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97CE03B3-B735-4B7A-B7B5-789255CCE20E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9" i="371" l="1"/>
  <c r="S279" i="371"/>
  <c r="T278" i="371"/>
  <c r="S278" i="371"/>
  <c r="T277" i="371"/>
  <c r="S277" i="371"/>
  <c r="T276" i="371"/>
  <c r="S276" i="371"/>
  <c r="T275" i="371"/>
  <c r="S275" i="371"/>
  <c r="T274" i="371"/>
  <c r="S274" i="371"/>
  <c r="T273" i="371"/>
  <c r="S273" i="371"/>
  <c r="T272" i="371"/>
  <c r="S272" i="371"/>
  <c r="T271" i="371"/>
  <c r="S271" i="371"/>
  <c r="T270" i="371"/>
  <c r="S270" i="371"/>
  <c r="T269" i="371"/>
  <c r="S269" i="371"/>
  <c r="T268" i="371"/>
  <c r="S268" i="371"/>
  <c r="T267" i="371"/>
  <c r="S267" i="371"/>
  <c r="T266" i="371"/>
  <c r="S266" i="371"/>
  <c r="T265" i="371"/>
  <c r="S265" i="371"/>
  <c r="T264" i="371"/>
  <c r="S264" i="371"/>
  <c r="T263" i="371"/>
  <c r="S263" i="371"/>
  <c r="T262" i="371"/>
  <c r="S262" i="371"/>
  <c r="T261" i="371"/>
  <c r="S261" i="371"/>
  <c r="T260" i="371"/>
  <c r="S260" i="371"/>
  <c r="T259" i="371"/>
  <c r="S259" i="371"/>
  <c r="T258" i="371"/>
  <c r="S258" i="371"/>
  <c r="T257" i="371"/>
  <c r="S257" i="371"/>
  <c r="T256" i="371"/>
  <c r="S256" i="371"/>
  <c r="T255" i="37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3" i="431"/>
  <c r="E9" i="431"/>
  <c r="E17" i="431"/>
  <c r="F13" i="431"/>
  <c r="G9" i="431"/>
  <c r="G17" i="431"/>
  <c r="H13" i="431"/>
  <c r="I9" i="431"/>
  <c r="I17" i="431"/>
  <c r="J13" i="431"/>
  <c r="K9" i="431"/>
  <c r="K17" i="431"/>
  <c r="L13" i="431"/>
  <c r="M9" i="431"/>
  <c r="M17" i="431"/>
  <c r="N13" i="431"/>
  <c r="O9" i="431"/>
  <c r="O17" i="431"/>
  <c r="P13" i="431"/>
  <c r="Q9" i="431"/>
  <c r="Q17" i="431"/>
  <c r="G10" i="431"/>
  <c r="I10" i="431"/>
  <c r="K10" i="431"/>
  <c r="M18" i="431"/>
  <c r="O18" i="431"/>
  <c r="Q10" i="431"/>
  <c r="M11" i="431"/>
  <c r="O19" i="431"/>
  <c r="C10" i="431"/>
  <c r="C18" i="431"/>
  <c r="D14" i="431"/>
  <c r="F14" i="431"/>
  <c r="G18" i="431"/>
  <c r="H14" i="431"/>
  <c r="K18" i="431"/>
  <c r="N14" i="431"/>
  <c r="Q18" i="431"/>
  <c r="O11" i="431"/>
  <c r="C11" i="431"/>
  <c r="C19" i="431"/>
  <c r="D15" i="431"/>
  <c r="E11" i="431"/>
  <c r="E19" i="431"/>
  <c r="F15" i="431"/>
  <c r="G11" i="431"/>
  <c r="G19" i="431"/>
  <c r="H15" i="431"/>
  <c r="I11" i="431"/>
  <c r="I19" i="431"/>
  <c r="J15" i="431"/>
  <c r="K11" i="431"/>
  <c r="M19" i="431"/>
  <c r="N15" i="431"/>
  <c r="P15" i="431"/>
  <c r="C12" i="431"/>
  <c r="C20" i="431"/>
  <c r="D16" i="431"/>
  <c r="E12" i="431"/>
  <c r="E20" i="431"/>
  <c r="F16" i="431"/>
  <c r="G12" i="431"/>
  <c r="G20" i="431"/>
  <c r="H16" i="431"/>
  <c r="I12" i="431"/>
  <c r="I20" i="431"/>
  <c r="J16" i="431"/>
  <c r="K12" i="431"/>
  <c r="K20" i="431"/>
  <c r="L16" i="431"/>
  <c r="M12" i="431"/>
  <c r="M20" i="431"/>
  <c r="N16" i="431"/>
  <c r="O12" i="431"/>
  <c r="Q20" i="431"/>
  <c r="C13" i="431"/>
  <c r="D9" i="431"/>
  <c r="D17" i="431"/>
  <c r="E13" i="431"/>
  <c r="F9" i="431"/>
  <c r="F17" i="431"/>
  <c r="G13" i="431"/>
  <c r="H9" i="431"/>
  <c r="H17" i="431"/>
  <c r="I13" i="431"/>
  <c r="J9" i="431"/>
  <c r="J17" i="431"/>
  <c r="K13" i="431"/>
  <c r="L9" i="431"/>
  <c r="L17" i="431"/>
  <c r="M13" i="431"/>
  <c r="N9" i="431"/>
  <c r="N17" i="431"/>
  <c r="O13" i="431"/>
  <c r="P9" i="431"/>
  <c r="P17" i="431"/>
  <c r="Q13" i="431"/>
  <c r="F10" i="431"/>
  <c r="H10" i="431"/>
  <c r="I14" i="431"/>
  <c r="J18" i="431"/>
  <c r="K14" i="431"/>
  <c r="L18" i="431"/>
  <c r="N10" i="431"/>
  <c r="N18" i="431"/>
  <c r="P10" i="431"/>
  <c r="P18" i="431"/>
  <c r="Q12" i="431"/>
  <c r="C14" i="431"/>
  <c r="D10" i="431"/>
  <c r="D18" i="431"/>
  <c r="E14" i="431"/>
  <c r="F18" i="431"/>
  <c r="G14" i="431"/>
  <c r="H18" i="431"/>
  <c r="J10" i="431"/>
  <c r="L10" i="431"/>
  <c r="M14" i="431"/>
  <c r="O14" i="431"/>
  <c r="Q14" i="431"/>
  <c r="C15" i="431"/>
  <c r="D11" i="431"/>
  <c r="D19" i="431"/>
  <c r="E15" i="431"/>
  <c r="F11" i="431"/>
  <c r="F19" i="431"/>
  <c r="G15" i="431"/>
  <c r="H11" i="431"/>
  <c r="H19" i="431"/>
  <c r="I15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E10" i="431"/>
  <c r="J14" i="431"/>
  <c r="M10" i="431"/>
  <c r="P14" i="431"/>
  <c r="K19" i="431"/>
  <c r="Q19" i="431"/>
  <c r="P16" i="431"/>
  <c r="C16" i="431"/>
  <c r="D12" i="431"/>
  <c r="D20" i="431"/>
  <c r="E16" i="431"/>
  <c r="F12" i="431"/>
  <c r="F20" i="431"/>
  <c r="G16" i="431"/>
  <c r="H12" i="431"/>
  <c r="H20" i="431"/>
  <c r="I16" i="431"/>
  <c r="J12" i="431"/>
  <c r="J20" i="431"/>
  <c r="K16" i="431"/>
  <c r="L12" i="431"/>
  <c r="L20" i="431"/>
  <c r="M16" i="431"/>
  <c r="N12" i="431"/>
  <c r="N20" i="431"/>
  <c r="O16" i="431"/>
  <c r="P12" i="431"/>
  <c r="P20" i="431"/>
  <c r="Q16" i="431"/>
  <c r="E18" i="431"/>
  <c r="I18" i="431"/>
  <c r="L14" i="431"/>
  <c r="O10" i="431"/>
  <c r="L15" i="431"/>
  <c r="Q11" i="431"/>
  <c r="O20" i="431"/>
  <c r="S11" i="431" l="1"/>
  <c r="R11" i="431"/>
  <c r="R16" i="431"/>
  <c r="S16" i="431"/>
  <c r="S19" i="431"/>
  <c r="R19" i="431"/>
  <c r="R15" i="431"/>
  <c r="S15" i="431"/>
  <c r="S14" i="431"/>
  <c r="R14" i="431"/>
  <c r="S12" i="431"/>
  <c r="R12" i="431"/>
  <c r="R13" i="431"/>
  <c r="S13" i="431"/>
  <c r="S20" i="431"/>
  <c r="R20" i="431"/>
  <c r="S18" i="431"/>
  <c r="R18" i="431"/>
  <c r="R10" i="431"/>
  <c r="S10" i="431"/>
  <c r="S17" i="431"/>
  <c r="R17" i="431"/>
  <c r="S9" i="431"/>
  <c r="R9" i="431"/>
  <c r="I8" i="431"/>
  <c r="Q8" i="431"/>
  <c r="M8" i="431"/>
  <c r="C8" i="431"/>
  <c r="G8" i="431"/>
  <c r="F8" i="431"/>
  <c r="J8" i="431"/>
  <c r="L8" i="431"/>
  <c r="O8" i="431"/>
  <c r="N8" i="431"/>
  <c r="P8" i="431"/>
  <c r="K8" i="431"/>
  <c r="H8" i="431"/>
  <c r="E8" i="431"/>
  <c r="D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C3" i="342"/>
  <c r="B3" i="342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G3" i="342" l="1"/>
  <c r="D31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K3" i="377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J12" i="339"/>
  <c r="P3" i="377"/>
  <c r="Q3" i="377"/>
  <c r="Q3" i="345"/>
  <c r="Q3" i="347"/>
  <c r="S3" i="347"/>
  <c r="U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<sst xmlns="http://schemas.openxmlformats.org/spreadsheetml/2006/main" count="38684" uniqueCount="6237">
  <si>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</si>
  <si>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</si>
  <si>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</si>
  <si>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</si>
  <si>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</si>
  <si>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</si>
  <si>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</si>
  <si>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</si>
  <si>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</si>
  <si>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</si>
  <si>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</si>
  <si>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</si>
  <si>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</si>
  <si>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</si>
  <si>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</si>
  <si>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</si>
  <si>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</si>
  <si>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</si>
  <si>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</si>
  <si>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</si>
  <si>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</si>
  <si>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</si>
  <si>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</si>
  <si>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</si>
  <si>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</si>
  <si>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</si>
  <si>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</si>
  <si>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</si>
  <si>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</si>
  <si>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</si>
  <si>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</si>
  <si>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</si>
  <si>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</si>
  <si>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</si>
  <si>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</si>
  <si>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</si>
  <si>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</si>
  <si>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</si>
  <si>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</si>
  <si>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</si>
  <si>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</si>
  <si>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</si>
  <si>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</si>
  <si>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</si>
  <si>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</si>
  <si>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</si>
  <si>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</si>
  <si>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</si>
  <si>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</si>
  <si>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</si>
  <si>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</si>
  <si>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</si>
  <si>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</si>
  <si>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</si>
  <si>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</si>
  <si>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</si>
  <si>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</si>
  <si>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</si>
  <si>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</si>
  <si>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</si>
  <si>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</si>
  <si>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</si>
  <si>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</si>
  <si>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</si>
  <si>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</si>
  <si>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</si>
  <si>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</si>
  <si>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</si>
  <si>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</si>
  <si>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</si>
  <si>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</si>
  <si>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</si>
  <si>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</si>
  <si>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</si>
  <si>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</si>
  <si>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</si>
  <si>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</si>
  <si>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</si>
  <si>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</si>
  <si>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</si>
  <si>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</si>
  <si>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</si>
  <si>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</si>
  <si>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</si>
  <si>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</si>
  <si>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</si>
  <si>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</si>
  <si>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</si>
  <si>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</si>
  <si>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</si>
  <si>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</si>
  <si>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</si>
  <si>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</si>
  <si>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</si>
  <si>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</si>
  <si>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</si>
  <si>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</si>
  <si>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</si>
  <si>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</si>
  <si>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</si>
  <si>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</si>
  <si>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</si>
  <si>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</si>
  <si>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</si>
  <si>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</si>
  <si>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</si>
  <si>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</si>
  <si>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</si>
  <si>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</si>
  <si>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</si>
  <si>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</si>
  <si>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</si>
  <si>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</si>
  <si>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</si>
  <si>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</si>
  <si>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</si>
  <si>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</si>
  <si>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</si>
  <si>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</si>
  <si>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</si>
  <si>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</si>
  <si>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</si>
  <si>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</si>
  <si>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</si>
  <si>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</si>
  <si>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</si>
  <si>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</si>
  <si>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</si>
  <si>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</si>
  <si>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</si>
  <si>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</si>
  <si>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</si>
  <si>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</si>
  <si>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</si>
  <si>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</si>
  <si>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</si>
  <si>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</si>
  <si>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</si>
  <si>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</si>
  <si>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</si>
  <si>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</si>
  <si>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</si>
  <si>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</si>
  <si>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</si>
  <si>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</si>
  <si>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</si>
  <si>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</si>
  <si>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</si>
  <si>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</si>
  <si>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</si>
  <si>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</si>
  <si>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</si>
  <si>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</si>
  <si>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</si>
  <si>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</si>
  <si>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</si>
  <si>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</si>
  <si>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</si>
  <si>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</si>
  <si>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</si>
  <si>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</si>
  <si>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</si>
  <si>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</si>
  <si>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</si>
  <si>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</si>
  <si>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</si>
  <si>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</si>
  <si>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</si>
  <si>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</si>
  <si>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</si>
  <si>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</si>
  <si>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</si>
  <si>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</si>
  <si>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</si>
  <si>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</si>
  <si>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</si>
  <si>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</si>
  <si>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</si>
  <si>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</si>
  <si>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</si>
  <si>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</si>
  <si>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</si>
  <si>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</si>
  <si>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</si>
  <si>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</si>
  <si>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</si>
  <si>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</si>
  <si>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</si>
  <si>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</si>
  <si>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</si>
  <si>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</si>
  <si>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</si>
  <si>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</si>
  <si>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</si>
  <si>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</si>
  <si>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</si>
  <si>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</si>
  <si>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</si>
  <si>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</si>
  <si>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</si>
  <si>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</si>
  <si>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</si>
  <si>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</si>
  <si>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</si>
  <si>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</si>
  <si>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</si>
  <si>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</si>
  <si>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</si>
  <si>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</si>
  <si>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</si>
  <si>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</si>
  <si>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</si>
  <si>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</si>
  <si>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</si>
  <si>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</si>
  <si>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</si>
  <si>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</si>
  <si>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</si>
  <si>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</si>
  <si>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</si>
  <si>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</si>
  <si>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</si>
  <si>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</si>
  <si>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</si>
  <si>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</si>
  <si>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</si>
  <si>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</si>
  <si>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</si>
  <si>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</si>
  <si>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</si>
  <si>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</si>
  <si>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</si>
  <si>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</si>
  <si>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</si>
  <si>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</si>
  <si>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</si>
  <si>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</si>
  <si>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</si>
  <si>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</si>
  <si>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</si>
  <si>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</si>
  <si>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</si>
  <si>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</si>
  <si>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</si>
  <si>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</si>
  <si>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</si>
  <si>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</si>
  <si>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</si>
  <si>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</si>
  <si>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</si>
  <si>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</si>
  <si>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</si>
  <si>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</si>
  <si>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</si>
  <si>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</si>
  <si>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</si>
  <si>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</si>
  <si>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</si>
  <si>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</si>
  <si>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</si>
  <si>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</si>
  <si>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</si>
  <si>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</si>
  <si>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</si>
  <si>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</si>
  <si>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</si>
  <si>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</si>
  <si>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</si>
  <si>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</si>
  <si>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</si>
  <si>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</si>
  <si>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</si>
  <si>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</si>
  <si>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</si>
  <si>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</si>
  <si>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</si>
  <si>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</si>
  <si>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</si>
  <si>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</si>
  <si>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</si>
  <si>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</si>
  <si>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</si>
  <si>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</si>
  <si>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</si>
  <si>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</si>
  <si>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</si>
  <si>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</si>
  <si>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</si>
  <si>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</si>
  <si>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</si>
  <si>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</si>
  <si>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</si>
  <si>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</si>
  <si>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</si>
  <si>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</si>
  <si>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</si>
  <si>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</si>
  <si>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</si>
  <si>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</si>
  <si>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</si>
  <si>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</si>
  <si>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</si>
  <si>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</si>
  <si>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</si>
  <si>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</si>
  <si>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</si>
  <si>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</si>
  <si>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</si>
  <si>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</si>
  <si>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</si>
  <si>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</si>
  <si>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</si>
  <si>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</si>
  <si>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</si>
  <si>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</si>
  <si>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</si>
  <si>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</si>
  <si>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</si>
  <si>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</si>
  <si>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</si>
  <si>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</si>
  <si>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</si>
  <si>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</si>
  <si>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</si>
  <si>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</si>
  <si>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</si>
  <si>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</si>
  <si>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</si>
  <si>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</si>
  <si>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</si>
  <si>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</si>
  <si>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</si>
  <si>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</si>
  <si>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</si>
  <si>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</si>
  <si>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</si>
  <si>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</si>
  <si>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</si>
  <si>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</si>
  <si>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</si>
  <si>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</si>
  <si>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</si>
  <si>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</si>
  <si>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</si>
  <si>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</si>
  <si>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</si>
  <si>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</si>
  <si>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</si>
  <si>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</si>
  <si>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</si>
  <si>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</si>
  <si>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</si>
  <si>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</si>
  <si>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</si>
  <si>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</si>
  <si>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</si>
  <si>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</si>
  <si>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</si>
  <si>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</si>
  <si>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</si>
  <si>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</si>
  <si>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</si>
  <si>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</si>
  <si>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</si>
  <si>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</si>
  <si>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</si>
  <si>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</si>
  <si>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</si>
  <si>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</si>
  <si>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</si>
  <si>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</si>
  <si>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</si>
  <si>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</si>
  <si>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</si>
  <si>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</si>
  <si>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</si>
  <si>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</si>
  <si>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</si>
  <si>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</si>
  <si>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</si>
  <si>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</si>
  <si>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</si>
  <si>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</si>
  <si>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</si>
  <si>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</si>
  <si>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</si>
  <si>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</si>
  <si>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</si>
  <si>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</si>
  <si>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</si>
  <si>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</si>
  <si>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</si>
  <si>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</si>
  <si>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</si>
  <si>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</si>
  <si>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</si>
  <si>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</si>
  <si>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</si>
  <si>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</si>
  <si>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</si>
  <si>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</si>
  <si>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</si>
  <si>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</si>
  <si>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</si>
  <si>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</si>
  <si>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</si>
  <si>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</si>
  <si>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</si>
  <si>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</si>
  <si>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</si>
  <si>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</si>
  <si>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</si>
  <si>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</si>
  <si>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</si>
  <si>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</si>
  <si>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</si>
  <si>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</si>
  <si>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</si>
  <si>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</si>
  <si>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</si>
  <si>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</si>
  <si>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</si>
  <si>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</si>
  <si>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</si>
  <si>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</si>
  <si>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</si>
  <si>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</si>
  <si>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</si>
  <si>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</si>
  <si>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</si>
  <si>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</si>
  <si>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</si>
  <si>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</si>
  <si>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</si>
  <si>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</si>
  <si>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</si>
  <si>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</si>
  <si>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</si>
  <si>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</si>
  <si>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</si>
  <si>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</si>
  <si>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</si>
  <si>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</si>
  <si>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</si>
  <si>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</si>
  <si>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</si>
  <si>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</si>
  <si>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</si>
  <si>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</si>
  <si>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</si>
  <si>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</si>
  <si>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</si>
  <si>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</si>
  <si>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</si>
  <si>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</si>
  <si>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</si>
  <si>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</si>
  <si>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</si>
  <si>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</si>
  <si>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</si>
  <si>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</si>
  <si>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</si>
  <si>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</si>
  <si>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</si>
  <si>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</si>
  <si>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</si>
  <si>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</si>
  <si>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</si>
  <si>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</si>
  <si>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</si>
  <si>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</si>
  <si>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</si>
  <si>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</si>
  <si>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</si>
  <si>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</si>
  <si>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</si>
  <si>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</si>
  <si>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</si>
  <si>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</si>
  <si>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</si>
  <si>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</si>
  <si>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</si>
  <si>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</si>
  <si>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</si>
  <si>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</si>
  <si>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</si>
  <si>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</si>
  <si>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</si>
  <si>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</si>
  <si>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</si>
  <si>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</si>
  <si>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</si>
  <si>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</si>
  <si>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</si>
  <si>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</si>
  <si>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</si>
  <si>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     55804080     DDHM - výpočetní technika (vecné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</si>
  <si>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</si>
  <si>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</si>
  <si>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</si>
  <si>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</si>
  <si>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</si>
  <si>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</si>
  <si>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</si>
  <si>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</si>
  <si>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</si>
  <si>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</si>
  <si>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</si>
  <si>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</si>
  <si>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</si>
  <si>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</si>
  <si>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</si>
  <si>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</si>
  <si>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</si>
  <si>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</si>
  <si>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</si>
  <si>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</si>
  <si>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</si>
  <si>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</si>
  <si>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</si>
  <si>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</si>
  <si>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</si>
  <si>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</si>
  <si>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</si>
  <si>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</si>
  <si>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</si>
  <si>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</si>
  <si>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</si>
  <si>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</si>
  <si>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</si>
  <si>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</si>
  <si>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</si>
  <si>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</si>
  <si>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</si>
  <si>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</si>
  <si>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</si>
  <si>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</si>
  <si>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</si>
  <si>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</si>
  <si>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</si>
  <si>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</si>
  <si>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</si>
  <si>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</si>
  <si>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</si>
  <si>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</si>
  <si>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</si>
  <si>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</si>
  <si>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</si>
  <si>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</si>
  <si>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</si>
  <si>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</si>
  <si>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</si>
  <si>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</si>
  <si>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</si>
  <si>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</si>
  <si>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</si>
  <si>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</si>
  <si>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</si>
  <si>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</si>
  <si>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</si>
  <si>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</si>
  <si>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</si>
  <si>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</si>
  <si>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</si>
  <si>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</si>
  <si>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</si>
  <si>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</si>
  <si>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</si>
  <si>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</si>
  <si>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</si>
  <si>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</si>
  <si>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</si>
  <si>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</si>
  <si>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</si>
  <si>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</si>
  <si>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</si>
  <si>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</si>
  <si>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</si>
  <si>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</si>
  <si>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ABASAGLAR KWIKPEN</t>
  </si>
  <si>
    <t>100U/ML INJ SOL 5X3ML II</t>
  </si>
  <si>
    <t>ACC 200 NEO</t>
  </si>
  <si>
    <t>tbl eff 20x200ng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</si>
  <si>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</si>
  <si>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</si>
  <si>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</si>
  <si>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</si>
  <si>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</si>
  <si>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</si>
  <si>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</si>
  <si>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ADAFIN</t>
  </si>
  <si>
    <t>5MG TBL FLM 100</t>
  </si>
  <si>
    <t>ADDAVEN</t>
  </si>
  <si>
    <t>IVN INF CNC SOL 20X10ML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</si>
  <si>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</si>
  <si>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</si>
  <si>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</si>
  <si>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</si>
  <si>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</si>
  <si>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</si>
  <si>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</si>
  <si>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</si>
  <si>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</si>
  <si>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</si>
  <si>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</si>
  <si>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</si>
  <si>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</si>
  <si>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</si>
  <si>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</si>
  <si>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</si>
  <si>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</si>
  <si>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</si>
  <si>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AIRFLUSAN SPRAYHALER</t>
  </si>
  <si>
    <t>25MCG/250MCG INH SUS PSS 1X120DÁV</t>
  </si>
  <si>
    <t>ALGIFEN NEO</t>
  </si>
  <si>
    <t>POR GTT SOL 1X50ML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</si>
  <si>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</si>
  <si>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</si>
  <si>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</si>
  <si>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</si>
  <si>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</si>
  <si>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</si>
  <si>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</si>
  <si>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</si>
  <si>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AMIODARON HAMELN</t>
  </si>
  <si>
    <t>50MG/ML INJ/INF CNC SOL 10X3ML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</si>
  <si>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</si>
  <si>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</si>
  <si>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</si>
  <si>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</si>
  <si>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</si>
  <si>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</si>
  <si>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</si>
  <si>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</si>
  <si>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</si>
  <si>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</si>
  <si>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ARDEANUTRISOL G 40</t>
  </si>
  <si>
    <t>400G/L INF SOL 20X80ML</t>
  </si>
  <si>
    <t>ARIXTRA</t>
  </si>
  <si>
    <t>INJ SOL 10X0.5ML</t>
  </si>
  <si>
    <t>ARKVIMMA</t>
  </si>
  <si>
    <t>100MG TBL FLM 56</t>
  </si>
  <si>
    <t>ARULATAN 50 MIKROGRAMŮ/ML</t>
  </si>
  <si>
    <t>OPH GTT SOL 1X2.5ML</t>
  </si>
  <si>
    <t>ASCORUTIN (BLISTR)</t>
  </si>
  <si>
    <t>TBL OBD 50</t>
  </si>
  <si>
    <t>ATARALGIN</t>
  </si>
  <si>
    <t>POR TBL NOB 20</t>
  </si>
  <si>
    <t>ATENOLOL AL 50</t>
  </si>
  <si>
    <t>POR TBL NOB 30X50MG</t>
  </si>
  <si>
    <t>POR TBL NOB 50X50MG</t>
  </si>
  <si>
    <t>ATRAM 6.25</t>
  </si>
  <si>
    <t>POR TBLNOB30X6.25MG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</si>
  <si>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</si>
  <si>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</si>
  <si>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</si>
  <si>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</si>
  <si>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</si>
  <si>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</si>
  <si>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</si>
  <si>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</si>
  <si>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</si>
  <si>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TBL 15X100MG</t>
  </si>
  <si>
    <t>GRA 15X100MG(SACKY)</t>
  </si>
  <si>
    <t>AZOPT</t>
  </si>
  <si>
    <t>OPH GTT SUS 1X5ML</t>
  </si>
  <si>
    <t>BACLOFEN</t>
  </si>
  <si>
    <t>TBL 50X25MG</t>
  </si>
  <si>
    <t>BENZETACIL 1200000IU</t>
  </si>
  <si>
    <t>INJ PSU LQF 1+1AMP</t>
  </si>
  <si>
    <t>BERODUAL</t>
  </si>
  <si>
    <t>INH LIQ 1X20ML</t>
  </si>
  <si>
    <t>BERODUAL N</t>
  </si>
  <si>
    <t>INH SOL PSS 200DÁV</t>
  </si>
  <si>
    <t>BETADINE</t>
  </si>
  <si>
    <t>UNG 1X20GM</t>
  </si>
  <si>
    <t>BETALOC SR</t>
  </si>
  <si>
    <t>200MG TBL PRO 30</t>
  </si>
  <si>
    <t>BETALOC ZOK</t>
  </si>
  <si>
    <t>100MG TBL PRO 100</t>
  </si>
  <si>
    <t>50MG TBL PRO 100</t>
  </si>
  <si>
    <t>25MG TBL PRO 28</t>
  </si>
  <si>
    <t>25MG TBL PRO 100</t>
  </si>
  <si>
    <t>50MG TBL PRO 30</t>
  </si>
  <si>
    <t>BETALOC ZOK 100 MG</t>
  </si>
  <si>
    <t>TBL RET 30X100MG</t>
  </si>
  <si>
    <t>BETASERC 16</t>
  </si>
  <si>
    <t>POR TBL NOB 60X16MG</t>
  </si>
  <si>
    <t>BETASERC 24</t>
  </si>
  <si>
    <t>24MG TBL NOB 50</t>
  </si>
  <si>
    <t>BETOPTIC</t>
  </si>
  <si>
    <t>GTT OPH 1X5ML</t>
  </si>
  <si>
    <t>BINOCRIT 30000 IU/0,75ML</t>
  </si>
  <si>
    <t>SDR+IVN INJ SOL 1X0.75ML</t>
  </si>
  <si>
    <t>BIOFENAC 100 MG POTAHOVANÉ TABLETY</t>
  </si>
  <si>
    <t>POR TBL FLM 20X100MG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</si>
  <si>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</si>
  <si>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</si>
  <si>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</si>
  <si>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</si>
  <si>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</si>
  <si>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</si>
  <si>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</si>
  <si>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</si>
  <si>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</si>
  <si>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</si>
  <si>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</si>
  <si>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</si>
  <si>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</si>
  <si>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</si>
  <si>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</si>
  <si>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</si>
  <si>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</si>
  <si>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B-komplex forte 100tbl. Zentiva</t>
  </si>
  <si>
    <t>B-komplex forte tbl. Generica 100 tbl.</t>
  </si>
  <si>
    <t>B-komplex Zentiva drg.100 Glass</t>
  </si>
  <si>
    <t>BRILIQUE 90 MG</t>
  </si>
  <si>
    <t>POR TBL FLM 56X90MG</t>
  </si>
  <si>
    <t>BRIMICA GENUAIR 340 MCG/12 MCG</t>
  </si>
  <si>
    <t>INH PLV 1X60DÁV</t>
  </si>
  <si>
    <t>BRINZOLAMIDE STADA</t>
  </si>
  <si>
    <t>10MG/ML OPH GTT SUS 1X5ML</t>
  </si>
  <si>
    <t>BRUFEN 400</t>
  </si>
  <si>
    <t>400MG TBL FLM 100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</si>
  <si>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</si>
  <si>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</si>
  <si>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</si>
  <si>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</si>
  <si>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</si>
  <si>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</si>
  <si>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CALCII CARBONICI 0,5 TBL. MEDICAMENTA</t>
  </si>
  <si>
    <t>0,5G TBL NOB 50</t>
  </si>
  <si>
    <t>CALCIUM 500 MG PHARMAVIT</t>
  </si>
  <si>
    <t>POR TBL EFF 20X500MG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</si>
  <si>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</si>
  <si>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</si>
  <si>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</si>
  <si>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</si>
  <si>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</si>
  <si>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</si>
  <si>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CARBOSORB</t>
  </si>
  <si>
    <t>320MG TBL NOB 20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</si>
  <si>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</si>
  <si>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</si>
  <si>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</si>
  <si>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</si>
  <si>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</si>
  <si>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</si>
  <si>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</si>
  <si>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</si>
  <si>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CAVINTON</t>
  </si>
  <si>
    <t>TBL 50X5MG</t>
  </si>
  <si>
    <t>CAVINTON FORTE</t>
  </si>
  <si>
    <t>CELASKON</t>
  </si>
  <si>
    <t>100MG TBL NOB 40</t>
  </si>
  <si>
    <t>CELASKON 500 MG ČERVENÝ POMERANČ</t>
  </si>
  <si>
    <t>500MG TBL EFF 30(3X10)</t>
  </si>
  <si>
    <t>CEZERA 5 MG</t>
  </si>
  <si>
    <t>POR TBL FLM 30X5MG</t>
  </si>
  <si>
    <t>POR TBL FLM 90X5MG</t>
  </si>
  <si>
    <t>CILOSTAZOL STADA 100 MG TABLETY</t>
  </si>
  <si>
    <t>POR TBL NOB 28X100MG</t>
  </si>
  <si>
    <t>CIPLOX 250</t>
  </si>
  <si>
    <t>250MG TBL FLM 10</t>
  </si>
  <si>
    <t>CIPLOX 500</t>
  </si>
  <si>
    <t>500MG TBL FLM 10</t>
  </si>
  <si>
    <t>CITALEC</t>
  </si>
  <si>
    <t>20MG TBL FLM 60</t>
  </si>
  <si>
    <t>CITALEC 10 ZENTIVA</t>
  </si>
  <si>
    <t>CITALEC 20 ZENTIVA</t>
  </si>
  <si>
    <t>20MG TBL FLM 30</t>
  </si>
  <si>
    <t>CLEXANE</t>
  </si>
  <si>
    <t>INJ SOL 10X0.6ML/6KU</t>
  </si>
  <si>
    <t>COAXIL</t>
  </si>
  <si>
    <t>TBL OBD 90X12.5MG</t>
  </si>
  <si>
    <t>CODEIN SLOVAKOFARMA 30MG</t>
  </si>
  <si>
    <t>TBL 10X30MG-BLISTR</t>
  </si>
  <si>
    <t>COMBAIR</t>
  </si>
  <si>
    <t>INH SOL PSS 180DÁVEK</t>
  </si>
  <si>
    <t>CONCOR</t>
  </si>
  <si>
    <t>CONCOR COMBI 10 MG/5 MG</t>
  </si>
  <si>
    <t>POR TBL NOB 30</t>
  </si>
  <si>
    <t>CONCOR COMBI 5 MG/5 MG</t>
  </si>
  <si>
    <t>CONCOR COR 5 MG</t>
  </si>
  <si>
    <t>TBL OBD 28X5MG</t>
  </si>
  <si>
    <t>CONTROLOC</t>
  </si>
  <si>
    <t>40MG TBL ENT 100 I</t>
  </si>
  <si>
    <t>CONTROLOC 20 MG</t>
  </si>
  <si>
    <t>POR TBL ENT 28X20MG I</t>
  </si>
  <si>
    <t>POR TBL ENT 100X20MG</t>
  </si>
  <si>
    <t>CONTROLOC I.V.</t>
  </si>
  <si>
    <t>INJ PLV SOL 1X40MG</t>
  </si>
  <si>
    <t>CONVULEX</t>
  </si>
  <si>
    <t>POR GTT SOL 100ML+ODMSTR</t>
  </si>
  <si>
    <t>CORBILTA 100 MG/25 MG/200 MG</t>
  </si>
  <si>
    <t>POR TBL FLM 100</t>
  </si>
  <si>
    <t>CORBILTA 200 MG/50 MG/200 MG</t>
  </si>
  <si>
    <t>CORDARONE</t>
  </si>
  <si>
    <t>POR TBL NOB30X200MG</t>
  </si>
  <si>
    <t>POR TBL NOB60X200MG</t>
  </si>
  <si>
    <t>CORVATON FORTE</t>
  </si>
  <si>
    <t>TBL 30X4MG</t>
  </si>
  <si>
    <t>COSYREL 5MG/5MG</t>
  </si>
  <si>
    <t>TBL FLM 30</t>
  </si>
  <si>
    <t>CYMEVENE</t>
  </si>
  <si>
    <t>500MG INF PLV CSL 1</t>
  </si>
  <si>
    <t>CYTEAL</t>
  </si>
  <si>
    <t>LIQ 1X500ML</t>
  </si>
  <si>
    <t>DAXAS 500 MCG</t>
  </si>
  <si>
    <t>POR TBL FLM 30X500RG</t>
  </si>
  <si>
    <t>DEGAN</t>
  </si>
  <si>
    <t>TBL 40X10MG</t>
  </si>
  <si>
    <t>DEPAKINE CHRONO 500MG SECABLE</t>
  </si>
  <si>
    <t>TBL RET 100X500MG</t>
  </si>
  <si>
    <t>DEPAKINE CHRONO 500MG(PULENE)</t>
  </si>
  <si>
    <t>TBL RET 30X500MG</t>
  </si>
  <si>
    <t>DEPO-MEDROL</t>
  </si>
  <si>
    <t>INJ 1X5ML 40MG/ML</t>
  </si>
  <si>
    <t>DETRALEX</t>
  </si>
  <si>
    <t>POR TBL FLM 60</t>
  </si>
  <si>
    <t>POR TBL FLM 120X500MG</t>
  </si>
  <si>
    <t>DIAPREL MR</t>
  </si>
  <si>
    <t>30MG TBL RET 60</t>
  </si>
  <si>
    <t>DIAZEPAM SLOVAKOFARMA</t>
  </si>
  <si>
    <t>10MG TBL NOB 20(1X20)</t>
  </si>
  <si>
    <t>5MG TBL NOB 20(1X20)</t>
  </si>
  <si>
    <t>DICLOFENAC AL 25</t>
  </si>
  <si>
    <t>TBL OBD 20X25MG</t>
  </si>
  <si>
    <t>DICLOFENAC AL 50</t>
  </si>
  <si>
    <t>TBL OBD 100X50MG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</si>
  <si>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</si>
  <si>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</si>
  <si>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</si>
  <si>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</si>
  <si>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</si>
  <si>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</si>
  <si>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</si>
  <si>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</si>
  <si>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DIOZEN</t>
  </si>
  <si>
    <t>500MG TBL FLM 120</t>
  </si>
  <si>
    <t>500MG TBL FLM 60</t>
  </si>
  <si>
    <t>500MG TBL FLM 30</t>
  </si>
  <si>
    <t>DITHIADEN</t>
  </si>
  <si>
    <t>TBL 20X2MG</t>
  </si>
  <si>
    <t>INJ 10X2ML</t>
  </si>
  <si>
    <t>DOLMINA 50</t>
  </si>
  <si>
    <t>TBL OBD 30X50MG</t>
  </si>
  <si>
    <t>DONEPEZIL MYLAN</t>
  </si>
  <si>
    <t>5MG TBL FLM 28</t>
  </si>
  <si>
    <t>10MG TBL FLM 28</t>
  </si>
  <si>
    <t>DONEPEZIL MYLAN 10MG</t>
  </si>
  <si>
    <t>POR TBL DIS 28</t>
  </si>
  <si>
    <t>DOPEGYT</t>
  </si>
  <si>
    <t>TBL 50X250MG</t>
  </si>
  <si>
    <t>DORETA 75 MG/650 MG</t>
  </si>
  <si>
    <t>DORSIFLEX</t>
  </si>
  <si>
    <t>TBL 30X200MG</t>
  </si>
  <si>
    <t>DRETACEN 500 MG</t>
  </si>
  <si>
    <t>POR TBL FLM 100X500MG</t>
  </si>
  <si>
    <t>DUAKLIR GENUAIR 340 MIKROGRAMŮ/12 MIKROGRAMŮ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</si>
  <si>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</si>
  <si>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</si>
  <si>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</si>
  <si>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</si>
  <si>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</si>
  <si>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</si>
  <si>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</si>
  <si>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</si>
  <si>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</si>
  <si>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</si>
  <si>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OCTENISEPT 250 ml</t>
  </si>
  <si>
    <t>sprej</t>
  </si>
  <si>
    <t>DZ TRIXO LIND 500ML</t>
  </si>
  <si>
    <t>EBIXA 10 MG</t>
  </si>
  <si>
    <t>POR TBL FLM 56X10MG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</si>
  <si>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</si>
  <si>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</si>
  <si>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</si>
  <si>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</si>
  <si>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</si>
  <si>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</si>
  <si>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ECOBEC 250 MCG</t>
  </si>
  <si>
    <t>AER DOS 1X200DAVEK</t>
  </si>
  <si>
    <t>ECOLAV Výplach očí 100ml</t>
  </si>
  <si>
    <t>100 ml</t>
  </si>
  <si>
    <t>ELICEA 10 MG</t>
  </si>
  <si>
    <t>POR TBL FLM 28X10MG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</si>
  <si>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</si>
  <si>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</si>
  <si>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</si>
  <si>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</si>
  <si>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</si>
  <si>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</si>
  <si>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</si>
  <si>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POR TBL FLM 60X5MG</t>
  </si>
  <si>
    <t>TBL FLM 28X5MG</t>
  </si>
  <si>
    <t>ENAP 10MG</t>
  </si>
  <si>
    <t>TBL 30X10MG</t>
  </si>
  <si>
    <t>ENDIARON</t>
  </si>
  <si>
    <t>250MG TBL FLM 20</t>
  </si>
  <si>
    <t>250MG TBL FLM 40</t>
  </si>
  <si>
    <t>ENDOXAN</t>
  </si>
  <si>
    <t>POR TBL OBD 50X50MG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</si>
  <si>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</si>
  <si>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</si>
  <si>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</si>
  <si>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</si>
  <si>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</si>
  <si>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</si>
  <si>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ENSURE PLUS PŘÍCHUŤ JAHODA</t>
  </si>
  <si>
    <t>POR SOL 1X220ML</t>
  </si>
  <si>
    <t>ENTEROL</t>
  </si>
  <si>
    <t>POR CPS DUR 30X250MG</t>
  </si>
  <si>
    <t>POR CPS DUR10X250MG</t>
  </si>
  <si>
    <t>ENZYMEL INTENSIVE 35 GEL antimikrob. na dásně 30ml</t>
  </si>
  <si>
    <t>EQUORAL 25 MG</t>
  </si>
  <si>
    <t>POR CPS MOL50X25MG</t>
  </si>
  <si>
    <t>ERCEFURYL 200 MG CPS.</t>
  </si>
  <si>
    <t>POR CPS DUR 14X200MG</t>
  </si>
  <si>
    <t>ERDOMED</t>
  </si>
  <si>
    <t>POR CPS DUR 60X300MG</t>
  </si>
  <si>
    <t>ERDOMED 300MG</t>
  </si>
  <si>
    <t>CPS 20X300MG</t>
  </si>
  <si>
    <t>ESOPREX OROTAB</t>
  </si>
  <si>
    <t>10MG POR TBL DIS 30</t>
  </si>
  <si>
    <t>ESPUMISAN</t>
  </si>
  <si>
    <t>PORCPSMOL50X40MG-BL</t>
  </si>
  <si>
    <t>ESSENTIALE FORTE</t>
  </si>
  <si>
    <t>600MG CPS DUR 30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</si>
  <si>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</si>
  <si>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</si>
  <si>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</si>
  <si>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</si>
  <si>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</si>
  <si>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</si>
  <si>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</si>
  <si>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</si>
  <si>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137MCG TBL NOB 100 II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</si>
  <si>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</si>
  <si>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</si>
  <si>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</si>
  <si>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</si>
  <si>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</si>
  <si>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</si>
  <si>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</si>
  <si>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</si>
  <si>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</si>
  <si>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</si>
  <si>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</si>
  <si>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6 MG</t>
  </si>
  <si>
    <t>POR CPS DUR 56X6MG</t>
  </si>
  <si>
    <t>EXELON 9,5 MG/24H</t>
  </si>
  <si>
    <t>DRM EMP TDR 30X18MG</t>
  </si>
  <si>
    <t>FAKTU 100MG/2,5MG</t>
  </si>
  <si>
    <t>SUP 20</t>
  </si>
  <si>
    <t>FAKTU 50MG/G+20MG/G</t>
  </si>
  <si>
    <t>RCT UNG 20G</t>
  </si>
  <si>
    <t>FIASP - FlexTouch ko SUKL !!!</t>
  </si>
  <si>
    <t>100U/ML INJ SOL 5X3ML</t>
  </si>
  <si>
    <t>FLAVOBION</t>
  </si>
  <si>
    <t>70MG TBL FLM 50</t>
  </si>
  <si>
    <t>FLONIDAN</t>
  </si>
  <si>
    <t>FOKUSIN</t>
  </si>
  <si>
    <t>POR CPS RDR30X0.4MG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</si>
  <si>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</si>
  <si>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</si>
  <si>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</si>
  <si>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</si>
  <si>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</si>
  <si>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</si>
  <si>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</si>
  <si>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</si>
  <si>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</si>
  <si>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</si>
  <si>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</si>
  <si>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</si>
  <si>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</si>
  <si>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INJ SOL 10X0.6ML</t>
  </si>
  <si>
    <t>INJ SOL 10X0.8ML</t>
  </si>
  <si>
    <t>INJ SOL 10X0.4ML</t>
  </si>
  <si>
    <t>INJ SOL 10X0.3ML</t>
  </si>
  <si>
    <t>FRAXIPARINE FORTE</t>
  </si>
  <si>
    <t>INJ SOL 10X1ML</t>
  </si>
  <si>
    <t>FRESUBIN 3,2 KCAL DRINK MANGO</t>
  </si>
  <si>
    <t>POR SOL 4X125ML</t>
  </si>
  <si>
    <t>FUCICORT LIPID 20 MG/G + 1 MG/G</t>
  </si>
  <si>
    <t>DRM CRM 15GM</t>
  </si>
  <si>
    <t xml:space="preserve">FULLHALE 25 MIKROGRAMŮ/125 MIKROGRAMŮ/DÁVKA SUS K </t>
  </si>
  <si>
    <t>INH SUS PSS 1 (120DÁV)</t>
  </si>
  <si>
    <t>FURON</t>
  </si>
  <si>
    <t>TBL 50X40MG</t>
  </si>
  <si>
    <t>FURORESE 125</t>
  </si>
  <si>
    <t>TBL 100X125MG</t>
  </si>
  <si>
    <t>FURORESE 250</t>
  </si>
  <si>
    <t>TBL 20X250MG</t>
  </si>
  <si>
    <t>POR TBL NOB 100X250MG</t>
  </si>
  <si>
    <t>FURORESE 40</t>
  </si>
  <si>
    <t>TBL 100X40MG</t>
  </si>
  <si>
    <t>FURORESE 500</t>
  </si>
  <si>
    <t>TBL 50X500MG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</si>
  <si>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</si>
  <si>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</si>
  <si>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</si>
  <si>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</si>
  <si>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</si>
  <si>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</si>
  <si>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GERATAM 1200</t>
  </si>
  <si>
    <t>TBL OBD 60X1200MG</t>
  </si>
  <si>
    <t>GLEPARK 0,18 MG</t>
  </si>
  <si>
    <t>POR TBL NOB 100X0.18MG</t>
  </si>
  <si>
    <t>GLUKÓZA 10 BRAUN</t>
  </si>
  <si>
    <t>INF SOL 10X500ML-PE</t>
  </si>
  <si>
    <t>GLUKÓZA 5 BRAUN</t>
  </si>
  <si>
    <t>GODASAL 100</t>
  </si>
  <si>
    <t>POR TBL NOB 50</t>
  </si>
  <si>
    <t>GS Vitamin C 500 se šípky tbl.100+20</t>
  </si>
  <si>
    <t>GUAJACURAN « 5 % INJ</t>
  </si>
  <si>
    <t>GUTRON 5MG</t>
  </si>
  <si>
    <t>HELICID 10 ZENTIVA</t>
  </si>
  <si>
    <t>10MG CPS ETD 14 I</t>
  </si>
  <si>
    <t>HELICID 20 ZENTIVA</t>
  </si>
  <si>
    <t>POR CPS ETD 28X20MG</t>
  </si>
  <si>
    <t>POR CPS ETD 90X20MG</t>
  </si>
  <si>
    <t>HELIDES 20 MG ENTEROSOLVENTNÍ TVRDÉ TOBOLKY</t>
  </si>
  <si>
    <t>HEPARIN LECIVA</t>
  </si>
  <si>
    <t>INJ 1X10ML/50KU</t>
  </si>
  <si>
    <t>HERPESIN 200</t>
  </si>
  <si>
    <t>POR TBL NOB 25X200MG</t>
  </si>
  <si>
    <t>HEŘMÁNKOVÝ ČAJ LEROS</t>
  </si>
  <si>
    <t>SPC 20X1.5GM(SÁČKY)</t>
  </si>
  <si>
    <t>HIRUDOID</t>
  </si>
  <si>
    <t>DRM CRM 1X40GM</t>
  </si>
  <si>
    <t>HUMALOG MIX 25 100 IU/ML</t>
  </si>
  <si>
    <t>INJ SUS 5X3ML/300UT</t>
  </si>
  <si>
    <t>HUMULIN R 100 M.J./ML</t>
  </si>
  <si>
    <t>INJ 1X10ML/1KU</t>
  </si>
  <si>
    <t>HUMULIN R KWIKPEN</t>
  </si>
  <si>
    <t>100IU/ML INJ SOL PEP 2X(5X3ML)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</si>
  <si>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</si>
  <si>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</si>
  <si>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</si>
  <si>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</si>
  <si>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</si>
  <si>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</si>
  <si>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CHLORID SODNÝ 0,9% BRAUN</t>
  </si>
  <si>
    <t>INF SOL 20X50 ML II</t>
  </si>
  <si>
    <t>INF SOL 20X100MLPELAH</t>
  </si>
  <si>
    <t>INF SOL 10X250MLPELAH</t>
  </si>
  <si>
    <t>CHLORPROTHIXEN LECIVA (BLISTR)</t>
  </si>
  <si>
    <t>IBALGIN 400</t>
  </si>
  <si>
    <t>400MG TBL FLM 36</t>
  </si>
  <si>
    <t>IBUSTRIN</t>
  </si>
  <si>
    <t>POR TBLNOB30X200MG</t>
  </si>
  <si>
    <t>IFIRMASTA 300 MG</t>
  </si>
  <si>
    <t>POR TBL FLM 28X300MG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</si>
  <si>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</si>
  <si>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</si>
  <si>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</si>
  <si>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</si>
  <si>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</si>
  <si>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</si>
  <si>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</si>
  <si>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</si>
  <si>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</t>
  </si>
  <si>
    <t>CPS 30X2.5MG</t>
  </si>
  <si>
    <t>INFECTOSCAB 5% KRÉM DRM</t>
  </si>
  <si>
    <t>1X30G</t>
  </si>
  <si>
    <t>INHIBACE PLUS</t>
  </si>
  <si>
    <t>5MG/12,5MG TBL FLM 98</t>
  </si>
  <si>
    <t>INJ PROCAINII CHLORATI 0,2% ARD 10x200ml</t>
  </si>
  <si>
    <t>2MG/ML INJ SOL 10X200ML</t>
  </si>
  <si>
    <t>INSULATARD PENFILL 100 IU/ML</t>
  </si>
  <si>
    <t>IRUXOL MONO</t>
  </si>
  <si>
    <t>DRM UNG 1X10GM</t>
  </si>
  <si>
    <t>ISOPTIN SR 240 MG</t>
  </si>
  <si>
    <t>POR TBL PRO 30X240MG</t>
  </si>
  <si>
    <t>JAMIESON Baby-D Vitamín D3 400 IU kapky 11.7ml</t>
  </si>
  <si>
    <t>JANUVIA 100 MG</t>
  </si>
  <si>
    <t>POR TBL FLM 28X100MG</t>
  </si>
  <si>
    <t>JARDIANCE 10 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</si>
  <si>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</si>
  <si>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</si>
  <si>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</si>
  <si>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</si>
  <si>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</si>
  <si>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</si>
  <si>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</si>
  <si>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</si>
  <si>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</si>
  <si>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</si>
  <si>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</si>
  <si>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</si>
  <si>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</si>
  <si>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</si>
  <si>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KINITO</t>
  </si>
  <si>
    <t>50MG TBL FLM 40(2X20)</t>
  </si>
  <si>
    <t>KL ALUMIN.ACETOTAR.CREMOR 100g</t>
  </si>
  <si>
    <t>KL ALUMIN.ACETOTAR.CREMOR 500g</t>
  </si>
  <si>
    <t>KL BALS.VISNEVSKI 100G</t>
  </si>
  <si>
    <t>KL CPS KOLITICKA  SMES, 50 CPS</t>
  </si>
  <si>
    <t>KL CPS KOLITICKA SMES, 100CPS</t>
  </si>
  <si>
    <t>KL CPS NATR.CHLOR. 0,5g</t>
  </si>
  <si>
    <t>50cps</t>
  </si>
  <si>
    <t>KL CPS NATR.CHLOR. 1,0g</t>
  </si>
  <si>
    <t>100cps</t>
  </si>
  <si>
    <t>KL DETSKA MAST FAGRON 500g</t>
  </si>
  <si>
    <t xml:space="preserve">KL CHLADIVE MAZANI 450 g  </t>
  </si>
  <si>
    <t>Fagron, Kulich</t>
  </si>
  <si>
    <t>KL KAL.PERMANGANAS 10G</t>
  </si>
  <si>
    <t>KL Medispend Lemon 1000 ml</t>
  </si>
  <si>
    <t>KL POLYSAN, OL.HELIANTHI AA AD 100G</t>
  </si>
  <si>
    <t>KL POLYSAN, OL.HELIANTHI AA AD 500G</t>
  </si>
  <si>
    <t>KL PRIPRAVEK</t>
  </si>
  <si>
    <t>KL SOL.AMIKACIN 0.5%</t>
  </si>
  <si>
    <t>KL SOL.BORGLYCEROLI  3% 100 G</t>
  </si>
  <si>
    <t>KL SUPP.BISACODYLI 0,01G  30KS</t>
  </si>
  <si>
    <t>KL SUPP.BISACODYLI 0,01G  50KS</t>
  </si>
  <si>
    <t>KL TBL MAGN.LACT 0,5G+B6 0,02G, 100TBL</t>
  </si>
  <si>
    <t>KL UNG.AC.SALIC. 2G,UNG.LENIENS AD 100G</t>
  </si>
  <si>
    <t>KL UNG.AC.SALICYLICI 5%, 100G</t>
  </si>
  <si>
    <t>KL UNG.ELOCOM 15G,LENIENS AD 100G</t>
  </si>
  <si>
    <t>KL UNG.ELOCOM 45G,LENIENS AD 300G</t>
  </si>
  <si>
    <t>KL UNG.ELOCOM 45G,LENIENS AD 500G</t>
  </si>
  <si>
    <t>KL UNG.HYDROC.0,1G,LENIENS AD 100G</t>
  </si>
  <si>
    <t>KL UNG.ICHT.15G,CaCO3 30G,VAS.LEN. AA AD 300G</t>
  </si>
  <si>
    <t>5% ichtamolu, bez ZnO</t>
  </si>
  <si>
    <t>KL UNG.ICHT.2G,CaCO3 10G,ZnO 6G,VAS.LEN. AA AD</t>
  </si>
  <si>
    <t>100G, 2% ichtamolu</t>
  </si>
  <si>
    <t>KL UNG.LENIENS, 100G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</si>
  <si>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</si>
  <si>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</si>
  <si>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</si>
  <si>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</si>
  <si>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</si>
  <si>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</si>
  <si>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</si>
  <si>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</si>
  <si>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</si>
  <si>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</si>
  <si>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</si>
  <si>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</si>
  <si>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</si>
  <si>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</si>
  <si>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</si>
  <si>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</si>
  <si>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</si>
  <si>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 15 MG</t>
  </si>
  <si>
    <t>POR CPS ETD 28X15MG</t>
  </si>
  <si>
    <t>LESCOL XL</t>
  </si>
  <si>
    <t>80MG TBL PRO 28(2X14)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</si>
  <si>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</si>
  <si>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</si>
  <si>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</si>
  <si>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</si>
  <si>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</si>
  <si>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</si>
  <si>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</si>
  <si>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</si>
  <si>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(FLEXPEN)</t>
  </si>
  <si>
    <t>LEVEMIR 100 U/ML (PENFILL)</t>
  </si>
  <si>
    <t>LEXAURIN 1,5</t>
  </si>
  <si>
    <t>POR TBL NOB 30X1.5MG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</si>
  <si>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</si>
  <si>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</si>
  <si>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</si>
  <si>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</si>
  <si>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</si>
  <si>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</si>
  <si>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</si>
  <si>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LIPERTANCE 10 MG/5 MG/5 MG</t>
  </si>
  <si>
    <t>TBL FLM 30X10MG/5MG/5MG I</t>
  </si>
  <si>
    <t>LITALIR</t>
  </si>
  <si>
    <t>CPS 100X500MG</t>
  </si>
  <si>
    <t>LOCOID 0,1%</t>
  </si>
  <si>
    <t>CRM 1X30GM 0.1%</t>
  </si>
  <si>
    <t>LOCOID CRELO 0,1%</t>
  </si>
  <si>
    <t>LOT 1X30GM</t>
  </si>
  <si>
    <t>LOKREN 20 MG</t>
  </si>
  <si>
    <t>LOPERON CPS</t>
  </si>
  <si>
    <t>POR CPS DUR 20X2MG</t>
  </si>
  <si>
    <t>POR CPS DUR 10X2MG</t>
  </si>
  <si>
    <t>LOZAP 100 ZENTIVA</t>
  </si>
  <si>
    <t>POR TBL FLM 30X100MG</t>
  </si>
  <si>
    <t>LOZAP 50 ZENTIVA</t>
  </si>
  <si>
    <t>POR TBL FLM 30X50MG</t>
  </si>
  <si>
    <t>LOZAP H</t>
  </si>
  <si>
    <t>LYRICA 75 MG</t>
  </si>
  <si>
    <t>POR CPSDUR14X75MG</t>
  </si>
  <si>
    <t>MAGNE B6</t>
  </si>
  <si>
    <t>DRG 50</t>
  </si>
  <si>
    <t>MAGNESII LACTICI 0,5 TBL. MEDICAMENTA</t>
  </si>
  <si>
    <t>TBL NOB 50X0,5GM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</si>
  <si>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</si>
  <si>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</si>
  <si>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</si>
  <si>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</si>
  <si>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</si>
  <si>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</si>
  <si>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</si>
  <si>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</si>
  <si>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</si>
  <si>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</t>
  </si>
  <si>
    <t>POR GTT SOL 30ML</t>
  </si>
  <si>
    <t>MALTOFER FOL TABLETY</t>
  </si>
  <si>
    <t>POR TBL MND 30</t>
  </si>
  <si>
    <t>MALTOFER TABLETY</t>
  </si>
  <si>
    <t>100MG TBL MND 100</t>
  </si>
  <si>
    <t>POR TBL MND30X100MG</t>
  </si>
  <si>
    <t>MAXITROL</t>
  </si>
  <si>
    <t>OPH UNG 3,5G</t>
  </si>
  <si>
    <t>MEDROL 4MG</t>
  </si>
  <si>
    <t>TBL NOB 30 II</t>
  </si>
  <si>
    <t>MESOCAIN</t>
  </si>
  <si>
    <t>INJ 10X10ML 1%</t>
  </si>
  <si>
    <t>GEL 1X20GM</t>
  </si>
  <si>
    <t>METHOTREXAT EBEWE 5 MG TABLETY</t>
  </si>
  <si>
    <t>POR TBL NOB 50X5MG</t>
  </si>
  <si>
    <t>METYPRED 4 MG</t>
  </si>
  <si>
    <t>POR TBL NOB 30X4MG</t>
  </si>
  <si>
    <t>POR TBL NOB 100X4MG</t>
  </si>
  <si>
    <t>MICTONORM</t>
  </si>
  <si>
    <t>15MG TBL FLM 30</t>
  </si>
  <si>
    <t>MICTONORM UNO</t>
  </si>
  <si>
    <t>30MG CPS RDR 28</t>
  </si>
  <si>
    <t>MIFLONID BREEZHALER</t>
  </si>
  <si>
    <t>200MCG INH PLV CPS DUR 60</t>
  </si>
  <si>
    <t>400MCG INH PLV CPS DUR 60</t>
  </si>
  <si>
    <t>MILGAMMA</t>
  </si>
  <si>
    <t>POR TBL OBD 50</t>
  </si>
  <si>
    <t>50MG/250MCG TBL OBD 100</t>
  </si>
  <si>
    <t>MIMPARA 30 MG</t>
  </si>
  <si>
    <t>POR TBL FLM 28X30MG</t>
  </si>
  <si>
    <t>MIRAKLIDE 10 MG</t>
  </si>
  <si>
    <t>POR TBL FLM 28X10MG I</t>
  </si>
  <si>
    <t>MIRTAZAPIN ORION 15 MG</t>
  </si>
  <si>
    <t>POR TBL DIS 30X15MG</t>
  </si>
  <si>
    <t>MIRTAZAPIN SANDOZ</t>
  </si>
  <si>
    <t>MIRZATEN ORO TAB 15 MG</t>
  </si>
  <si>
    <t>MODURETIC</t>
  </si>
  <si>
    <t>MOMMOX 0,05 MG/DÁVKU</t>
  </si>
  <si>
    <t>NAS SPR SUS 140X50RG</t>
  </si>
  <si>
    <t>MONOTAB SR</t>
  </si>
  <si>
    <t>100MG TBL PRO 50(5X10)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</si>
  <si>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</si>
  <si>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</si>
  <si>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</si>
  <si>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</si>
  <si>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</si>
  <si>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</si>
  <si>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</si>
  <si>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</si>
  <si>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</si>
  <si>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</si>
  <si>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NAC AL 600 ŠUMIVÉ TABLETY</t>
  </si>
  <si>
    <t>POR TBL EFF10X600MG</t>
  </si>
  <si>
    <t>POR TBL EFF20X600MG</t>
  </si>
  <si>
    <t>NAKOM</t>
  </si>
  <si>
    <t>TBL 100X275MG</t>
  </si>
  <si>
    <t>NAKOM MITE</t>
  </si>
  <si>
    <t>NASIVIN 0,05%</t>
  </si>
  <si>
    <t>NAS SPR SOL 10ML-SK</t>
  </si>
  <si>
    <t>NEBIVOLOL SANDOZ 5 MG</t>
  </si>
  <si>
    <t>POR TBL NOB 28X5MG</t>
  </si>
  <si>
    <t>NEODOLPASSE</t>
  </si>
  <si>
    <t>75MG/30MG INF SOL 10X250ML</t>
  </si>
  <si>
    <t>NEPRO HP PŘÍCHUŤ JAHODOVÁ</t>
  </si>
  <si>
    <t>NEPRO HP PŘÍCHUŤ VANILKOVÁ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</si>
  <si>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</si>
  <si>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</si>
  <si>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</si>
  <si>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</si>
  <si>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</si>
  <si>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</si>
  <si>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</si>
  <si>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</si>
  <si>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</si>
  <si>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</si>
  <si>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NORADRENALIN LECIVA</t>
  </si>
  <si>
    <t>NO-SPA</t>
  </si>
  <si>
    <t>POR TBL NOB 24X40MG</t>
  </si>
  <si>
    <t>NOVALGIN</t>
  </si>
  <si>
    <t>INJ 10X2ML/1000MG</t>
  </si>
  <si>
    <t>500MG TBL FLM 20</t>
  </si>
  <si>
    <t>INJ 5X5ML/2500MG</t>
  </si>
  <si>
    <t>NOVORAPID FLEXPEN 100 U/ML</t>
  </si>
  <si>
    <t>OCUflash gtt. 2x10ml</t>
  </si>
  <si>
    <t>OLFEN</t>
  </si>
  <si>
    <t>DRM GEL 1X50GM</t>
  </si>
  <si>
    <t>OLYNTH</t>
  </si>
  <si>
    <t>1MG/ML NAS SPR SOL 1X10ML I</t>
  </si>
  <si>
    <t>OPHTHALMO-AZULEN</t>
  </si>
  <si>
    <t>UNG OPH 1X5GM</t>
  </si>
  <si>
    <t>OPHTHALMO-SEPTONEX</t>
  </si>
  <si>
    <t>OPH GTT SOL 1X10ML PLAST</t>
  </si>
  <si>
    <t>OPRYMEA 0,52 MG</t>
  </si>
  <si>
    <t>POR TBL PRO 30X0.52MG</t>
  </si>
  <si>
    <t>Optifibre 1x250g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</si>
  <si>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</si>
  <si>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</si>
  <si>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</si>
  <si>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</si>
  <si>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</si>
  <si>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</si>
  <si>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PAMIDRONATE MEDAC 3 MG/ML</t>
  </si>
  <si>
    <t>INF CNC SOL 1X30ML</t>
  </si>
  <si>
    <t>INF CNC SOL 1X20ML</t>
  </si>
  <si>
    <t>PANCREOLAN FORTE</t>
  </si>
  <si>
    <t>6000U TBL ENT 60</t>
  </si>
  <si>
    <t>PANGROL 20000</t>
  </si>
  <si>
    <t>POR TBL ENT 50 II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</si>
  <si>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</si>
  <si>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</si>
  <si>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</si>
  <si>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</si>
  <si>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</si>
  <si>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</si>
  <si>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</si>
  <si>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</si>
  <si>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</si>
  <si>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</si>
  <si>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</si>
  <si>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</si>
  <si>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Peroxid vodíku 3% 100 ml</t>
  </si>
  <si>
    <t>20% DPH</t>
  </si>
  <si>
    <t>PIMAFUCORT</t>
  </si>
  <si>
    <t>10MG/G+10MG/G+3,5MG/G CRM 15G</t>
  </si>
  <si>
    <t>PIOGLITAZON MYLAN</t>
  </si>
  <si>
    <t>15MG TBL NOB 28</t>
  </si>
  <si>
    <t>PK-MERZ</t>
  </si>
  <si>
    <t>TBL OBD 90X100MG</t>
  </si>
  <si>
    <t>PLAQUENIL</t>
  </si>
  <si>
    <t>TBL OBD 60X200MG</t>
  </si>
  <si>
    <t>PLASMALYTE ROZTOK</t>
  </si>
  <si>
    <t>INF SOL 20X500ML</t>
  </si>
  <si>
    <t>INF SOL 10X1000ML</t>
  </si>
  <si>
    <t>PLASMALYTE ROZTOK S GLUKOZOU 5%</t>
  </si>
  <si>
    <t>INF SOL 20x500 ml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</si>
  <si>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</si>
  <si>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</si>
  <si>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</si>
  <si>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</si>
  <si>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</si>
  <si>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</si>
  <si>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</si>
  <si>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</si>
  <si>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</si>
  <si>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</si>
  <si>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PRENESSA</t>
  </si>
  <si>
    <t>4MG TBL NOB 30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</si>
  <si>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</si>
  <si>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</si>
  <si>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</si>
  <si>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</si>
  <si>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</si>
  <si>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</si>
  <si>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</si>
  <si>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</si>
  <si>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</si>
  <si>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</si>
  <si>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</si>
  <si>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PYRIDOXIN LECIVA</t>
  </si>
  <si>
    <t>INJ 5X1ML 50MG</t>
  </si>
  <si>
    <t>PYRIDOXIN LÉČIVA TBL</t>
  </si>
  <si>
    <t>POR TBL NOB 20X20MG</t>
  </si>
  <si>
    <t>QUETIAPIN MYLAN 25 MG</t>
  </si>
  <si>
    <t>POR TBL FLM 30X25MG</t>
  </si>
  <si>
    <t>QUETIAPINE POLPHARMA 100 MG POTAHOVANÉ TABLETY</t>
  </si>
  <si>
    <t>RAMIZEK</t>
  </si>
  <si>
    <t>5MG/5MG CPS DUR 28</t>
  </si>
  <si>
    <t>RAPOXOL</t>
  </si>
  <si>
    <t>20MG TBL ENT 28</t>
  </si>
  <si>
    <t>RECOXA 15</t>
  </si>
  <si>
    <t>POR TBL NOB 30X15MG</t>
  </si>
  <si>
    <t>Recugel oční gel 10g</t>
  </si>
  <si>
    <t>REMESTYP 1.0</t>
  </si>
  <si>
    <t>INJ 5X10ML/1MG</t>
  </si>
  <si>
    <t>REPAGLINIDE ACCORD</t>
  </si>
  <si>
    <t>1MG TBL NOB 90</t>
  </si>
  <si>
    <t>RHEFLUIN</t>
  </si>
  <si>
    <t>TBL 30</t>
  </si>
  <si>
    <t>RINGERFUNDIN B.BRAUN</t>
  </si>
  <si>
    <t>INF SOL 10X500ML PE</t>
  </si>
  <si>
    <t>RISENDROS 35 MG</t>
  </si>
  <si>
    <t>POR TBL FLM 12X35MG</t>
  </si>
  <si>
    <t>RISPERIDON FARMAX 2MG</t>
  </si>
  <si>
    <t>TBL FLM 60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</si>
  <si>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</si>
  <si>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</si>
  <si>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</si>
  <si>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</si>
  <si>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</si>
  <si>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</si>
  <si>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</si>
  <si>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RYTMONORM</t>
  </si>
  <si>
    <t>150MG TBL FLM 50</t>
  </si>
  <si>
    <t>SALOFALK 500</t>
  </si>
  <si>
    <t>SUP 30X500MG</t>
  </si>
  <si>
    <t>SANORIN 1 PM</t>
  </si>
  <si>
    <t>1MG/ML NAS GTT SOL 1X10ML</t>
  </si>
  <si>
    <t>SECATOXIN /R/ FORTE</t>
  </si>
  <si>
    <t>GTT 25ML 25MG/10ML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</si>
  <si>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</si>
  <si>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</si>
  <si>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</si>
  <si>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</si>
  <si>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</si>
  <si>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</si>
  <si>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</si>
  <si>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</si>
  <si>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SEROPRAM 40MG/ML</t>
  </si>
  <si>
    <t>GTT 1X15ML 40MG/ML</t>
  </si>
  <si>
    <t>SEVELAMER CARBONATE MYLAN</t>
  </si>
  <si>
    <t>800MG TBL FLM 180 I</t>
  </si>
  <si>
    <t>SILODOSIN RECORDATI</t>
  </si>
  <si>
    <t>8MG CPS DUR 90</t>
  </si>
  <si>
    <t>SIOFOR 1000</t>
  </si>
  <si>
    <t>POR TBL FLM 60X1000MG</t>
  </si>
  <si>
    <t>SIOFOR 500</t>
  </si>
  <si>
    <t>500MG TBL FLM 120 II</t>
  </si>
  <si>
    <t>TBL OBD 60X500MG</t>
  </si>
  <si>
    <t>SIOFOR 850MG</t>
  </si>
  <si>
    <t>TBL FLM 60x850MG</t>
  </si>
  <si>
    <t>SIRDALUD 4 MG</t>
  </si>
  <si>
    <t>SMECTA</t>
  </si>
  <si>
    <t>PLV POR 1X30SACKU</t>
  </si>
  <si>
    <t>SORTIS 40MG</t>
  </si>
  <si>
    <t>TBL OBD 30X40MG</t>
  </si>
  <si>
    <t>SOTAHEXAL 80</t>
  </si>
  <si>
    <t>POR TBL NOB 100X80MG</t>
  </si>
  <si>
    <t>SPECIES UROLOGICAE PLANTA LEROS</t>
  </si>
  <si>
    <t>STACYL 100 MG ENTEROSOLVENTNÍ TABLETY</t>
  </si>
  <si>
    <t>POR TBL ENT 100X100MG I</t>
  </si>
  <si>
    <t>POR TBL ENT 60X100MG I</t>
  </si>
  <si>
    <t>STOPTUSSIN</t>
  </si>
  <si>
    <t>POR GTT SOL 1X25ML</t>
  </si>
  <si>
    <t>SULFASALAZIN K-EN</t>
  </si>
  <si>
    <t>TBL 100X500MG</t>
  </si>
  <si>
    <t>SYMBICORT TURBUHALER 200 MIKROGRAMŮ/ 6 MIKROGRAMŮ/</t>
  </si>
  <si>
    <t>INH PLV 1X120DÁV</t>
  </si>
  <si>
    <t>SYNTOPHYLLIN</t>
  </si>
  <si>
    <t>INJ 5X10ML/240MG</t>
  </si>
  <si>
    <t>SYNTOSTIGMIN</t>
  </si>
  <si>
    <t>15MG TBL NOB 20</t>
  </si>
  <si>
    <t>TAMIFLU 75 MG</t>
  </si>
  <si>
    <t>POR CPS DUR 10X75MG</t>
  </si>
  <si>
    <t>TEARS NATURALE II</t>
  </si>
  <si>
    <t>1MG/ML+3MG/ML OPH GTT SOL 1X15ML</t>
  </si>
  <si>
    <t>TELMISARTAN XANTIS</t>
  </si>
  <si>
    <t>80MG TBL NOB 28</t>
  </si>
  <si>
    <t>TELMISARTAN/HYDROCHLOROTHIAZID SANDOZ</t>
  </si>
  <si>
    <t>80MG/25MG TBL FLM 30</t>
  </si>
  <si>
    <t>TELMISARTAN/HYDROCHLOROTHIAZID SANDOZ 80 MG/12,5 M</t>
  </si>
  <si>
    <t>TELMISARTAN/HYDROCHLOROTHIAZID XANTIS</t>
  </si>
  <si>
    <t>40MG/12,5MG TBL NOB 28</t>
  </si>
  <si>
    <t>TENAXUM</t>
  </si>
  <si>
    <t>TBL 30X1MG</t>
  </si>
  <si>
    <t>TENSIOMIN</t>
  </si>
  <si>
    <t>TBL 30X12.5MG</t>
  </si>
  <si>
    <t>TEZEO 40 MG</t>
  </si>
  <si>
    <t>POR TBL NOB 28X40MG</t>
  </si>
  <si>
    <t>TEZEO 80 MG</t>
  </si>
  <si>
    <t>POR TBL NOB 28X80MG</t>
  </si>
  <si>
    <t>TEZEO HCT 40 MG/12,5 MG</t>
  </si>
  <si>
    <t>POR TBL NOB 28</t>
  </si>
  <si>
    <t>TEZEO HCT 80 MG/12,5 MG</t>
  </si>
  <si>
    <t>TEZZIMI</t>
  </si>
  <si>
    <t>10MG TBL NOB 30 I</t>
  </si>
  <si>
    <t>Thiamin Generica tbl.30</t>
  </si>
  <si>
    <t>Thiamin Generica tbl.60</t>
  </si>
  <si>
    <t>THIAMIN LECIVA</t>
  </si>
  <si>
    <t>TBL 20X50MG(BLISTR)</t>
  </si>
  <si>
    <t>TIAPRIDAL</t>
  </si>
  <si>
    <t>INJ SOL 12X2ML/100MG</t>
  </si>
  <si>
    <t>POR TBLNOB 50X100MG</t>
  </si>
  <si>
    <t>TONARSSA 8 MG/5 MG</t>
  </si>
  <si>
    <t>TORECAN</t>
  </si>
  <si>
    <t>INJ 5X1ML/6.5MG</t>
  </si>
  <si>
    <t>TOUJEO 300 JEDNOTEK/ML SOLOSTAR</t>
  </si>
  <si>
    <t>SDR INJ SOL 3X1.5ML</t>
  </si>
  <si>
    <t>TOVIAZ 4 MG</t>
  </si>
  <si>
    <t>POR TBL PRO 28X4MG</t>
  </si>
  <si>
    <t>TRAJENTA 5 MG</t>
  </si>
  <si>
    <t>TRALGIT</t>
  </si>
  <si>
    <t>POR CPS DUR 20X50MG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</si>
  <si>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</si>
  <si>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</si>
  <si>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</si>
  <si>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</si>
  <si>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</si>
  <si>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</si>
  <si>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TRAMAL</t>
  </si>
  <si>
    <t>50MG/ML INJ SOL 5X1ML</t>
  </si>
  <si>
    <t>TRANSMETIL 500 MG TABLETY</t>
  </si>
  <si>
    <t>POR TBL ENT 10X500MG</t>
  </si>
  <si>
    <t>TRANSTEC 35 MCG/H</t>
  </si>
  <si>
    <t>DRM EMP TDR 5X20MG</t>
  </si>
  <si>
    <t>TRESIBA</t>
  </si>
  <si>
    <t>200U/ML INJ SOL 3X3ML</t>
  </si>
  <si>
    <t>TRIASYN 2.5/2.5 MG</t>
  </si>
  <si>
    <t>POR TBL RET 30</t>
  </si>
  <si>
    <t>TRIPLIXAM 10 MG/2,5 MG/10 MG</t>
  </si>
  <si>
    <t>TRIPLIXAM 10 MG/2,5 MG/5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</si>
  <si>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</si>
  <si>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</si>
  <si>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</si>
  <si>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</si>
  <si>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</si>
  <si>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</si>
  <si>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</si>
  <si>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</si>
  <si>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</si>
  <si>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5MG/5MG CPS DUR 98</t>
  </si>
  <si>
    <t>10MG/5MG CPS DUR 28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</si>
  <si>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</si>
  <si>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</si>
  <si>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</si>
  <si>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</si>
  <si>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</si>
  <si>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</si>
  <si>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</si>
  <si>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TRUSOPT</t>
  </si>
  <si>
    <t>20MG/ML OPH GTT SOL 5ML</t>
  </si>
  <si>
    <t>TULIP 10 MG POTAHOVANÉ TABLETY</t>
  </si>
  <si>
    <t>POR TBL FLM 90X10MG</t>
  </si>
  <si>
    <t>TULIP 20 MG POTAHOVANÉ TABLETY</t>
  </si>
  <si>
    <t>POR TBL FLM 90X20MG</t>
  </si>
  <si>
    <t>TULIP 40 MG</t>
  </si>
  <si>
    <t>POR TBL FLM 90X40MG</t>
  </si>
  <si>
    <t>TWYNSTA 80 MG/10 MG</t>
  </si>
  <si>
    <t>ULTIBRO BREEZHALER 85 MCG/43 MCG</t>
  </si>
  <si>
    <t>INH PLV CPS DUR 30X1+INH</t>
  </si>
  <si>
    <t>ULTRACOD</t>
  </si>
  <si>
    <t>UNILAT 50 MIKROGRAMŮ/ML, OČNÍ KAPKY, ROZTOK</t>
  </si>
  <si>
    <t>URAPIDIL STRAGEN</t>
  </si>
  <si>
    <t>30MG CPS PRO 50</t>
  </si>
  <si>
    <t>URIZIA 6 MG/0,4 MG TABLETY S ŘÍZENÝM UVOLŇOVÁNÍM</t>
  </si>
  <si>
    <t>POR TBL FRT 30X6MG/0.4MG</t>
  </si>
  <si>
    <t>URSOSAN</t>
  </si>
  <si>
    <t>VALDOXAN 25 MG</t>
  </si>
  <si>
    <t>POR TBL FLM 28X25MG</t>
  </si>
  <si>
    <t>VALSACOMBI 80 MG/12,5 MG</t>
  </si>
  <si>
    <t>POR TBL FLM 28</t>
  </si>
  <si>
    <t>VALSACOR 80 MG</t>
  </si>
  <si>
    <t>POR TBL FLM 84X80MG</t>
  </si>
  <si>
    <t>VENLAFAXIN MYLAN 75 MG</t>
  </si>
  <si>
    <t>75MG CPS PRO 30</t>
  </si>
  <si>
    <t>VENTOLIN</t>
  </si>
  <si>
    <t>5MG/ML INH SOL 1X20ML</t>
  </si>
  <si>
    <t>VERAL 1% GEL</t>
  </si>
  <si>
    <t>DRM GEL 1X50GM II</t>
  </si>
  <si>
    <t>DRM GEL 1X100GM II</t>
  </si>
  <si>
    <t>VEROSPIRON</t>
  </si>
  <si>
    <t>TBL 100X25MG</t>
  </si>
  <si>
    <t>VEROSPIRON 50MG</t>
  </si>
  <si>
    <t>CPS 30X50MG</t>
  </si>
  <si>
    <t>VERRUMAL</t>
  </si>
  <si>
    <t>LIQ 1X13ML</t>
  </si>
  <si>
    <t>VESSEL DUE F</t>
  </si>
  <si>
    <t>250SU CPS MOL 50</t>
  </si>
  <si>
    <t>VIANT</t>
  </si>
  <si>
    <t>INF PLV SOL 10</t>
  </si>
  <si>
    <t>VIDISIC</t>
  </si>
  <si>
    <t>GEL OPH 3X10GM</t>
  </si>
  <si>
    <t>VIGANTOL</t>
  </si>
  <si>
    <t>0,5MG/ML POR GTT SOL 1X10ML</t>
  </si>
  <si>
    <t>Vincentka nosní sprej  25ml (30ml)</t>
  </si>
  <si>
    <t>Vincentka přírod.0.7l-nevrat.láhev</t>
  </si>
  <si>
    <t>VITAMIN B12 LECIVA 1000RG</t>
  </si>
  <si>
    <t>INJ 5X1ML/1000RG</t>
  </si>
  <si>
    <t>VITAMIN B12 LECIVA 300RG</t>
  </si>
  <si>
    <t>INJ 5X1ML/300RG</t>
  </si>
  <si>
    <t>Vitar Soda tbl.150</t>
  </si>
  <si>
    <t>neleč.</t>
  </si>
  <si>
    <t>Walmark Zinek Forte 25mg tbl.90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</si>
  <si>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</si>
  <si>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</si>
  <si>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</si>
  <si>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</si>
  <si>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</si>
  <si>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</si>
  <si>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</si>
  <si>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</si>
  <si>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XALACOM</t>
  </si>
  <si>
    <t>XALATAN</t>
  </si>
  <si>
    <t>OPH GTT SOL 1X2.5ML II</t>
  </si>
  <si>
    <t>XARELTO 20 MG</t>
  </si>
  <si>
    <t>XULTOPHY</t>
  </si>
  <si>
    <t>100U/ML+3,6MG/ML INJ SOL 3X3ML</t>
  </si>
  <si>
    <t>ZALDIAR</t>
  </si>
  <si>
    <t>POR TBL FLM 20</t>
  </si>
  <si>
    <t>37,5MG/325MG TBL FLM 30X1</t>
  </si>
  <si>
    <t>ZENARO 5 MG</t>
  </si>
  <si>
    <t>TBL FLM 28X5MG IV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</si>
  <si>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</si>
  <si>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</si>
  <si>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</si>
  <si>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</si>
  <si>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</si>
  <si>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</si>
  <si>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</si>
  <si>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</si>
  <si>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</si>
  <si>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</si>
  <si>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56X75MG</t>
  </si>
  <si>
    <t>POR TBL FLM 28X75MG</t>
  </si>
  <si>
    <t>ZYPREXA 10 MG</t>
  </si>
  <si>
    <t>ZYPREXA VELOTAB 10 MG</t>
  </si>
  <si>
    <t>POR TBL DIS 28X10MG</t>
  </si>
  <si>
    <t>léky - parenterální výživa (LEK)</t>
  </si>
  <si>
    <t>NUTRAMIN VLI</t>
  </si>
  <si>
    <t>INF SOL 10X500ML</t>
  </si>
  <si>
    <t>NUTRIFLEX OMEGA PLUS 38/120</t>
  </si>
  <si>
    <t>INF EML 5X1250ML</t>
  </si>
  <si>
    <t>NUTRIFLEX PERI</t>
  </si>
  <si>
    <t>INF SOL 5X1000ML</t>
  </si>
  <si>
    <t>léky - enterální výživa (LEK)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</si>
  <si>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</si>
  <si>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</si>
  <si>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</si>
  <si>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</si>
  <si>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</si>
  <si>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</si>
  <si>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</si>
  <si>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VANILKA</t>
  </si>
  <si>
    <t>ENSURE PLUS PŘÍCHUŤ LESNÍ OVOCE</t>
  </si>
  <si>
    <t>FORTICARE S PŘÍCHUTÍ BROSKEV A ZÁZVOR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</si>
  <si>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</si>
  <si>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</si>
  <si>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</si>
  <si>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</si>
  <si>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</si>
  <si>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</si>
  <si>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</si>
  <si>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</si>
  <si>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FRESUBIN 3,2 KCAL DRINK VANILKA - KARAMEL</t>
  </si>
  <si>
    <t>Fresubin hepa 15x500ml</t>
  </si>
  <si>
    <t>GLUCERNA 1,5 KCAL KÁVOVÁ PŘÍCHUŤ</t>
  </si>
  <si>
    <t>GLUCERNA 1,5 KCAL VANILKOVÁ PŘÍCHUŤ</t>
  </si>
  <si>
    <t>NEPRO HP 500ml vanilková</t>
  </si>
  <si>
    <t>NUTILIS POWDER</t>
  </si>
  <si>
    <t>POR PLV 1X300GM</t>
  </si>
  <si>
    <t>NUTRIDRINK COMPACT NEUTRAL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</si>
  <si>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</si>
  <si>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</si>
  <si>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</si>
  <si>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</si>
  <si>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</si>
  <si>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</si>
  <si>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</si>
  <si>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</si>
  <si>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</si>
  <si>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</si>
  <si>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</si>
  <si>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</si>
  <si>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</si>
  <si>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</si>
  <si>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</si>
  <si>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</si>
  <si>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</si>
  <si>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Nutrison Advanced Diason 1000ml</t>
  </si>
  <si>
    <t>NUTRISON ADVANCED DIASON ENERGY HP S PŘÍCHUTÍ VANI</t>
  </si>
  <si>
    <t>POR SOL 1X1000ML</t>
  </si>
  <si>
    <t>NUTRISON ENERGY MULTI FIBRE</t>
  </si>
  <si>
    <t>POR SOL 8X1000ML</t>
  </si>
  <si>
    <t>NUTRISON MULTI FIBRE</t>
  </si>
  <si>
    <t>POR SOL 1X1000ML-VA</t>
  </si>
  <si>
    <t>PreOp 4x200ml</t>
  </si>
  <si>
    <t>PROSURE ČOKOLÁDOVÁ PŘÍCHUŤ</t>
  </si>
  <si>
    <t>PROSURE KÁVOVÁ PŘÍCHUŤ</t>
  </si>
  <si>
    <t>PROTIFAR</t>
  </si>
  <si>
    <t>POR PLV SOL 1X225GM</t>
  </si>
  <si>
    <t>Resource Instant Protein 1x800g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</si>
  <si>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</si>
  <si>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</si>
  <si>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</si>
  <si>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</si>
  <si>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</si>
  <si>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</si>
  <si>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</si>
  <si>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</si>
  <si>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</si>
  <si>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</si>
  <si>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</si>
  <si>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</si>
  <si>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</si>
  <si>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</si>
  <si>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</si>
  <si>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</si>
  <si>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</si>
  <si>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</si>
  <si>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</si>
  <si>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</si>
  <si>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</si>
  <si>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</si>
  <si>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</si>
  <si>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</si>
  <si>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</si>
  <si>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</si>
  <si>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</si>
  <si>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</si>
  <si>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</si>
  <si>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</si>
  <si>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</si>
  <si>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</si>
  <si>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</si>
  <si>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</si>
  <si>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</si>
  <si>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</si>
  <si>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</si>
  <si>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</si>
  <si>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</si>
  <si>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</si>
  <si>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</si>
  <si>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</si>
  <si>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</si>
  <si>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</si>
  <si>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</si>
  <si>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DOXYBENE 200 MG TABLETY</t>
  </si>
  <si>
    <t>POR TBL NOB10X200MG</t>
  </si>
  <si>
    <t>DUOMOX 1000</t>
  </si>
  <si>
    <t>POR TBL SUS 20X1000MG</t>
  </si>
  <si>
    <t>ENTIZOL</t>
  </si>
  <si>
    <t>FRAMYKOIN</t>
  </si>
  <si>
    <t>PLV ADS 1X20GM</t>
  </si>
  <si>
    <t>UNG 1X10GM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</si>
  <si>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</si>
  <si>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</si>
  <si>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</si>
  <si>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</si>
  <si>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</si>
  <si>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</si>
  <si>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</si>
  <si>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</si>
  <si>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</si>
  <si>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</si>
  <si>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 xml:space="preserve">LINEZOLID SANDOZ 600 MG </t>
  </si>
  <si>
    <t>POR TBL FLM 10X600MG</t>
  </si>
  <si>
    <t>MEDOCLAV 1000 MG/200 MG</t>
  </si>
  <si>
    <t>INJ+INF PLV SOL 10X1.2GM</t>
  </si>
  <si>
    <t>MEROPENEM BRADEX</t>
  </si>
  <si>
    <t>1G INJ/INF PLV SOL 10</t>
  </si>
  <si>
    <t>500MG INJ/INF PLV SOL 10</t>
  </si>
  <si>
    <t>MEROPENEM KABI 1 G</t>
  </si>
  <si>
    <t>INJ+INF PLV SOL 10X1000MG</t>
  </si>
  <si>
    <t>METRONIDAZOLE NORIDEM</t>
  </si>
  <si>
    <t>5MG/ML INF SOL 20X100ML</t>
  </si>
  <si>
    <t>5MG/ML INF SOL 10X100ML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</si>
  <si>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</si>
  <si>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</si>
  <si>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</si>
  <si>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</si>
  <si>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</si>
  <si>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</si>
  <si>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</si>
  <si>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</si>
  <si>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</si>
  <si>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</si>
  <si>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</si>
  <si>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</si>
  <si>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</si>
  <si>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</si>
  <si>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ROZEX KRÉM</t>
  </si>
  <si>
    <t>SEFOTAK 1 G</t>
  </si>
  <si>
    <t>INJ PLV SOL 1X1GM</t>
  </si>
  <si>
    <t>SUMAMED 500 MG INFUZE</t>
  </si>
  <si>
    <t>INF PLV SOL 5X500MG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</si>
  <si>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</si>
  <si>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</si>
  <si>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</si>
  <si>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</si>
  <si>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</si>
  <si>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</si>
  <si>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</si>
  <si>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</si>
  <si>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</si>
  <si>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</si>
  <si>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</si>
  <si>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</si>
  <si>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</si>
  <si>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</si>
  <si>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</si>
  <si>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</si>
  <si>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</si>
  <si>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</si>
  <si>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</si>
  <si>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</si>
  <si>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</si>
  <si>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0.9% W/V SODIUM CHLORIDE I.V.</t>
  </si>
  <si>
    <t>INJ 20X10ML</t>
  </si>
  <si>
    <t>ACC LONG</t>
  </si>
  <si>
    <t>TBL EFF 20X600MG</t>
  </si>
  <si>
    <t>POR TBL NOB 90X10MG</t>
  </si>
  <si>
    <t>ALLOPURINOL APOTEX</t>
  </si>
  <si>
    <t>ALMIRAL</t>
  </si>
  <si>
    <t>INJ 10X3ML/75MG</t>
  </si>
  <si>
    <t>ALPHAGAN</t>
  </si>
  <si>
    <t>OPH GTT SOL 1X5ML</t>
  </si>
  <si>
    <t>ANALGIN</t>
  </si>
  <si>
    <t>INJ SOL 5X5ML</t>
  </si>
  <si>
    <t>INJ SOL 10X1000ML-PE</t>
  </si>
  <si>
    <t>ATRAM 25</t>
  </si>
  <si>
    <t>POR TBLNOB30X25MG</t>
  </si>
  <si>
    <t>ATROPIN BIOTIKA 1MG</t>
  </si>
  <si>
    <t>INJ 10X1ML/1MG</t>
  </si>
  <si>
    <t>AZARGA 10 MG/ML + 5 MG/ML</t>
  </si>
  <si>
    <t>BELOSALIC</t>
  </si>
  <si>
    <t>DRM UNG 1X30GM</t>
  </si>
  <si>
    <t>BETADINE - zelená</t>
  </si>
  <si>
    <t>LIQ 1X1000ML</t>
  </si>
  <si>
    <t>LIQ 1X120ML</t>
  </si>
  <si>
    <t>BETASERC 8</t>
  </si>
  <si>
    <t>8MG TBL NOB 100</t>
  </si>
  <si>
    <t>Biopron FORTE tob.60</t>
  </si>
  <si>
    <t>BISOPROLOL AUROVITAS 2,5MG</t>
  </si>
  <si>
    <t>BRETARIS GENUAIR 322 MCG</t>
  </si>
  <si>
    <t>BRINTELLIX 10 MG</t>
  </si>
  <si>
    <t>CALCICHEW D3 LEMON 400 IU</t>
  </si>
  <si>
    <t>CANCOMBINO 16 MG/12,5 MG</t>
  </si>
  <si>
    <t>POR TBL NOB 28 I</t>
  </si>
  <si>
    <t>POR TBL NOB 100X6,25MG</t>
  </si>
  <si>
    <t>CARZAP HCT</t>
  </si>
  <si>
    <t>16MG/12,5MG TBL NOB 90</t>
  </si>
  <si>
    <t>CILOXAN</t>
  </si>
  <si>
    <t>3MG/ML AUR/OPH GTT SOL 1X5ML</t>
  </si>
  <si>
    <t>CONTROLOC 40 MG</t>
  </si>
  <si>
    <t>POR TBL ENT 28X40MG</t>
  </si>
  <si>
    <t>COSOPT</t>
  </si>
  <si>
    <t>20MG/ML+5MG/ML OPH GTT SOL 1X5ML</t>
  </si>
  <si>
    <t>COSOPT BEZ KONZERVAČNÍCH PŘÍSAD</t>
  </si>
  <si>
    <t>20MG/ML+5MG/ML OPH GTT SOL 1X10ML</t>
  </si>
  <si>
    <t>LIQ 1X250ML</t>
  </si>
  <si>
    <t>ČAJ Z KVĚTU BEZU ČERNÉHO</t>
  </si>
  <si>
    <t>SPC 20 I</t>
  </si>
  <si>
    <t>Černý čaj 20x1.5g Fytopharma</t>
  </si>
  <si>
    <t>INJ 50X2ML/10MG</t>
  </si>
  <si>
    <t>DEPAKINE INJ 1+1X4ML</t>
  </si>
  <si>
    <t>PSO LQF 400MG/4ML</t>
  </si>
  <si>
    <t>TBL OBD 30</t>
  </si>
  <si>
    <t>DEXAMED</t>
  </si>
  <si>
    <t>INJ 10X2ML/8MG</t>
  </si>
  <si>
    <t>DICLOFENAC DR. MÜLLER PHARMA</t>
  </si>
  <si>
    <t>100MG SUP 12</t>
  </si>
  <si>
    <t>DIGOXIN 0.250 LECIVA</t>
  </si>
  <si>
    <t>DOLGIT</t>
  </si>
  <si>
    <t>CRM 1X50GM/2.5GM</t>
  </si>
  <si>
    <t>DOLGIT GEL</t>
  </si>
  <si>
    <t>DRM GEL 1X150GM</t>
  </si>
  <si>
    <t>DOLMINA INJ.</t>
  </si>
  <si>
    <t>INJ 5X3ML/75MG</t>
  </si>
  <si>
    <t>10MG TBL FLM 84</t>
  </si>
  <si>
    <t>DUODART 0,5 MG/0,4 MG</t>
  </si>
  <si>
    <t>POR CPS DUR 90</t>
  </si>
  <si>
    <t>EBIXA 20 MG</t>
  </si>
  <si>
    <t>POR TBL FLM 98X20MG I</t>
  </si>
  <si>
    <t>EGILOK</t>
  </si>
  <si>
    <t>25MG TBL NOB 60</t>
  </si>
  <si>
    <t>TBL FLM 98X10MG</t>
  </si>
  <si>
    <t>ELOCOM</t>
  </si>
  <si>
    <t>DRM CRM 1X30GM 0.1%</t>
  </si>
  <si>
    <t>DRM UNG 1X30GM 0,1%</t>
  </si>
  <si>
    <t>EMSELEX</t>
  </si>
  <si>
    <t>15MG TBL PRO 98 II</t>
  </si>
  <si>
    <t>ENSURE PLUS ADVANCE JAHODOVÁ PŘÍCHUŤ</t>
  </si>
  <si>
    <t>POR CPS DUR 50X250MG</t>
  </si>
  <si>
    <t>CPS 10X300MG</t>
  </si>
  <si>
    <t>Espumisan kapky 100mg/ml por. gtt.30ml</t>
  </si>
  <si>
    <t>Essentiale 300 mg</t>
  </si>
  <si>
    <t>por.cps.dur.100</t>
  </si>
  <si>
    <t>EUPHYLLIN CR N 300</t>
  </si>
  <si>
    <t>POR CPS PRO 50X300MG</t>
  </si>
  <si>
    <t>EXELON 1,5 MG</t>
  </si>
  <si>
    <t>POR CPS DUR 56X1.5MG</t>
  </si>
  <si>
    <t>EXELON 4.5 MG</t>
  </si>
  <si>
    <t>POR CPS DUR 56X4.5MG</t>
  </si>
  <si>
    <t>FAMOSAN 20 MG</t>
  </si>
  <si>
    <t>POR TBL FLM100X20MG</t>
  </si>
  <si>
    <t>FAMOSAN 20MG</t>
  </si>
  <si>
    <t>TBL OBD 20X20MG</t>
  </si>
  <si>
    <t>FASTUM GEL</t>
  </si>
  <si>
    <t>GEL 50GM</t>
  </si>
  <si>
    <t>FENISTIL</t>
  </si>
  <si>
    <t>1MG/G GEL 1X50G</t>
  </si>
  <si>
    <t>1MG/G GEL 1X30G</t>
  </si>
  <si>
    <t>FENTALIS 50 MCG/H TRANSDERMÁLNÍ NÁPLAST</t>
  </si>
  <si>
    <t>DRM EMP TDR 5X11.56MG</t>
  </si>
  <si>
    <t>POR CPS RDR 90X0.4MG</t>
  </si>
  <si>
    <t>FORMOVENT 12 MCG</t>
  </si>
  <si>
    <t>GLIMEPIRID SANDOZ</t>
  </si>
  <si>
    <t>3MG TBL NOB 120</t>
  </si>
  <si>
    <t>GLUCOPHAGE XR</t>
  </si>
  <si>
    <t>POR TBL PRO30X500MG</t>
  </si>
  <si>
    <t>INF SOL 20X100ML-PE</t>
  </si>
  <si>
    <t>INF SOL 10X250ML-PE</t>
  </si>
  <si>
    <t>POR TBL NOB 100</t>
  </si>
  <si>
    <t>GUAJACURAN</t>
  </si>
  <si>
    <t>DRG 30X200MG-BLISTR</t>
  </si>
  <si>
    <t>GUTTALAX</t>
  </si>
  <si>
    <t>POR GTT SOL 1X30ML</t>
  </si>
  <si>
    <t>HALOPERIDOL</t>
  </si>
  <si>
    <t>TBL 50X1.5MG</t>
  </si>
  <si>
    <t>HEMINEVRIN 192 MG</t>
  </si>
  <si>
    <t>POR CPS MOL 100X192MG (dříve název 300mg!)</t>
  </si>
  <si>
    <t>HERBADENT MASÁŽNÍ ROZTOK</t>
  </si>
  <si>
    <t>GNG SOL 1X25ML</t>
  </si>
  <si>
    <t>HERPESIN 400</t>
  </si>
  <si>
    <t>POR TBL NOB 25X400MG</t>
  </si>
  <si>
    <t>HUMALOG 100 IU</t>
  </si>
  <si>
    <t>INJ SOL 5X3ML/300UT</t>
  </si>
  <si>
    <t>HUMALOG KwikPen 200 JEDNOTEK/ML</t>
  </si>
  <si>
    <t>SDR INJ SOL 5X3ML</t>
  </si>
  <si>
    <t>Hyal-Drop multi oční kapky 10ml 2.0</t>
  </si>
  <si>
    <t>HYDROCORTISON VUAB 100 MG</t>
  </si>
  <si>
    <t>INJ PLV SOL 1X100MG</t>
  </si>
  <si>
    <t>Hypromeloza -P 10ml</t>
  </si>
  <si>
    <t>INF SOL 10X500MLPELAH</t>
  </si>
  <si>
    <t>IBALGIN</t>
  </si>
  <si>
    <t>50MG/G GEL 50G</t>
  </si>
  <si>
    <t>50MG/G CRM 50G</t>
  </si>
  <si>
    <t>IBALGIN 200</t>
  </si>
  <si>
    <t>200MG TBL FLM 12</t>
  </si>
  <si>
    <t>400MG TBL FLM 24</t>
  </si>
  <si>
    <t>IBUMAX 400 MG</t>
  </si>
  <si>
    <t>PORTBLFLM30X400MG</t>
  </si>
  <si>
    <t>IFIRMASTA 150 MG</t>
  </si>
  <si>
    <t>POR TBL FLM 28X150MG</t>
  </si>
  <si>
    <t>IKAMETIN</t>
  </si>
  <si>
    <t>150MG TBL FLM 3 II</t>
  </si>
  <si>
    <t>IMODIUM</t>
  </si>
  <si>
    <t>2MG CPS DUR 20</t>
  </si>
  <si>
    <t>INDAPAMID STADA 1,5 MG</t>
  </si>
  <si>
    <t>POR TBL PRO 30X1.5MG</t>
  </si>
  <si>
    <t>INVEGA 6 MG</t>
  </si>
  <si>
    <t>6MG TBL PRO 49 III</t>
  </si>
  <si>
    <t>INVOKANA 100 MG</t>
  </si>
  <si>
    <t>POR TBL FLM 100X100MG</t>
  </si>
  <si>
    <t>ISICOM 250MG</t>
  </si>
  <si>
    <t>JOX</t>
  </si>
  <si>
    <t>SOL 1X100ML</t>
  </si>
  <si>
    <t>KERASAL</t>
  </si>
  <si>
    <t>DRM UNG 1X50GM</t>
  </si>
  <si>
    <t>KETILEPT 100 MG</t>
  </si>
  <si>
    <t>KETILEPT 25 MG</t>
  </si>
  <si>
    <t>50MG TBL FLM 100(5X20)</t>
  </si>
  <si>
    <t>KL AMBIDERMAN, 300G</t>
  </si>
  <si>
    <t>KL BENZINUM 500 ml/330g HVLP</t>
  </si>
  <si>
    <t>KL CHLORHEXIDINI SOL. 0,1% 200g</t>
  </si>
  <si>
    <t>v sirokohrdle lahvi</t>
  </si>
  <si>
    <t>KL ONDREJ. MAST FAGRON 500 g</t>
  </si>
  <si>
    <t>KL ROZTOK</t>
  </si>
  <si>
    <t>KL SOL.ACIDI BORICI 3%,100G</t>
  </si>
  <si>
    <t>FAGRON, KULICH</t>
  </si>
  <si>
    <t>KL SOL.BORGLYCEROLI 3% 50G</t>
  </si>
  <si>
    <t>KL SOL.HYD.PEROX.3% 100G</t>
  </si>
  <si>
    <t>KL SUPP.BISACODYLI 0,01G  40KS</t>
  </si>
  <si>
    <t>KL SUPP.BISACODYLI 0,01G 100KS</t>
  </si>
  <si>
    <t>KL UNG.HYDROC.0,25G,LENIENS AD 250G</t>
  </si>
  <si>
    <t>KL UNG.LENIENS FAGRON 500g</t>
  </si>
  <si>
    <t>KL UNG.LENIENS, 500G</t>
  </si>
  <si>
    <t>LAMICTAL</t>
  </si>
  <si>
    <t>100MG TBL NOB 98</t>
  </si>
  <si>
    <t>100MG TBL NOB 42</t>
  </si>
  <si>
    <t>LANZUL</t>
  </si>
  <si>
    <t>CPS 56X30MG</t>
  </si>
  <si>
    <t>CPS 28X30MG</t>
  </si>
  <si>
    <t>LERIVON</t>
  </si>
  <si>
    <t>10MG TBL FLM 30 II</t>
  </si>
  <si>
    <t>LETROX 150</t>
  </si>
  <si>
    <t>POR TBL NOB 100X150RG</t>
  </si>
  <si>
    <t>LIPOVÝ ČAJ LEROS</t>
  </si>
  <si>
    <t>LISKANTIN</t>
  </si>
  <si>
    <t>POR TBL FLM 98X20MG</t>
  </si>
  <si>
    <t>LOZAP 12.5 ZENTIVA</t>
  </si>
  <si>
    <t>PORTBLFLM 30X12.5MG</t>
  </si>
  <si>
    <t>POR TBLFLM 90X50MG</t>
  </si>
  <si>
    <t>LUXFEN, 2 MG/ML OČNÍ KAPKY, ROZTOK</t>
  </si>
  <si>
    <t>MACMIROR</t>
  </si>
  <si>
    <t>TBL OBD 20X200MG</t>
  </si>
  <si>
    <t>MÁTOVÝ ČAJ LEROS</t>
  </si>
  <si>
    <t>SPC 20X2.0GM(SÁČKY)</t>
  </si>
  <si>
    <t>MEDROL 16 MG</t>
  </si>
  <si>
    <t>POR TBLNOB50X16MG-B</t>
  </si>
  <si>
    <t>Meduňka Leros n.s.</t>
  </si>
  <si>
    <t>20x1g</t>
  </si>
  <si>
    <t>Megafyt Bylinková lékárna Šípek 20x3.5g</t>
  </si>
  <si>
    <t>MESTINON</t>
  </si>
  <si>
    <t>60MG TBL OBD 150</t>
  </si>
  <si>
    <t>METOJECT PEN 25 MG INJEKČNÍ ROZTOK, PŘEDPLNĚNÉ PER</t>
  </si>
  <si>
    <t>INJ SOL 4X0.5ML/25MG</t>
  </si>
  <si>
    <t>MILGAMMA N</t>
  </si>
  <si>
    <t>POR CPS MOL 50</t>
  </si>
  <si>
    <t>40/90/0,25MG CPS MOL 100</t>
  </si>
  <si>
    <t>POR CPS MOL 20</t>
  </si>
  <si>
    <t>30MG TBL FLM 30</t>
  </si>
  <si>
    <t>MIXTARD 30 PENFILL 100IU/ML</t>
  </si>
  <si>
    <t>INJ SUS 5X3ML</t>
  </si>
  <si>
    <t>MONOPOST 50 MIKROGRAMŮ/ML</t>
  </si>
  <si>
    <t>OPH GTT SOL 30X0.2ML/10RG</t>
  </si>
  <si>
    <t>MONOSAN 20 MG</t>
  </si>
  <si>
    <t>POR TBL NOB100X20MG</t>
  </si>
  <si>
    <t>MOTILIUM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</si>
  <si>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</si>
  <si>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</si>
  <si>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</si>
  <si>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</si>
  <si>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</si>
  <si>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</si>
  <si>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NEBIVOLOL AUROVITAS</t>
  </si>
  <si>
    <t>5MG TBL NOB 28</t>
  </si>
  <si>
    <t>NEUROL 1.0</t>
  </si>
  <si>
    <t>NIMESIL</t>
  </si>
  <si>
    <t>PORGRASUS30X100MG-S</t>
  </si>
  <si>
    <t>NITRESAN 10 MG</t>
  </si>
  <si>
    <t>POR TBL NOB 100X10MG</t>
  </si>
  <si>
    <t>NOVORAPID 100 U/ML</t>
  </si>
  <si>
    <t>INJ SOL 1X10ML</t>
  </si>
  <si>
    <t>ONBREZ BREEZHALER 300 MCG</t>
  </si>
  <si>
    <t>INH PLV CPS DUR 30X300RG+INH</t>
  </si>
  <si>
    <t>OPATANOL</t>
  </si>
  <si>
    <t>OTOBACID N</t>
  </si>
  <si>
    <t>0,2MG/G+5MG/G+479,8MG/G AUR GTT SOL 1X5ML</t>
  </si>
  <si>
    <t>6000U TBL ENT 30</t>
  </si>
  <si>
    <t>PARACETA</t>
  </si>
  <si>
    <t>500MG TBL NOB 20</t>
  </si>
  <si>
    <t>PARALEN PLUS tbl.flm.24</t>
  </si>
  <si>
    <t>325MG/30MG/15MG TBL FLM 24</t>
  </si>
  <si>
    <t>10MG/G+10MG/G+3,5MG/G UNG 15G</t>
  </si>
  <si>
    <t>PRADAXA</t>
  </si>
  <si>
    <t>110MG CPS DUR 10X1 I</t>
  </si>
  <si>
    <t>Pradaxa 30 x 110mg</t>
  </si>
  <si>
    <t>PRESID 10 MG</t>
  </si>
  <si>
    <t>TBL RET 30X10MG</t>
  </si>
  <si>
    <t>PRESID 2,5 MG</t>
  </si>
  <si>
    <t>2,5MG TBL PRO 30</t>
  </si>
  <si>
    <t>PRESID 5 MG</t>
  </si>
  <si>
    <t>TBL PRO 30</t>
  </si>
  <si>
    <t>PRESTARIUM NEO FORTE</t>
  </si>
  <si>
    <t>PROTHIADEN</t>
  </si>
  <si>
    <t>DRG 30X25MG</t>
  </si>
  <si>
    <t>QUESTAX</t>
  </si>
  <si>
    <t>100MG TBL FLM 60</t>
  </si>
  <si>
    <t>QUETIAPIN MYLAN</t>
  </si>
  <si>
    <t>QUETIAPINE POLPHARMA 25 MG POTAHOVANÉ TABLETY</t>
  </si>
  <si>
    <t>REASEC</t>
  </si>
  <si>
    <t>TBL 20X2.5MG</t>
  </si>
  <si>
    <t>REQUIP MODUTAB</t>
  </si>
  <si>
    <t>8MG TBL PRO 28 II</t>
  </si>
  <si>
    <t>INF SOL10X1000ML PE</t>
  </si>
  <si>
    <t>POR TBL FLM 100X20MG</t>
  </si>
  <si>
    <t>ROWATINEX</t>
  </si>
  <si>
    <t>GTT 1X10ML</t>
  </si>
  <si>
    <t>SANORIN</t>
  </si>
  <si>
    <t>1PM NAS SPR SOL 1X10ML</t>
  </si>
  <si>
    <t>LIQ 10ML 0.05%</t>
  </si>
  <si>
    <t>SEVREDOL 10 MG</t>
  </si>
  <si>
    <t>SIMVASTATIN MYLAN</t>
  </si>
  <si>
    <t>20MG TBL FLM 100 I</t>
  </si>
  <si>
    <t>SOLU-MEDROL</t>
  </si>
  <si>
    <t>INJ SIC 1X40MG+1ML</t>
  </si>
  <si>
    <t>SORBIFER DURULES</t>
  </si>
  <si>
    <t>320MG/60MG TBL RET 30</t>
  </si>
  <si>
    <t>SPASMED 15</t>
  </si>
  <si>
    <t>POR TBL FLM 50X15MG</t>
  </si>
  <si>
    <t>SPASMED 30 MG</t>
  </si>
  <si>
    <t>POR TBL FLM 50X30MG</t>
  </si>
  <si>
    <t>SPERSALLERG</t>
  </si>
  <si>
    <t>OPH GTT SOL 1X10ML</t>
  </si>
  <si>
    <t>SPIRIVA</t>
  </si>
  <si>
    <t>INH PLV CPS 30X18RG</t>
  </si>
  <si>
    <t>SULIQUA</t>
  </si>
  <si>
    <t>100U/ML+50MCG/ML INJ SOL 5X3ML</t>
  </si>
  <si>
    <t>SYMBICORT TURBUHALER 400 MIKROGRAMŮ/12 MIKROGRAMŮ/</t>
  </si>
  <si>
    <t>SYNJARDY 5 MG/1000 MG</t>
  </si>
  <si>
    <t>POR TBL FLM 60X1X5MG/1000MG</t>
  </si>
  <si>
    <t>TANTUM VERDE SPRAY</t>
  </si>
  <si>
    <t>ORM SPR 30ML 0.15%</t>
  </si>
  <si>
    <t>TARDYFERON</t>
  </si>
  <si>
    <t>TBL RET 30</t>
  </si>
  <si>
    <t>TARKA 180/2 MG TBL.</t>
  </si>
  <si>
    <t>POR TBL RET 28</t>
  </si>
  <si>
    <t>180MG/2MG TBL RET 98</t>
  </si>
  <si>
    <t>TELMISARTAN SANDOZ</t>
  </si>
  <si>
    <t>80MG TBL NOB 100</t>
  </si>
  <si>
    <t>POR TBL NOB 90X1MG</t>
  </si>
  <si>
    <t>THYROZOL 10</t>
  </si>
  <si>
    <t>10MG TBL FLM 50</t>
  </si>
  <si>
    <t>TOBRADEX</t>
  </si>
  <si>
    <t>3MG/ML+1MG/ML OPH GTT SUS 1X5ML</t>
  </si>
  <si>
    <t>TONARSSA 4 MG/5 MG</t>
  </si>
  <si>
    <t>POR TBL NOB 90</t>
  </si>
  <si>
    <t>TOVIAZ 8 MG</t>
  </si>
  <si>
    <t>POR TBL PRO 84X8MG</t>
  </si>
  <si>
    <t>TRALGIT OROTAB</t>
  </si>
  <si>
    <t>50MG POR TBL DIS 60 II</t>
  </si>
  <si>
    <t>50MG POR TBL DIS 30 II</t>
  </si>
  <si>
    <t>TREXAN NEO</t>
  </si>
  <si>
    <t>2,5MG TBL NOB 100</t>
  </si>
  <si>
    <t>TRIASYN 5/5 MG</t>
  </si>
  <si>
    <t>TRIMETHOPRIM TABLETS BP</t>
  </si>
  <si>
    <t>200MG TBL NOB 14</t>
  </si>
  <si>
    <t>TROMBEX</t>
  </si>
  <si>
    <t>75MG TBL FLM 90</t>
  </si>
  <si>
    <t>TROZEL 2,5 MG POTAHOVANÉ TABLETY</t>
  </si>
  <si>
    <t>POR TBL FLM 30X2.5MG</t>
  </si>
  <si>
    <t>TWYNSTA 80 MG/5 MG</t>
  </si>
  <si>
    <t>UBRETID</t>
  </si>
  <si>
    <t>VENTOLIN INHALER N</t>
  </si>
  <si>
    <t>100MCG/DÁV INH SUS PSS 200DÁV</t>
  </si>
  <si>
    <t>VERAL 50 MG</t>
  </si>
  <si>
    <t>POR TBL ENT 50X50MG</t>
  </si>
  <si>
    <t>VESICARE 5 MG</t>
  </si>
  <si>
    <t>GEL OPH 1X10GM</t>
  </si>
  <si>
    <t>VIMPAT 100 MG</t>
  </si>
  <si>
    <t>POR TBL FLM 56X100MG</t>
  </si>
  <si>
    <t>VIMPAT 50 MG</t>
  </si>
  <si>
    <t>POR TBL FLM 14X50MG</t>
  </si>
  <si>
    <t>VitA-POS oční mast 5g</t>
  </si>
  <si>
    <t>POR TBL NOB 50X20MG</t>
  </si>
  <si>
    <t>XARELTO 10 MG</t>
  </si>
  <si>
    <t>XARELTO 15 MG</t>
  </si>
  <si>
    <t>POR TBL FLM 28X15MG</t>
  </si>
  <si>
    <t>XORIMAX</t>
  </si>
  <si>
    <t>500MG TBL FLM 14</t>
  </si>
  <si>
    <t>XYZAL</t>
  </si>
  <si>
    <t>YAL</t>
  </si>
  <si>
    <t>SOL 2X67.5ML</t>
  </si>
  <si>
    <t>ZEMPLAR 1 MCG TOBOLKY</t>
  </si>
  <si>
    <t>POR CPS MOL 4X7X1RG</t>
  </si>
  <si>
    <t>ZEMPLAR 2 MCG TOBOLKY</t>
  </si>
  <si>
    <t>POR CPS MOL 4X7X2RG</t>
  </si>
  <si>
    <t>ZINKOROT</t>
  </si>
  <si>
    <t>25MG TBL NOB 50</t>
  </si>
  <si>
    <t>TBL OBD 60X10MG</t>
  </si>
  <si>
    <t>ZOLEDRONIC ACID MYLAN 4 MG/5 ML - ukončena výroba</t>
  </si>
  <si>
    <t>INF CNC SOL 1X5ML/4MG</t>
  </si>
  <si>
    <t>ZOLOFT 50 MG</t>
  </si>
  <si>
    <t>POR TBL FLM 100X50MG</t>
  </si>
  <si>
    <t>ZOVIRAX 400 MG</t>
  </si>
  <si>
    <t>400MG TBL NOB 25</t>
  </si>
  <si>
    <t>ZYRTEC</t>
  </si>
  <si>
    <t>CUBITAN S PŘÍCHUTÍ ČOKOLÁDOVOU</t>
  </si>
  <si>
    <t>ENSURE PLUS ADVANCE BANÁNOVÁ PŘÍCHUŤ</t>
  </si>
  <si>
    <t>ENSURE PLUS ADVANCE ČOKOLÁDOVÁ PŘÍCHUŤ</t>
  </si>
  <si>
    <t>NUTILIS CLEAR</t>
  </si>
  <si>
    <t>POR PLV 1X175G</t>
  </si>
  <si>
    <t>NUTRIDRINK PROTEIN S PŘÍCHUTÍ ČOKOLÁDOVOU</t>
  </si>
  <si>
    <t>NUTRIDRINK PROTEIN S PŘÍCHUTÍ LESNÍHO OVOCE</t>
  </si>
  <si>
    <t>NUTRIDRINK PROTEIN S PŘÍCHUTÍ VANILKOVOU</t>
  </si>
  <si>
    <t>NUTRIDRINK S PŘÍCHUTÍ JAHODOVOU</t>
  </si>
  <si>
    <t>NUTRIDRINK YOGHURT S PŘÍCHUTÍ VANILKA A CITRÓN</t>
  </si>
  <si>
    <t>NUTRISON</t>
  </si>
  <si>
    <t>PROSURE BANÁNOVÁ PŘÍCHUŤ</t>
  </si>
  <si>
    <t>PULMOCARE 500 ML PŘÍCHUŤ VANILKA</t>
  </si>
  <si>
    <t>POR SOL 1X500ML</t>
  </si>
  <si>
    <t>BACTROBAN</t>
  </si>
  <si>
    <t>20MG/G UNG 15G</t>
  </si>
  <si>
    <t>BELOGENT MAST</t>
  </si>
  <si>
    <t>CIPROFLOXACIN KABI 200 MG/100 ML INFUZNÍ ROZTOK</t>
  </si>
  <si>
    <t>INF SOL 10X200MG/100ML</t>
  </si>
  <si>
    <t>DALACIN C 150 MG</t>
  </si>
  <si>
    <t>POR CPS DUR 16x150mg</t>
  </si>
  <si>
    <t>POR TBLNOB14X1000MG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</si>
  <si>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</si>
  <si>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</si>
  <si>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</si>
  <si>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</si>
  <si>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</si>
  <si>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</si>
  <si>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PIPERACILLIN/TAZOBACTAM MYLAN</t>
  </si>
  <si>
    <t xml:space="preserve">INF PLV SOL 1x4G/500MG </t>
  </si>
  <si>
    <t>ZYVOXID</t>
  </si>
  <si>
    <t>INF SOL 10X300ML</t>
  </si>
  <si>
    <t>BATRAFEN ROZTOK</t>
  </si>
  <si>
    <t>10MG/ML DRM SOL 20ML</t>
  </si>
  <si>
    <t>CLOTRIMAZOL AL 1%</t>
  </si>
  <si>
    <t>CRM 1X50GM 1%</t>
  </si>
  <si>
    <t>FLUCONAZOL KABI 2 MG/ML</t>
  </si>
  <si>
    <t>INF SOL 10X200ML/400MG</t>
  </si>
  <si>
    <t>MYFUNGAR-ukončená výroba</t>
  </si>
  <si>
    <t>FOB test na okultní krvácení</t>
  </si>
  <si>
    <t>200MG/ML INJ/INF SOL 5X10ML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</si>
  <si>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</si>
  <si>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</si>
  <si>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</si>
  <si>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</si>
  <si>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</si>
  <si>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</si>
  <si>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</si>
  <si>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A02BC05 - ESOMEPRAZOL</t>
  </si>
  <si>
    <t>A10BA02 - METFORMIN</t>
  </si>
  <si>
    <t>A10BB12 - GLIMEPIRID</t>
  </si>
  <si>
    <t>B01AA03 - WARFARIN</t>
  </si>
  <si>
    <t>B01AB06 - NADROPARIN</t>
  </si>
  <si>
    <t>B01AC04 - KLOPIDOGREL</t>
  </si>
  <si>
    <t>C01BD01 - AMIODARON</t>
  </si>
  <si>
    <t>C01EB15 - TRIMETAZIDIN</t>
  </si>
  <si>
    <t>C02AC05 - MOXONIDIN</t>
  </si>
  <si>
    <t>C02CA04 - DOXAZOSIN</t>
  </si>
  <si>
    <t>C02CA06 - URAPIDIL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</si>
  <si>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</si>
  <si>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</si>
  <si>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</si>
  <si>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</si>
  <si>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</si>
  <si>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</si>
  <si>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</si>
  <si>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</si>
  <si>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</si>
  <si>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</si>
  <si>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</si>
  <si>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</si>
  <si>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</si>
  <si>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</si>
  <si>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C09BB07 - RAMIPRIL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</si>
  <si>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</si>
  <si>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</si>
  <si>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</si>
  <si>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</si>
  <si>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</si>
  <si>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</si>
  <si>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</si>
  <si>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</si>
  <si>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</si>
  <si>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</si>
  <si>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</si>
  <si>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</si>
  <si>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</si>
  <si>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</si>
  <si>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</si>
  <si>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</si>
  <si>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</si>
  <si>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</si>
  <si>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</si>
  <si>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</si>
  <si>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J05AB06 - GANCIKLOVIR</t>
  </si>
  <si>
    <t>L02BG04 - LETROZOL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</si>
  <si>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</si>
  <si>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</si>
  <si>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</si>
  <si>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</si>
  <si>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</si>
  <si>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</si>
  <si>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</si>
  <si>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</si>
  <si>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</si>
  <si>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</si>
  <si>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</si>
  <si>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</si>
  <si>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</si>
  <si>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</si>
  <si>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</si>
  <si>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</si>
  <si>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N04BC05 - PRAMIPEXOL</t>
  </si>
  <si>
    <t>N05AH03 - OLANZAPIN</t>
  </si>
  <si>
    <t>N05AH04 - KVETIAPIN</t>
  </si>
  <si>
    <t>N05AL01 - SULPIRID</t>
  </si>
  <si>
    <t>N05AX08 - RISPERIDON</t>
  </si>
  <si>
    <t>N05BA12 - ALPRAZOLAM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</si>
  <si>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</si>
  <si>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</si>
  <si>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</si>
  <si>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</si>
  <si>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</si>
  <si>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</si>
  <si>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</si>
  <si>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</si>
  <si>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</si>
  <si>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</si>
  <si>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</si>
  <si>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R06AE07 - CETIRIZIN</t>
  </si>
  <si>
    <t>R06AX13 - LORATADIN</t>
  </si>
  <si>
    <t>R06AX27 - DESLORATADIN</t>
  </si>
  <si>
    <t>S01EA05 - BRIMONIDIN</t>
  </si>
  <si>
    <t>M05BA07 - KYSELINA RISEDRONOVÁ</t>
  </si>
  <si>
    <t>B01AF02 - APIXABAN</t>
  </si>
  <si>
    <t>R03AK06 - SALMETEROL A FLUTIKASON</t>
  </si>
  <si>
    <t>R03AK07 - FORMOTEROL A BUDESONID</t>
  </si>
  <si>
    <t>A03FA07 - ITOPRIDUM</t>
  </si>
  <si>
    <t>L04AX03 - METHOTREXÁT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</si>
  <si>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</si>
  <si>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</si>
  <si>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</si>
  <si>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</si>
  <si>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</si>
  <si>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</si>
  <si>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</si>
  <si>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</si>
  <si>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</si>
  <si>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</si>
  <si>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</si>
  <si>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</si>
  <si>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</si>
  <si>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A10AD01 - LIDSKÝ INSULIN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</si>
  <si>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</si>
  <si>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</si>
  <si>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</si>
  <si>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</si>
  <si>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</si>
  <si>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</si>
  <si>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</si>
  <si>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</si>
  <si>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</si>
  <si>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</si>
  <si>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A02BC05</t>
  </si>
  <si>
    <t>180050</t>
  </si>
  <si>
    <t>HELIDES</t>
  </si>
  <si>
    <t>20MG CPS ETD 28</t>
  </si>
  <si>
    <t>A03FA07</t>
  </si>
  <si>
    <t>237595</t>
  </si>
  <si>
    <t>A10AB01</t>
  </si>
  <si>
    <t>26486</t>
  </si>
  <si>
    <t>ACTRAPID PENFILL</t>
  </si>
  <si>
    <t>100IU/ML INJ SOL 5X3ML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</si>
  <si>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</si>
  <si>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</si>
  <si>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</si>
  <si>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</si>
  <si>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</si>
  <si>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</si>
  <si>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</si>
  <si>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28151</t>
  </si>
  <si>
    <t>LEVEMIR FLEXPEN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</si>
  <si>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</si>
  <si>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</si>
  <si>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</si>
  <si>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</si>
  <si>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</si>
  <si>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</si>
  <si>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</si>
  <si>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</si>
  <si>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</si>
  <si>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</si>
  <si>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</si>
  <si>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</si>
  <si>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</si>
  <si>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</si>
  <si>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</si>
  <si>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</si>
  <si>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</si>
  <si>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</si>
  <si>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</si>
  <si>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</si>
  <si>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</si>
  <si>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</si>
  <si>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</si>
  <si>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</si>
  <si>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</si>
  <si>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</si>
  <si>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213484</t>
  </si>
  <si>
    <t>19000IU/ML INJ SOL ISP 10X1ML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</si>
  <si>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</si>
  <si>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</si>
  <si>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</si>
  <si>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</si>
  <si>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</si>
  <si>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</si>
  <si>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</si>
  <si>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</si>
  <si>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</si>
  <si>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</si>
  <si>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</si>
  <si>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</si>
  <si>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</si>
  <si>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</si>
  <si>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</si>
  <si>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</si>
  <si>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</si>
  <si>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</si>
  <si>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</si>
  <si>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</si>
  <si>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C01BD01</t>
  </si>
  <si>
    <t>13767</t>
  </si>
  <si>
    <t>200MG TBL NOB 30</t>
  </si>
  <si>
    <t>13768</t>
  </si>
  <si>
    <t>200MG TBL NOB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</si>
  <si>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</si>
  <si>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</si>
  <si>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</si>
  <si>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</si>
  <si>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</si>
  <si>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</si>
  <si>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</si>
  <si>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</si>
  <si>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</si>
  <si>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</si>
  <si>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</si>
  <si>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</si>
  <si>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</si>
  <si>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</si>
  <si>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</si>
  <si>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</si>
  <si>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</si>
  <si>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</si>
  <si>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</si>
  <si>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</si>
  <si>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C02CA06</t>
  </si>
  <si>
    <t>215473</t>
  </si>
  <si>
    <t>EBRANTIL</t>
  </si>
  <si>
    <t>25MG INJ SOL 5X5ML</t>
  </si>
  <si>
    <t>C03CA01</t>
  </si>
  <si>
    <t>239807</t>
  </si>
  <si>
    <t>56804</t>
  </si>
  <si>
    <t>FURORESE</t>
  </si>
  <si>
    <t>40MG TBL NOB 50</t>
  </si>
  <si>
    <t>56805</t>
  </si>
  <si>
    <t>40MG TBL NOB 100</t>
  </si>
  <si>
    <t>56809</t>
  </si>
  <si>
    <t>125MG TBL NOB 100</t>
  </si>
  <si>
    <t>56810</t>
  </si>
  <si>
    <t>250MG TBL NOB 20</t>
  </si>
  <si>
    <t>56811</t>
  </si>
  <si>
    <t>250MG TBL NOB 50</t>
  </si>
  <si>
    <t>56812</t>
  </si>
  <si>
    <t>250MG TBL NOB 100</t>
  </si>
  <si>
    <t>56814</t>
  </si>
  <si>
    <t>500MG TBL NOB 50</t>
  </si>
  <si>
    <t>98219</t>
  </si>
  <si>
    <t>C05BA01</t>
  </si>
  <si>
    <t>100308</t>
  </si>
  <si>
    <t>300MG/100G CRM 40G</t>
  </si>
  <si>
    <t>C07AB02</t>
  </si>
  <si>
    <t>231688</t>
  </si>
  <si>
    <t>231689</t>
  </si>
  <si>
    <t>231691</t>
  </si>
  <si>
    <t>100MG TBL PRO 30</t>
  </si>
  <si>
    <t>231695</t>
  </si>
  <si>
    <t>231696</t>
  </si>
  <si>
    <t>231697</t>
  </si>
  <si>
    <t>231701</t>
  </si>
  <si>
    <t>231702</t>
  </si>
  <si>
    <t>C07AB03</t>
  </si>
  <si>
    <t>2949</t>
  </si>
  <si>
    <t>ATENOLOL AL</t>
  </si>
  <si>
    <t>50MG TBL NOB 30</t>
  </si>
  <si>
    <t>2950</t>
  </si>
  <si>
    <t>50MG TBL NOB 50</t>
  </si>
  <si>
    <t>C07AB05</t>
  </si>
  <si>
    <t>49909</t>
  </si>
  <si>
    <t>LOKREN</t>
  </si>
  <si>
    <t>20MG TBL FLM 28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</si>
  <si>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</si>
  <si>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</si>
  <si>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</si>
  <si>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</si>
  <si>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</si>
  <si>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</si>
  <si>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</si>
  <si>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</si>
  <si>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233605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</si>
  <si>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</si>
  <si>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</si>
  <si>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</si>
  <si>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</si>
  <si>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</si>
  <si>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</si>
  <si>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</si>
  <si>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</si>
  <si>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</si>
  <si>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</si>
  <si>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</si>
  <si>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</si>
  <si>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</si>
  <si>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</si>
  <si>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</si>
  <si>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</si>
  <si>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</si>
  <si>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</si>
  <si>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</si>
  <si>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101211</t>
  </si>
  <si>
    <t>5MG TBL FLM 90(3X30)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</si>
  <si>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</si>
  <si>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</si>
  <si>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</si>
  <si>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</si>
  <si>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</si>
  <si>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</si>
  <si>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</si>
  <si>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</si>
  <si>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</si>
  <si>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</si>
  <si>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</si>
  <si>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</si>
  <si>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124129</t>
  </si>
  <si>
    <t>10MG/10MG TBL NOB 30</t>
  </si>
  <si>
    <t>187804</t>
  </si>
  <si>
    <t>TONARSSA</t>
  </si>
  <si>
    <t>8MG/5MG TBL NOB 30</t>
  </si>
  <si>
    <t>C09BB07</t>
  </si>
  <si>
    <t>242116</t>
  </si>
  <si>
    <t>C09CA01</t>
  </si>
  <si>
    <t>114065</t>
  </si>
  <si>
    <t>50MG TBL FLM 30 II</t>
  </si>
  <si>
    <t>114068</t>
  </si>
  <si>
    <t>100MG TBL FLM 30 PVC</t>
  </si>
  <si>
    <t>C09CA07</t>
  </si>
  <si>
    <t>221683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</si>
  <si>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</si>
  <si>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</si>
  <si>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</si>
  <si>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</si>
  <si>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</si>
  <si>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</si>
  <si>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</si>
  <si>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219612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</si>
  <si>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</si>
  <si>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</si>
  <si>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</si>
  <si>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</si>
  <si>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</si>
  <si>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</si>
  <si>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</si>
  <si>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</si>
  <si>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</si>
  <si>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</si>
  <si>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</si>
  <si>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</si>
  <si>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50318</t>
  </si>
  <si>
    <t>20MG TBL FLM 90X1</t>
  </si>
  <si>
    <t>93019</t>
  </si>
  <si>
    <t>SORTIS</t>
  </si>
  <si>
    <t>40MG TBL FLM 30</t>
  </si>
  <si>
    <t>G04CA02</t>
  </si>
  <si>
    <t>14439</t>
  </si>
  <si>
    <t>0,4MG CPS RDR 30</t>
  </si>
  <si>
    <t>H02AB04</t>
  </si>
  <si>
    <t>158809</t>
  </si>
  <si>
    <t>METYPRED</t>
  </si>
  <si>
    <t>158811</t>
  </si>
  <si>
    <t>4MG TBL NOB 100</t>
  </si>
  <si>
    <t>40536</t>
  </si>
  <si>
    <t>40MG/ML INJ SUS 1X5ML</t>
  </si>
  <si>
    <t>H03AA01</t>
  </si>
  <si>
    <t>147458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</si>
  <si>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</si>
  <si>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</si>
  <si>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</si>
  <si>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</si>
  <si>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</si>
  <si>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</si>
  <si>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</si>
  <si>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</si>
  <si>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</si>
  <si>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</si>
  <si>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</si>
  <si>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243134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</si>
  <si>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</si>
  <si>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</si>
  <si>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</si>
  <si>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</si>
  <si>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</si>
  <si>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</si>
  <si>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</si>
  <si>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</si>
  <si>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</si>
  <si>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</si>
  <si>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</si>
  <si>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</si>
  <si>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</si>
  <si>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</si>
  <si>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</si>
  <si>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</si>
  <si>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</si>
  <si>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</si>
  <si>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</si>
  <si>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</si>
  <si>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</si>
  <si>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</si>
  <si>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</si>
  <si>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</si>
  <si>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</si>
  <si>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</si>
  <si>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</si>
  <si>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</si>
  <si>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</si>
  <si>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</si>
  <si>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</si>
  <si>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</si>
  <si>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</si>
  <si>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J01DH02</t>
  </si>
  <si>
    <t>156835</t>
  </si>
  <si>
    <t>MEROPENEM KABI</t>
  </si>
  <si>
    <t>173748</t>
  </si>
  <si>
    <t>173750</t>
  </si>
  <si>
    <t>J01DH51</t>
  </si>
  <si>
    <t>227475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</si>
  <si>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</si>
  <si>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</si>
  <si>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</si>
  <si>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</si>
  <si>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</si>
  <si>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</si>
  <si>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</si>
  <si>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</si>
  <si>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</si>
  <si>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</si>
  <si>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</si>
  <si>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</si>
  <si>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</si>
  <si>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</si>
  <si>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</si>
  <si>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</si>
  <si>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</si>
  <si>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</si>
  <si>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</si>
  <si>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</si>
  <si>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</si>
  <si>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</si>
  <si>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</si>
  <si>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</si>
  <si>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</si>
  <si>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</si>
  <si>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</si>
  <si>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J01XX08</t>
  </si>
  <si>
    <t>197699</t>
  </si>
  <si>
    <t>LINEZOLID SANDOZ</t>
  </si>
  <si>
    <t>600MG TBL FLM 10</t>
  </si>
  <si>
    <t>J02AC01</t>
  </si>
  <si>
    <t>64942</t>
  </si>
  <si>
    <t>DIFLUCAN</t>
  </si>
  <si>
    <t>100MG CPS DUR 28 I</t>
  </si>
  <si>
    <t>J05AB06</t>
  </si>
  <si>
    <t>241308</t>
  </si>
  <si>
    <t>M01AC06</t>
  </si>
  <si>
    <t>112561</t>
  </si>
  <si>
    <t>RECOXA</t>
  </si>
  <si>
    <t>15MG TBL NOB 30</t>
  </si>
  <si>
    <t>M04AA01</t>
  </si>
  <si>
    <t>127260</t>
  </si>
  <si>
    <t>127263</t>
  </si>
  <si>
    <t>127272</t>
  </si>
  <si>
    <t>M05BA07</t>
  </si>
  <si>
    <t>105178</t>
  </si>
  <si>
    <t>RISENDROS</t>
  </si>
  <si>
    <t>35MG TBL FLM 12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</si>
  <si>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</si>
  <si>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</si>
  <si>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</si>
  <si>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</si>
  <si>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</si>
  <si>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</si>
  <si>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</si>
  <si>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</si>
  <si>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</si>
  <si>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</si>
  <si>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</si>
  <si>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</si>
  <si>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</si>
  <si>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</si>
  <si>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</si>
  <si>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</si>
  <si>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</si>
  <si>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</si>
  <si>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</si>
  <si>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</si>
  <si>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</si>
  <si>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</si>
  <si>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</si>
  <si>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</si>
  <si>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</si>
  <si>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</si>
  <si>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</si>
  <si>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</si>
  <si>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</si>
  <si>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</si>
  <si>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</si>
  <si>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44997</t>
  </si>
  <si>
    <t>DEPAKINE CHRONO 500 MG SÉCABLE</t>
  </si>
  <si>
    <t>500MG TBL RET 100</t>
  </si>
  <si>
    <t>92587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</si>
  <si>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</si>
  <si>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</si>
  <si>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</si>
  <si>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</si>
  <si>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</si>
  <si>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</si>
  <si>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</si>
  <si>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</si>
  <si>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</si>
  <si>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</si>
  <si>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</si>
  <si>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</si>
  <si>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</si>
  <si>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</si>
  <si>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</si>
  <si>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</si>
  <si>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210546</t>
  </si>
  <si>
    <t>N03AX18</t>
  </si>
  <si>
    <t>173950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</si>
  <si>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</si>
  <si>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</si>
  <si>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</si>
  <si>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</si>
  <si>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</si>
  <si>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</si>
  <si>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</si>
  <si>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</si>
  <si>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N04BC05</t>
  </si>
  <si>
    <t>194582</t>
  </si>
  <si>
    <t>OPRYMEA</t>
  </si>
  <si>
    <t>0,52MG TBL PRO 30</t>
  </si>
  <si>
    <t>N05AH03</t>
  </si>
  <si>
    <t>25931</t>
  </si>
  <si>
    <t>ZYPREXA</t>
  </si>
  <si>
    <t>10MG TBL FLM 56</t>
  </si>
  <si>
    <t>N05AH04</t>
  </si>
  <si>
    <t>142866</t>
  </si>
  <si>
    <t>QUETIAPINE POLPHARMA</t>
  </si>
  <si>
    <t>N05AL01</t>
  </si>
  <si>
    <t>54432</t>
  </si>
  <si>
    <t>PROSULPIN</t>
  </si>
  <si>
    <t>N05AX08</t>
  </si>
  <si>
    <t>197231</t>
  </si>
  <si>
    <t>RISPERIDON FARMAX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</si>
  <si>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</si>
  <si>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</si>
  <si>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</si>
  <si>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</si>
  <si>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</si>
  <si>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</si>
  <si>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</si>
  <si>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</si>
  <si>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</si>
  <si>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</si>
  <si>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</si>
  <si>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</si>
  <si>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</si>
  <si>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</si>
  <si>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</si>
  <si>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</si>
  <si>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134502</t>
  </si>
  <si>
    <t>ELICEA</t>
  </si>
  <si>
    <t>134513</t>
  </si>
  <si>
    <t>185581</t>
  </si>
  <si>
    <t>187330</t>
  </si>
  <si>
    <t>MIRAKLIDE</t>
  </si>
  <si>
    <t>10MG TBL FLM 28 I</t>
  </si>
  <si>
    <t>N06AX11</t>
  </si>
  <si>
    <t>105844</t>
  </si>
  <si>
    <t>MIRTAZAPIN ORION</t>
  </si>
  <si>
    <t>15MG POR TBL DIS 30</t>
  </si>
  <si>
    <t>N06AX16</t>
  </si>
  <si>
    <t>233727</t>
  </si>
  <si>
    <t>VENLAFAXIN MYLAN</t>
  </si>
  <si>
    <t>N06BX18</t>
  </si>
  <si>
    <t>10252</t>
  </si>
  <si>
    <t>4063</t>
  </si>
  <si>
    <t>5MG TBL NOB 50</t>
  </si>
  <si>
    <t>N06DA02</t>
  </si>
  <si>
    <t>148748</t>
  </si>
  <si>
    <t>10MG POR TBL DIS 28</t>
  </si>
  <si>
    <t>231007</t>
  </si>
  <si>
    <t>231020</t>
  </si>
  <si>
    <t>N07CA01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</si>
  <si>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</si>
  <si>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</si>
  <si>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</si>
  <si>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</si>
  <si>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</si>
  <si>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</si>
  <si>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</si>
  <si>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</si>
  <si>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R03AC02</t>
  </si>
  <si>
    <t>237705</t>
  </si>
  <si>
    <t>R03AK06</t>
  </si>
  <si>
    <t>237692</t>
  </si>
  <si>
    <t>R03AK07</t>
  </si>
  <si>
    <t>180087</t>
  </si>
  <si>
    <t>SYMBICORT TURBUHALER</t>
  </si>
  <si>
    <t>160MCG/4,5MCG INH PLV 1X120DÁV</t>
  </si>
  <si>
    <t>R05CB01</t>
  </si>
  <si>
    <t>32857</t>
  </si>
  <si>
    <t>600MG TBL EFF 10 (1X10)</t>
  </si>
  <si>
    <t>32858</t>
  </si>
  <si>
    <t>600MG TBL EFF 20 (2X10)</t>
  </si>
  <si>
    <t>R06AE07</t>
  </si>
  <si>
    <t>66030</t>
  </si>
  <si>
    <t>R06AX13</t>
  </si>
  <si>
    <t>53639</t>
  </si>
  <si>
    <t>R06AX27</t>
  </si>
  <si>
    <t>178682</t>
  </si>
  <si>
    <t>JOVESTO</t>
  </si>
  <si>
    <t>5MG TBL FLM 30 I</t>
  </si>
  <si>
    <t>V06XX</t>
  </si>
  <si>
    <t>217052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</si>
  <si>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</si>
  <si>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</si>
  <si>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</si>
  <si>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</si>
  <si>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</si>
  <si>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</si>
  <si>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</si>
  <si>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</si>
  <si>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</si>
  <si>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</si>
  <si>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</si>
  <si>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</si>
  <si>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</si>
  <si>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</si>
  <si>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</si>
  <si>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</si>
  <si>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</si>
  <si>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</si>
  <si>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</si>
  <si>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</si>
  <si>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</si>
  <si>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</si>
  <si>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</si>
  <si>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33865</t>
  </si>
  <si>
    <t>33866</t>
  </si>
  <si>
    <t>33897</t>
  </si>
  <si>
    <t>NUTRIDRINK COMPACT PROTEIN S PŘÍCHUTÍ BROSKEV A MANGO</t>
  </si>
  <si>
    <t>33898</t>
  </si>
  <si>
    <t>33914</t>
  </si>
  <si>
    <t>33915</t>
  </si>
  <si>
    <t>33916</t>
  </si>
  <si>
    <t>33924</t>
  </si>
  <si>
    <t>NUTRISON ADVANCED DIASON ENERGY HP S PŘÍCHUTÍ VANILKOVOU</t>
  </si>
  <si>
    <t>17121</t>
  </si>
  <si>
    <t>30MG CPS DUR 28</t>
  </si>
  <si>
    <t>17122</t>
  </si>
  <si>
    <t>30MG CPS DUR 56</t>
  </si>
  <si>
    <t>237596</t>
  </si>
  <si>
    <t>A07DA01</t>
  </si>
  <si>
    <t>30652</t>
  </si>
  <si>
    <t>2,5MG/0,025MG TBL NOB 20</t>
  </si>
  <si>
    <t>A10AB05</t>
  </si>
  <si>
    <t>26786</t>
  </si>
  <si>
    <t>NOVORAPID</t>
  </si>
  <si>
    <t>100U/ML INJ SOL 1X10ML</t>
  </si>
  <si>
    <t>A10AD01</t>
  </si>
  <si>
    <t>26602</t>
  </si>
  <si>
    <t>MIXTARD 30 PENFILL</t>
  </si>
  <si>
    <t>12098</t>
  </si>
  <si>
    <t>213490</t>
  </si>
  <si>
    <t>9500IU/ML INJ SOL ISP 10X1ML</t>
  </si>
  <si>
    <t>16926</t>
  </si>
  <si>
    <t>0,3MG TBL FLM 100</t>
  </si>
  <si>
    <t>214036</t>
  </si>
  <si>
    <t>49910</t>
  </si>
  <si>
    <t>20MG TBL FLM 98</t>
  </si>
  <si>
    <t>226543</t>
  </si>
  <si>
    <t>BISOPROLOL AUROVITAS</t>
  </si>
  <si>
    <t>C07AB12</t>
  </si>
  <si>
    <t>229887</t>
  </si>
  <si>
    <t>15379</t>
  </si>
  <si>
    <t>10MG TBL NOB 90</t>
  </si>
  <si>
    <t>C08CA08</t>
  </si>
  <si>
    <t>111900</t>
  </si>
  <si>
    <t>NITRESAN</t>
  </si>
  <si>
    <t>10MG TBL NOB 100</t>
  </si>
  <si>
    <t>101233</t>
  </si>
  <si>
    <t>10MG TBL FLM 90(3X30)</t>
  </si>
  <si>
    <t>187793</t>
  </si>
  <si>
    <t>4MG/5MG TBL NOB 90</t>
  </si>
  <si>
    <t>187809</t>
  </si>
  <si>
    <t>8MG/5MG TBL NOB 90</t>
  </si>
  <si>
    <t>114059</t>
  </si>
  <si>
    <t>LOZAP 12,5 ZENTIVA</t>
  </si>
  <si>
    <t>12,5MG TBL FLM 30 PVC</t>
  </si>
  <si>
    <t>114067</t>
  </si>
  <si>
    <t>50MG TBL FLM 90 II</t>
  </si>
  <si>
    <t>15317</t>
  </si>
  <si>
    <t>50MG/12,5MG TBL FLM 90</t>
  </si>
  <si>
    <t>167852</t>
  </si>
  <si>
    <t>80MG/5MG TBL NOB 28</t>
  </si>
  <si>
    <t>49195</t>
  </si>
  <si>
    <t>0,4MG CPS RDR 90</t>
  </si>
  <si>
    <t>G04CA52</t>
  </si>
  <si>
    <t>145988</t>
  </si>
  <si>
    <t>DUODART</t>
  </si>
  <si>
    <t>0,5MG/0,4MG CPS DUR 90</t>
  </si>
  <si>
    <t>40373</t>
  </si>
  <si>
    <t>MEDROL</t>
  </si>
  <si>
    <t>16MG TBL NOB 50</t>
  </si>
  <si>
    <t>9709</t>
  </si>
  <si>
    <t>40MG/ML INJ PSO LQF 40MG+1ML</t>
  </si>
  <si>
    <t>147454</t>
  </si>
  <si>
    <t>172044</t>
  </si>
  <si>
    <t>150MCG TBL NOB 100</t>
  </si>
  <si>
    <t>97186</t>
  </si>
  <si>
    <t>141263</t>
  </si>
  <si>
    <t>4G/500MG INF PLV SOL 1</t>
  </si>
  <si>
    <t>3708</t>
  </si>
  <si>
    <t>2MG/ML INF SOL 10X300ML I</t>
  </si>
  <si>
    <t>164407</t>
  </si>
  <si>
    <t>FLUCONAZOL KABI</t>
  </si>
  <si>
    <t>2MG/ML INF SOL 10X200ML</t>
  </si>
  <si>
    <t>L02BG04</t>
  </si>
  <si>
    <t>138854</t>
  </si>
  <si>
    <t>TROZEL</t>
  </si>
  <si>
    <t>L04AX03</t>
  </si>
  <si>
    <t>189798</t>
  </si>
  <si>
    <t>METOJECT PEN</t>
  </si>
  <si>
    <t>25MG INJ SOL PEP 4X0,5ML</t>
  </si>
  <si>
    <t>M05BA06</t>
  </si>
  <si>
    <t>200685</t>
  </si>
  <si>
    <t>M05BA08</t>
  </si>
  <si>
    <t>193478</t>
  </si>
  <si>
    <t>ZOLEDRONIC ACID MYLAN</t>
  </si>
  <si>
    <t>4MG/5ML INF CNC SOL 1X5ML</t>
  </si>
  <si>
    <t>122600</t>
  </si>
  <si>
    <t>FENTALIS</t>
  </si>
  <si>
    <t>50MCG/H TDR EMP 5</t>
  </si>
  <si>
    <t>232609</t>
  </si>
  <si>
    <t>237626</t>
  </si>
  <si>
    <t>DEPAKINE</t>
  </si>
  <si>
    <t>400MG/4ML INJ PSO LQF 1+1X4ML</t>
  </si>
  <si>
    <t>N03AX09</t>
  </si>
  <si>
    <t>237787</t>
  </si>
  <si>
    <t>100MG TBL NOB 42 I</t>
  </si>
  <si>
    <t>237788</t>
  </si>
  <si>
    <t>100MG TBL NOB 98 I</t>
  </si>
  <si>
    <t>45244</t>
  </si>
  <si>
    <t>ISICOM</t>
  </si>
  <si>
    <t>N04BC04</t>
  </si>
  <si>
    <t>176188</t>
  </si>
  <si>
    <t>116099</t>
  </si>
  <si>
    <t>KETILEPT</t>
  </si>
  <si>
    <t>25MG TBL FLM 30</t>
  </si>
  <si>
    <t>116108</t>
  </si>
  <si>
    <t>142865</t>
  </si>
  <si>
    <t>237635</t>
  </si>
  <si>
    <t>86656</t>
  </si>
  <si>
    <t>1MG TBL NOB 30</t>
  </si>
  <si>
    <t>146917</t>
  </si>
  <si>
    <t>50MG TBL FLM 100</t>
  </si>
  <si>
    <t>134508</t>
  </si>
  <si>
    <t>10MG TBL FLM 98</t>
  </si>
  <si>
    <t>4062</t>
  </si>
  <si>
    <t>5MG/ML INJ SOL 10X2ML</t>
  </si>
  <si>
    <t>231024</t>
  </si>
  <si>
    <t>215559</t>
  </si>
  <si>
    <t>229644</t>
  </si>
  <si>
    <t>231956</t>
  </si>
  <si>
    <t>180081</t>
  </si>
  <si>
    <t>320MCG/9MCG INH PLV 1X60DÁV</t>
  </si>
  <si>
    <t>57396</t>
  </si>
  <si>
    <t>600MG TBL EFF 20</t>
  </si>
  <si>
    <t>5496</t>
  </si>
  <si>
    <t>10MG TBL FLM 60</t>
  </si>
  <si>
    <t>99600</t>
  </si>
  <si>
    <t>10MG TBL FLM 90</t>
  </si>
  <si>
    <t>S01EA05</t>
  </si>
  <si>
    <t>200600</t>
  </si>
  <si>
    <t>LUXFEN</t>
  </si>
  <si>
    <t>2MG/ML OPH GTT SOL 1X5ML</t>
  </si>
  <si>
    <t>217054</t>
  </si>
  <si>
    <t>217108</t>
  </si>
  <si>
    <t>217111</t>
  </si>
  <si>
    <t>33850</t>
  </si>
  <si>
    <t>33851</t>
  </si>
  <si>
    <t>33852</t>
  </si>
  <si>
    <t>33857</t>
  </si>
  <si>
    <t>33935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</si>
  <si>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</si>
  <si>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</si>
  <si>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</si>
  <si>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</si>
  <si>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</si>
  <si>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</si>
  <si>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</si>
  <si>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</si>
  <si>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</si>
  <si>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</si>
  <si>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</si>
  <si>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</si>
  <si>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</si>
  <si>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</si>
  <si>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</si>
  <si>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Mertová Eva</t>
  </si>
  <si>
    <t>Navrátil Vít</t>
  </si>
  <si>
    <t>Suchánková Hana</t>
  </si>
  <si>
    <t>Špatenková Veronika</t>
  </si>
  <si>
    <t>Záboj Zdeněk</t>
  </si>
  <si>
    <t>ACEKLOFENAK</t>
  </si>
  <si>
    <t>191730</t>
  </si>
  <si>
    <t>BIOFENAC</t>
  </si>
  <si>
    <t>ALOPURINOL</t>
  </si>
  <si>
    <t>136505</t>
  </si>
  <si>
    <t>ALPRAZOLAM</t>
  </si>
  <si>
    <t>AMIODARON</t>
  </si>
  <si>
    <t>96599</t>
  </si>
  <si>
    <t>SEDACORON</t>
  </si>
  <si>
    <t>200MG TBL NOB 50</t>
  </si>
  <si>
    <t>AMITRIPTYLIN</t>
  </si>
  <si>
    <t>87167</t>
  </si>
  <si>
    <t>AMLODIPIN</t>
  </si>
  <si>
    <t>125060</t>
  </si>
  <si>
    <t>APO-AMLO</t>
  </si>
  <si>
    <t>ATORVASTATIN</t>
  </si>
  <si>
    <t>BETAHISTIN</t>
  </si>
  <si>
    <t>BETAXOLOL</t>
  </si>
  <si>
    <t>BILASTIN</t>
  </si>
  <si>
    <t>148673</t>
  </si>
  <si>
    <t>XADOS</t>
  </si>
  <si>
    <t>20MG TBL NOB 30</t>
  </si>
  <si>
    <t>BISOPROLOL</t>
  </si>
  <si>
    <t>3824</t>
  </si>
  <si>
    <t>CONCOR COR</t>
  </si>
  <si>
    <t>131474</t>
  </si>
  <si>
    <t>Jiný</t>
  </si>
  <si>
    <t>BROMAZEPAM</t>
  </si>
  <si>
    <t>88217</t>
  </si>
  <si>
    <t>LEXAURIN</t>
  </si>
  <si>
    <t>1,5MG TBL NOB 30</t>
  </si>
  <si>
    <t>221122</t>
  </si>
  <si>
    <t>1,5MG TBL NOB 28</t>
  </si>
  <si>
    <t>CITALOPRAM</t>
  </si>
  <si>
    <t>132802</t>
  </si>
  <si>
    <t>230409</t>
  </si>
  <si>
    <t>DABIGATRAN-ETEXILÁT</t>
  </si>
  <si>
    <t>168373</t>
  </si>
  <si>
    <t>150MG CPS DUR 60X1 I</t>
  </si>
  <si>
    <t>29328</t>
  </si>
  <si>
    <t>110MG CPS DUR 60X1 I</t>
  </si>
  <si>
    <t>DIGOXIN</t>
  </si>
  <si>
    <t>83318</t>
  </si>
  <si>
    <t>DIGOXIN LÉČIVA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</si>
  <si>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</si>
  <si>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</si>
  <si>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</si>
  <si>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</si>
  <si>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</si>
  <si>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</si>
  <si>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</si>
  <si>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</si>
  <si>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</si>
  <si>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132907</t>
  </si>
  <si>
    <t>230582</t>
  </si>
  <si>
    <t>DONEPEZIL</t>
  </si>
  <si>
    <t>DOSULEPIN</t>
  </si>
  <si>
    <t>4207</t>
  </si>
  <si>
    <t>25MG TBL OBD 30</t>
  </si>
  <si>
    <t>ESCITALOPRAM</t>
  </si>
  <si>
    <t>EZETIMIB</t>
  </si>
  <si>
    <t>189178</t>
  </si>
  <si>
    <t>EZEN</t>
  </si>
  <si>
    <t>132206</t>
  </si>
  <si>
    <t>EZETIMIB APOTEX</t>
  </si>
  <si>
    <t>FELODIPIN</t>
  </si>
  <si>
    <t>2957</t>
  </si>
  <si>
    <t>PRESID</t>
  </si>
  <si>
    <t>5MG TBL PRO 30</t>
  </si>
  <si>
    <t>FUROSEMID</t>
  </si>
  <si>
    <t>GABAPENTIN</t>
  </si>
  <si>
    <t>GLIKLAZID</t>
  </si>
  <si>
    <t>1290</t>
  </si>
  <si>
    <t>GLIMEPIRID</t>
  </si>
  <si>
    <t>HYDROCHLOROTHIAZID A KALIUM ŠETŘÍCÍ DIURETIKA</t>
  </si>
  <si>
    <t>94804</t>
  </si>
  <si>
    <t>5MG/50MG TBL NOB 30</t>
  </si>
  <si>
    <t>HYDROKORTISON-BUTYRÁT</t>
  </si>
  <si>
    <t>218233</t>
  </si>
  <si>
    <t>1MG/G DRM EML 1X30G</t>
  </si>
  <si>
    <t>CHOLEKALCIFEROL</t>
  </si>
  <si>
    <t>12023</t>
  </si>
  <si>
    <t>132844</t>
  </si>
  <si>
    <t>0,5MG/ML POR GTT SOL 10ML</t>
  </si>
  <si>
    <t>132941</t>
  </si>
  <si>
    <t>243240</t>
  </si>
  <si>
    <t>CHONDROITIN-SULFÁT</t>
  </si>
  <si>
    <t>14821</t>
  </si>
  <si>
    <t>CONDROSULF</t>
  </si>
  <si>
    <t>800MG TBL FLM 30</t>
  </si>
  <si>
    <t>IBUPROFEN</t>
  </si>
  <si>
    <t>229133</t>
  </si>
  <si>
    <t>91587</t>
  </si>
  <si>
    <t>ISOSORBID-MONONITRÁT</t>
  </si>
  <si>
    <t>21793</t>
  </si>
  <si>
    <t>100MG TBL PRO 20(2X10)</t>
  </si>
  <si>
    <t>KANDESARTAN A DIURETIKA</t>
  </si>
  <si>
    <t>171571</t>
  </si>
  <si>
    <t>16MG/12,5MG TBL NOB 28</t>
  </si>
  <si>
    <t>KLONAZEPAM</t>
  </si>
  <si>
    <t>14957</t>
  </si>
  <si>
    <t>RIVOTRIL</t>
  </si>
  <si>
    <t>0,5MG TBL NOB 50</t>
  </si>
  <si>
    <t>KLOPIDOGREL</t>
  </si>
  <si>
    <t>169251</t>
  </si>
  <si>
    <t>75MG TBL FLM 30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</si>
  <si>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</si>
  <si>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</si>
  <si>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</si>
  <si>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</si>
  <si>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</si>
  <si>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</si>
  <si>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</si>
  <si>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KYSELINA ACETYLSALICYLOVÁ</t>
  </si>
  <si>
    <t>99295</t>
  </si>
  <si>
    <t>100MG TBL NOB 20(2X10)</t>
  </si>
  <si>
    <t>155780</t>
  </si>
  <si>
    <t>GODASAL</t>
  </si>
  <si>
    <t>100MG/50MG TBL NOB 20 II</t>
  </si>
  <si>
    <t>188848</t>
  </si>
  <si>
    <t>STACYL</t>
  </si>
  <si>
    <t>100MG TBL ENT 60</t>
  </si>
  <si>
    <t>235897</t>
  </si>
  <si>
    <t>KYSELINA LISTOVÁ</t>
  </si>
  <si>
    <t>76064</t>
  </si>
  <si>
    <t>ACIDUM FOLICUM LÉČIVA</t>
  </si>
  <si>
    <t>10MG TBL OBD 30</t>
  </si>
  <si>
    <t>243014</t>
  </si>
  <si>
    <t>10MG TBL OBD 45</t>
  </si>
  <si>
    <t>KYSELINA VALPROOVÁ</t>
  </si>
  <si>
    <t>LERKANIDIPIN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</si>
  <si>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</si>
  <si>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</si>
  <si>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</si>
  <si>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</si>
  <si>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</si>
  <si>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</si>
  <si>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</si>
  <si>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LOSARTAN</t>
  </si>
  <si>
    <t>MAGNESIUM-LAKTÁT</t>
  </si>
  <si>
    <t>86393</t>
  </si>
  <si>
    <t>MELPERON</t>
  </si>
  <si>
    <t>199466</t>
  </si>
  <si>
    <t>BURONIL</t>
  </si>
  <si>
    <t>MEMANTIN</t>
  </si>
  <si>
    <t>29468</t>
  </si>
  <si>
    <t>EBIXA</t>
  </si>
  <si>
    <t>20MG TBL FLM 28 I</t>
  </si>
  <si>
    <t>METFORMIN</t>
  </si>
  <si>
    <t>METHYLPREDNISOLON</t>
  </si>
  <si>
    <t>207527</t>
  </si>
  <si>
    <t>4MG TBL NOB 30 II</t>
  </si>
  <si>
    <t>METOPROLOL</t>
  </si>
  <si>
    <t>32225</t>
  </si>
  <si>
    <t>NADROPARIN</t>
  </si>
  <si>
    <t>NAFTIDROFURYL</t>
  </si>
  <si>
    <t>97026</t>
  </si>
  <si>
    <t>100MG TBL PRO 50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</si>
  <si>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</si>
  <si>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</si>
  <si>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</si>
  <si>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</si>
  <si>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</si>
  <si>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</si>
  <si>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</si>
  <si>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</si>
  <si>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25365</t>
  </si>
  <si>
    <t>20MG CPS ETD 28 I</t>
  </si>
  <si>
    <t>25366</t>
  </si>
  <si>
    <t>20MG CPS ETD 90 I</t>
  </si>
  <si>
    <t>PANTOPRAZOL</t>
  </si>
  <si>
    <t>214525</t>
  </si>
  <si>
    <t>40MG TBL ENT 28 I</t>
  </si>
  <si>
    <t>PERINDOPRIL</t>
  </si>
  <si>
    <t>PREDNISOLON A ANTISEPTIKA</t>
  </si>
  <si>
    <t>225166</t>
  </si>
  <si>
    <t>PREDNISON</t>
  </si>
  <si>
    <t>269</t>
  </si>
  <si>
    <t>PREDNISON LÉČIVA</t>
  </si>
  <si>
    <t>5MG TBL NOB 20</t>
  </si>
  <si>
    <t>PRIMIDON</t>
  </si>
  <si>
    <t>18489</t>
  </si>
  <si>
    <t>RAMIPRIL</t>
  </si>
  <si>
    <t>RILMENIDIN</t>
  </si>
  <si>
    <t>84360</t>
  </si>
  <si>
    <t>166421</t>
  </si>
  <si>
    <t>RILMENIDIN TEVA</t>
  </si>
  <si>
    <t>RISPERIDON</t>
  </si>
  <si>
    <t>RIVAROXABAN</t>
  </si>
  <si>
    <t>168897</t>
  </si>
  <si>
    <t>XARELTO</t>
  </si>
  <si>
    <t>15MG TBL FLM 28 II</t>
  </si>
  <si>
    <t>RIVASTIGMIN</t>
  </si>
  <si>
    <t>26536</t>
  </si>
  <si>
    <t>EXELON</t>
  </si>
  <si>
    <t>4,5MG CPS DUR 56</t>
  </si>
  <si>
    <t>ROSUVASTATIN</t>
  </si>
  <si>
    <t>145551</t>
  </si>
  <si>
    <t>ROSUMOP</t>
  </si>
  <si>
    <t>SERTRALIN</t>
  </si>
  <si>
    <t>SILYMARIN</t>
  </si>
  <si>
    <t>19570</t>
  </si>
  <si>
    <t>SIMVASTATIN</t>
  </si>
  <si>
    <t>125073</t>
  </si>
  <si>
    <t>APO-SIMVA</t>
  </si>
  <si>
    <t>SITAGLIPTIN</t>
  </si>
  <si>
    <t>28740</t>
  </si>
  <si>
    <t>JANUVIA</t>
  </si>
  <si>
    <t>100MG TBL FLM 28</t>
  </si>
  <si>
    <t>SODNÁ SŮL METAMIZOLU</t>
  </si>
  <si>
    <t>205931</t>
  </si>
  <si>
    <t>METAMIZOL STADA</t>
  </si>
  <si>
    <t>SPIRONOLAKTON</t>
  </si>
  <si>
    <t>30434</t>
  </si>
  <si>
    <t>25MG TBL NOB 100</t>
  </si>
  <si>
    <t>3550</t>
  </si>
  <si>
    <t>TAMSULOSIN</t>
  </si>
  <si>
    <t>TELMISARTAN</t>
  </si>
  <si>
    <t>158191</t>
  </si>
  <si>
    <t>80MG TBL NOB 30</t>
  </si>
  <si>
    <t>TELMISARTAN A AMLODIPIN</t>
  </si>
  <si>
    <t>TELMISARTAN A DIURETIKA</t>
  </si>
  <si>
    <t>193874</t>
  </si>
  <si>
    <t>TOLUCOMBI</t>
  </si>
  <si>
    <t>40MG/12,5MG TBL NOB 28X1 II</t>
  </si>
  <si>
    <t>THEOFYLIN</t>
  </si>
  <si>
    <t>44303</t>
  </si>
  <si>
    <t>44307</t>
  </si>
  <si>
    <t>300MG CPS PRO 50</t>
  </si>
  <si>
    <t>214904</t>
  </si>
  <si>
    <t>TIANEPTIN</t>
  </si>
  <si>
    <t>14808</t>
  </si>
  <si>
    <t>12,5MG TBL OBD 90</t>
  </si>
  <si>
    <t>TIAPRID</t>
  </si>
  <si>
    <t>48578</t>
  </si>
  <si>
    <t>100MG TBL NOB 50</t>
  </si>
  <si>
    <t>TRAMADOL</t>
  </si>
  <si>
    <t>156719</t>
  </si>
  <si>
    <t>TRAZODON</t>
  </si>
  <si>
    <t>54094</t>
  </si>
  <si>
    <t>TRITTICO AC</t>
  </si>
  <si>
    <t>75MG TBL RET 30</t>
  </si>
  <si>
    <t>TRIMETAZIDIN</t>
  </si>
  <si>
    <t>URAPIDIL</t>
  </si>
  <si>
    <t>215476</t>
  </si>
  <si>
    <t>EBRANTIL RETARD</t>
  </si>
  <si>
    <t>VÁPNÍK, KOMBINACE S VITAMINEM D A/NEBO JINÝMI LÉČIVY</t>
  </si>
  <si>
    <t>164888</t>
  </si>
  <si>
    <t>CALTRATE D3</t>
  </si>
  <si>
    <t>600MG/400IU TBL FLM 90</t>
  </si>
  <si>
    <t>169673</t>
  </si>
  <si>
    <t>206529</t>
  </si>
  <si>
    <t>CALCICHEW D3 JAHODA</t>
  </si>
  <si>
    <t>500MG/400IU TBL MND 60</t>
  </si>
  <si>
    <t>VITAMIN B1 V KOMBINACI S VITAMINEM B6 A/NEBO B12</t>
  </si>
  <si>
    <t>42475</t>
  </si>
  <si>
    <t>50MG/250MCG TBL OBD 20</t>
  </si>
  <si>
    <t>ZOLPIDEM</t>
  </si>
  <si>
    <t>APIXABAN</t>
  </si>
  <si>
    <t>168327</t>
  </si>
  <si>
    <t>2,5MG TBL FLM 60</t>
  </si>
  <si>
    <t>ITOPRIDUM</t>
  </si>
  <si>
    <t>166760</t>
  </si>
  <si>
    <t>50MG TBL FLM 100(10X10)</t>
  </si>
  <si>
    <t>166775</t>
  </si>
  <si>
    <t>ITOPRID PMCS</t>
  </si>
  <si>
    <t>50MG TBL FLM 40 II</t>
  </si>
  <si>
    <t>TRAMADOL A PARACETAMOL</t>
  </si>
  <si>
    <t>138841</t>
  </si>
  <si>
    <t>DORETA</t>
  </si>
  <si>
    <t>37,5MG/325MG TBL FLM 30 I</t>
  </si>
  <si>
    <t>201609</t>
  </si>
  <si>
    <t>132872</t>
  </si>
  <si>
    <t>37,5MG/325MG TBL FLM 30</t>
  </si>
  <si>
    <t>132871</t>
  </si>
  <si>
    <t>37,5MG/325MG TBL FLM 10</t>
  </si>
  <si>
    <t>PERINDOPRIL A BISOPROLOL</t>
  </si>
  <si>
    <t>213255</t>
  </si>
  <si>
    <t>COSYREL</t>
  </si>
  <si>
    <t>5MG/5MG TBL FLM 30</t>
  </si>
  <si>
    <t>HOŘČÍK</t>
  </si>
  <si>
    <t>96635</t>
  </si>
  <si>
    <t>470MG/5MG TBL OBD 50</t>
  </si>
  <si>
    <t>LAKTULOSA</t>
  </si>
  <si>
    <t>215713</t>
  </si>
  <si>
    <t>667MG/ML POR SOL 1X200ML II</t>
  </si>
  <si>
    <t>SODNÁ SŮL LEVOTHYROXINU</t>
  </si>
  <si>
    <t>46692</t>
  </si>
  <si>
    <t>69189</t>
  </si>
  <si>
    <t>JINÉ KAPILÁRY STABILIZUJÍCÍ LÁTKY</t>
  </si>
  <si>
    <t>202701</t>
  </si>
  <si>
    <t>AESCIN TEVA</t>
  </si>
  <si>
    <t>20MG TBL ENT 90</t>
  </si>
  <si>
    <t>EDOXABAN</t>
  </si>
  <si>
    <t>210618</t>
  </si>
  <si>
    <t>LIXIANA</t>
  </si>
  <si>
    <t>30MG TBL FLM 100</t>
  </si>
  <si>
    <t>HOŘČÍK (KOMBINACE RŮZNÝCH SOLÍ)</t>
  </si>
  <si>
    <t>215978</t>
  </si>
  <si>
    <t>Jiná</t>
  </si>
  <si>
    <t>*2053</t>
  </si>
  <si>
    <t>*2059</t>
  </si>
  <si>
    <t>5007731</t>
  </si>
  <si>
    <t>2203</t>
  </si>
  <si>
    <t>CHODÍTKO ČTYŘKOLOVÉ S PODPŮRNOU DESKOU, PEVNÝ RÁM, NASTAVITELNÁ VÝŠKA</t>
  </si>
  <si>
    <t>ALFAKALCIDOL</t>
  </si>
  <si>
    <t>14398</t>
  </si>
  <si>
    <t>ALPHA D3</t>
  </si>
  <si>
    <t>1MCG CPS MOL 30</t>
  </si>
  <si>
    <t>107869</t>
  </si>
  <si>
    <t>APO-ALLOPURINOL</t>
  </si>
  <si>
    <t>1631</t>
  </si>
  <si>
    <t>PURINOL</t>
  </si>
  <si>
    <t>163112</t>
  </si>
  <si>
    <t>ZOREM</t>
  </si>
  <si>
    <t>ATENOLOL</t>
  </si>
  <si>
    <t>62861</t>
  </si>
  <si>
    <t>ATENOBENE</t>
  </si>
  <si>
    <t>148309</t>
  </si>
  <si>
    <t>40MG TBL FLM 90</t>
  </si>
  <si>
    <t>93013</t>
  </si>
  <si>
    <t>93016</t>
  </si>
  <si>
    <t>138101</t>
  </si>
  <si>
    <t>TORVAZIN</t>
  </si>
  <si>
    <t>AZITHROMYCIN</t>
  </si>
  <si>
    <t>155859</t>
  </si>
  <si>
    <t>SUMAMED</t>
  </si>
  <si>
    <t>155862</t>
  </si>
  <si>
    <t>500MG INF PLV SOL 5</t>
  </si>
  <si>
    <t>BETAMETHASON A ANTIBIOTIKA</t>
  </si>
  <si>
    <t>17170</t>
  </si>
  <si>
    <t>BELOGENT</t>
  </si>
  <si>
    <t>0,5MG/G+1MG/G CRM 30G</t>
  </si>
  <si>
    <t>3801</t>
  </si>
  <si>
    <t>2,5MG TBL FLM 28</t>
  </si>
  <si>
    <t>94163</t>
  </si>
  <si>
    <t>CONCOR 10</t>
  </si>
  <si>
    <t>94164</t>
  </si>
  <si>
    <t>CONCOR 5</t>
  </si>
  <si>
    <t>158711</t>
  </si>
  <si>
    <t>158673</t>
  </si>
  <si>
    <t>232164</t>
  </si>
  <si>
    <t>88219</t>
  </si>
  <si>
    <t>CETIRIZIN</t>
  </si>
  <si>
    <t>CINARIZIN</t>
  </si>
  <si>
    <t>99886</t>
  </si>
  <si>
    <t>CINARIZIN LEK</t>
  </si>
  <si>
    <t>168376</t>
  </si>
  <si>
    <t>110MG CPS DUR 180(3X60X1) I</t>
  </si>
  <si>
    <t>DIHYDROKODEIN</t>
  </si>
  <si>
    <t>41824</t>
  </si>
  <si>
    <t>DHC CONTINUS</t>
  </si>
  <si>
    <t>60MG TBL RET 60</t>
  </si>
  <si>
    <t>41826</t>
  </si>
  <si>
    <t>90MG TBL RET 60</t>
  </si>
  <si>
    <t>119672</t>
  </si>
  <si>
    <t>DICLOFENAC DUO PHARMASWISS</t>
  </si>
  <si>
    <t>75MG CPS RDR 30 I</t>
  </si>
  <si>
    <t>58425</t>
  </si>
  <si>
    <t>DOLMINA</t>
  </si>
  <si>
    <t>50MG TBL FLM 30</t>
  </si>
  <si>
    <t>225549</t>
  </si>
  <si>
    <t>500MG TBL FLM 180(2X90)</t>
  </si>
  <si>
    <t>230583</t>
  </si>
  <si>
    <t>500MG TBL FLM 180</t>
  </si>
  <si>
    <t>154010</t>
  </si>
  <si>
    <t>ALZIL</t>
  </si>
  <si>
    <t>16458</t>
  </si>
  <si>
    <t>ARICEPT</t>
  </si>
  <si>
    <t>147487</t>
  </si>
  <si>
    <t>DONEPEZIL ACCORD</t>
  </si>
  <si>
    <t>DOXYCYKLIN</t>
  </si>
  <si>
    <t>90986</t>
  </si>
  <si>
    <t>DEOXYMYKOIN</t>
  </si>
  <si>
    <t>100MG TBL NOB 10</t>
  </si>
  <si>
    <t>DYDROGESTERON A ESTROGEN</t>
  </si>
  <si>
    <t>215158</t>
  </si>
  <si>
    <t>FEMOSTON MINI</t>
  </si>
  <si>
    <t>0,5MG/2,5MG TBL FLM 28</t>
  </si>
  <si>
    <t>135002</t>
  </si>
  <si>
    <t>134505</t>
  </si>
  <si>
    <t>188415</t>
  </si>
  <si>
    <t>FENOFIBRÁT</t>
  </si>
  <si>
    <t>207100</t>
  </si>
  <si>
    <t>267MG CPS DUR 90</t>
  </si>
  <si>
    <t>221744</t>
  </si>
  <si>
    <t>139394</t>
  </si>
  <si>
    <t>HYDROCHLOROTHIAZID</t>
  </si>
  <si>
    <t>168</t>
  </si>
  <si>
    <t>HYDROCHLOROTHIAZID LÉČIVA</t>
  </si>
  <si>
    <t>HYDROKORTISON A ANTIBIOTIKA</t>
  </si>
  <si>
    <t>61980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</si>
  <si>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</si>
  <si>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</si>
  <si>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</si>
  <si>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</si>
  <si>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</si>
  <si>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</si>
  <si>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</si>
  <si>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207930</t>
  </si>
  <si>
    <t>103788</t>
  </si>
  <si>
    <t>INDAPAMID</t>
  </si>
  <si>
    <t>151949</t>
  </si>
  <si>
    <t>2,5MG CPS DUR 100</t>
  </si>
  <si>
    <t>96696</t>
  </si>
  <si>
    <t>2,5MG CPS DUR 30</t>
  </si>
  <si>
    <t>191877</t>
  </si>
  <si>
    <t>INDAPAMID PMCS</t>
  </si>
  <si>
    <t>INDOMETACIN</t>
  </si>
  <si>
    <t>93724</t>
  </si>
  <si>
    <t>INDOMETACIN BERLIN-CHEMIE</t>
  </si>
  <si>
    <t>100MG SUP 10</t>
  </si>
  <si>
    <t>107189</t>
  </si>
  <si>
    <t>ELMETACIN</t>
  </si>
  <si>
    <t>8MG/ML DRM SPR SOL 1X100ML</t>
  </si>
  <si>
    <t>INOSIN PRANOBEX</t>
  </si>
  <si>
    <t>162748</t>
  </si>
  <si>
    <t>ISOPRINOSINE</t>
  </si>
  <si>
    <t>500MG TBL NOB 100</t>
  </si>
  <si>
    <t>132957</t>
  </si>
  <si>
    <t>MONO MACK DEPOT</t>
  </si>
  <si>
    <t>100MG TBL PRO 28</t>
  </si>
  <si>
    <t>JINÁ ANTIBIOTIKA PRO LOKÁLNÍ APLIKACI</t>
  </si>
  <si>
    <t>1066</t>
  </si>
  <si>
    <t>250IU/G+5,2MG/G UNG 10G</t>
  </si>
  <si>
    <t>KAPTOPRIL</t>
  </si>
  <si>
    <t>31215</t>
  </si>
  <si>
    <t>25MG TBL NOB 30</t>
  </si>
  <si>
    <t>31385</t>
  </si>
  <si>
    <t>12,5MG TBL NOB 30</t>
  </si>
  <si>
    <t>KLARITHROMYCIN</t>
  </si>
  <si>
    <t>216199</t>
  </si>
  <si>
    <t>216186</t>
  </si>
  <si>
    <t>KLACID SR</t>
  </si>
  <si>
    <t>500MG TBL RET 14</t>
  </si>
  <si>
    <t>235808</t>
  </si>
  <si>
    <t>KLOTRIMAZOL</t>
  </si>
  <si>
    <t>13798</t>
  </si>
  <si>
    <t>CANESTEN</t>
  </si>
  <si>
    <t>10MG/G CRM 20G</t>
  </si>
  <si>
    <t>KODEIN</t>
  </si>
  <si>
    <t>56992</t>
  </si>
  <si>
    <t>CODEIN SLOVAKOFARMA</t>
  </si>
  <si>
    <t>15MG TBL NOB 10</t>
  </si>
  <si>
    <t>56993</t>
  </si>
  <si>
    <t>30MG TBL NOB 10</t>
  </si>
  <si>
    <t>207940</t>
  </si>
  <si>
    <t>207939</t>
  </si>
  <si>
    <t>125114</t>
  </si>
  <si>
    <t>100MG TBL NOB 60(3X20)</t>
  </si>
  <si>
    <t>155781</t>
  </si>
  <si>
    <t>100MG/50MG TBL NOB 50 II</t>
  </si>
  <si>
    <t>223521</t>
  </si>
  <si>
    <t>ASPIRIN PROTECT</t>
  </si>
  <si>
    <t>100MG TBL ENT 50</t>
  </si>
  <si>
    <t>145185</t>
  </si>
  <si>
    <t>ZENARO</t>
  </si>
  <si>
    <t>5MG TBL FLM 90 III</t>
  </si>
  <si>
    <t>168451</t>
  </si>
  <si>
    <t>5MG TBL FLM 90X1</t>
  </si>
  <si>
    <t>LOPERAMID</t>
  </si>
  <si>
    <t>132702</t>
  </si>
  <si>
    <t>LOSARTAN A DIURETIKA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</si>
  <si>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</si>
  <si>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</si>
  <si>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</si>
  <si>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</si>
  <si>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</si>
  <si>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</si>
  <si>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</si>
  <si>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243409</t>
  </si>
  <si>
    <t>MEFENOXALON</t>
  </si>
  <si>
    <t>3645</t>
  </si>
  <si>
    <t>DIMEXOL</t>
  </si>
  <si>
    <t>MELOXIKAM</t>
  </si>
  <si>
    <t>112562</t>
  </si>
  <si>
    <t>15MG TBL NOB 60</t>
  </si>
  <si>
    <t>23747</t>
  </si>
  <si>
    <t>500MG TBL PRO 60</t>
  </si>
  <si>
    <t>96087</t>
  </si>
  <si>
    <t>METFORMIN TEVA</t>
  </si>
  <si>
    <t>100101</t>
  </si>
  <si>
    <t>STADAMET</t>
  </si>
  <si>
    <t>169512</t>
  </si>
  <si>
    <t>METFORMIN MYLAN</t>
  </si>
  <si>
    <t>235443</t>
  </si>
  <si>
    <t>19577</t>
  </si>
  <si>
    <t>1000MG TBL FLM 60 I</t>
  </si>
  <si>
    <t>58038</t>
  </si>
  <si>
    <t>METRONIDAZOL</t>
  </si>
  <si>
    <t>46640</t>
  </si>
  <si>
    <t>ROZEX</t>
  </si>
  <si>
    <t>7,5MG/G CRM 30G</t>
  </si>
  <si>
    <t>MIRTAZAPIN</t>
  </si>
  <si>
    <t>107639</t>
  </si>
  <si>
    <t>MOMETASON</t>
  </si>
  <si>
    <t>192197</t>
  </si>
  <si>
    <t>1MG/G DRM SOL 1X30ML</t>
  </si>
  <si>
    <t>NAFTIFIN</t>
  </si>
  <si>
    <t>54315</t>
  </si>
  <si>
    <t>EXODERIL</t>
  </si>
  <si>
    <t>10MG/ML DRM SOL 1X20ML</t>
  </si>
  <si>
    <t>NIMESULID</t>
  </si>
  <si>
    <t>12892</t>
  </si>
  <si>
    <t>17187</t>
  </si>
  <si>
    <t>100MG POR GRA SUS 30</t>
  </si>
  <si>
    <t>66045</t>
  </si>
  <si>
    <t>30MG/G GEL 50</t>
  </si>
  <si>
    <t>132650</t>
  </si>
  <si>
    <t>132853</t>
  </si>
  <si>
    <t>NITRENDIPIN</t>
  </si>
  <si>
    <t>111902</t>
  </si>
  <si>
    <t>128710</t>
  </si>
  <si>
    <t>LUSOPRESS</t>
  </si>
  <si>
    <t>20MG TBL NOB 98</t>
  </si>
  <si>
    <t>215606</t>
  </si>
  <si>
    <t>215605</t>
  </si>
  <si>
    <t>195330</t>
  </si>
  <si>
    <t>OMEPRAZOL FARMAX</t>
  </si>
  <si>
    <t>195345</t>
  </si>
  <si>
    <t>PENTOXIFYLIN</t>
  </si>
  <si>
    <t>47085</t>
  </si>
  <si>
    <t>PENTOMER RETARD</t>
  </si>
  <si>
    <t>400MG TBL PRO 100</t>
  </si>
  <si>
    <t>PERINDOPRIL A DIURETIKA</t>
  </si>
  <si>
    <t>122685</t>
  </si>
  <si>
    <t>PRESTARIUM NEO COMBI</t>
  </si>
  <si>
    <t>5MG/1,25MG TBL FLM 30</t>
  </si>
  <si>
    <t>122690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</si>
  <si>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</si>
  <si>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</si>
  <si>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</si>
  <si>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</si>
  <si>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</si>
  <si>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</si>
  <si>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247208</t>
  </si>
  <si>
    <t>PREDNISON AVMC</t>
  </si>
  <si>
    <t>2,5MG TBL NOB 40</t>
  </si>
  <si>
    <t>RAMIPRIL A FELODIPIN</t>
  </si>
  <si>
    <t>50117</t>
  </si>
  <si>
    <t>TRIASYN</t>
  </si>
  <si>
    <t>5MG/5MG TBL RET 30</t>
  </si>
  <si>
    <t>REPAGLINID</t>
  </si>
  <si>
    <t>26782</t>
  </si>
  <si>
    <t>NOVONORM</t>
  </si>
  <si>
    <t>2MG TBL NOB 90</t>
  </si>
  <si>
    <t>168899</t>
  </si>
  <si>
    <t>15MG TBL FLM 98 II</t>
  </si>
  <si>
    <t>26533</t>
  </si>
  <si>
    <t>3MG CPS DUR 56</t>
  </si>
  <si>
    <t>29188</t>
  </si>
  <si>
    <t>9,5MG/24H TDR EMP 30X18MG I</t>
  </si>
  <si>
    <t>149188</t>
  </si>
  <si>
    <t>NIMVASTID</t>
  </si>
  <si>
    <t>4,5MG POR TBL DIS 28X1</t>
  </si>
  <si>
    <t>148072</t>
  </si>
  <si>
    <t>ROSUCARD</t>
  </si>
  <si>
    <t>148074</t>
  </si>
  <si>
    <t>20MG TBL FLM 90</t>
  </si>
  <si>
    <t>145567</t>
  </si>
  <si>
    <t>SACCHAROMYCES BOULARDII</t>
  </si>
  <si>
    <t>202796</t>
  </si>
  <si>
    <t>250MG CPS DUR 30</t>
  </si>
  <si>
    <t>19571</t>
  </si>
  <si>
    <t>TBL OBD 100</t>
  </si>
  <si>
    <t>SODNÁ SŮL DOKUSÁTU, VČETNĚ KOMBINACÍ</t>
  </si>
  <si>
    <t>12770</t>
  </si>
  <si>
    <t>13,4G/67,5ML+10MG/67,5ML RCT SOL 2X67,5ML</t>
  </si>
  <si>
    <t>SOLIFENACIN</t>
  </si>
  <si>
    <t>18279</t>
  </si>
  <si>
    <t>VESICARE</t>
  </si>
  <si>
    <t>SOTALOL</t>
  </si>
  <si>
    <t>49014</t>
  </si>
  <si>
    <t>SOTAHEXAL</t>
  </si>
  <si>
    <t>SULFAMETHOXAZOL A TRIMETHOPRIM</t>
  </si>
  <si>
    <t>3377</t>
  </si>
  <si>
    <t>400MG/80MG TBL NOB 20</t>
  </si>
  <si>
    <t>75023</t>
  </si>
  <si>
    <t>800MG/160MG TBL NOB 20</t>
  </si>
  <si>
    <t>203954</t>
  </si>
  <si>
    <t>SULODEXID</t>
  </si>
  <si>
    <t>96118</t>
  </si>
  <si>
    <t>173401</t>
  </si>
  <si>
    <t>250SU CPS MOL 120</t>
  </si>
  <si>
    <t>173400</t>
  </si>
  <si>
    <t>250SU CPS MOL 60</t>
  </si>
  <si>
    <t>225450</t>
  </si>
  <si>
    <t>183073</t>
  </si>
  <si>
    <t>TELMISARTAN EGIS</t>
  </si>
  <si>
    <t>80MG TBL FLM 30</t>
  </si>
  <si>
    <t>26578</t>
  </si>
  <si>
    <t>MICARDISPLUS</t>
  </si>
  <si>
    <t>80MG/12,5MG TBL NOB 28</t>
  </si>
  <si>
    <t>29384</t>
  </si>
  <si>
    <t>80MG/25MG TBL NOB 28</t>
  </si>
  <si>
    <t>THIOKOLCHIKOSID</t>
  </si>
  <si>
    <t>107943</t>
  </si>
  <si>
    <t>4MG CPS DUR 20</t>
  </si>
  <si>
    <t>203765</t>
  </si>
  <si>
    <t>4MG CPS DUR 30</t>
  </si>
  <si>
    <t>99926</t>
  </si>
  <si>
    <t>TIAPRA</t>
  </si>
  <si>
    <t>100MG TBL FLM 50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</si>
  <si>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</si>
  <si>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</si>
  <si>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</si>
  <si>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</si>
  <si>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</si>
  <si>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</si>
  <si>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32917</t>
  </si>
  <si>
    <t>PREDUCTAL MR</t>
  </si>
  <si>
    <t>35MG TBL RET 60</t>
  </si>
  <si>
    <t>186538</t>
  </si>
  <si>
    <t>TBL FLM 90</t>
  </si>
  <si>
    <t>135423</t>
  </si>
  <si>
    <t>500MG/1000IU TBL MND 90</t>
  </si>
  <si>
    <t>VINPOCETIN</t>
  </si>
  <si>
    <t>10253</t>
  </si>
  <si>
    <t>42476</t>
  </si>
  <si>
    <t>50MG/250MCG TBL OBD 50</t>
  </si>
  <si>
    <t>42477</t>
  </si>
  <si>
    <t>198054</t>
  </si>
  <si>
    <t>SANVAL</t>
  </si>
  <si>
    <t>221061</t>
  </si>
  <si>
    <t>STILNOX</t>
  </si>
  <si>
    <t>219463</t>
  </si>
  <si>
    <t>ZOLPIDEM AUROVITAS</t>
  </si>
  <si>
    <t>193747</t>
  </si>
  <si>
    <t>5MG TBL FLM 168</t>
  </si>
  <si>
    <t>193741</t>
  </si>
  <si>
    <t>2,5MG TBL FLM 168</t>
  </si>
  <si>
    <t>PERINDOPRIL, AMLODIPIN A INDAPAMID</t>
  </si>
  <si>
    <t>190975</t>
  </si>
  <si>
    <t>TRIPLIXAM</t>
  </si>
  <si>
    <t>10MG/2,5MG/10MG TBL FLM 90(3X30)</t>
  </si>
  <si>
    <t>190970</t>
  </si>
  <si>
    <t>10MG/2,5MG/5MG TBL FLM 90(3X30)</t>
  </si>
  <si>
    <t>190960</t>
  </si>
  <si>
    <t>5MG/1,25MG/5MG TBL FLM 90(3X30)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</si>
  <si>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</si>
  <si>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</si>
  <si>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</si>
  <si>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</si>
  <si>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</si>
  <si>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</si>
  <si>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</si>
  <si>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201290</t>
  </si>
  <si>
    <t>MEDRACET</t>
  </si>
  <si>
    <t>37,5MG/325MG TBL NOB 30</t>
  </si>
  <si>
    <t>BISOPROLOL A AMLODIPIN</t>
  </si>
  <si>
    <t>184284</t>
  </si>
  <si>
    <t>CONCOR COMBI</t>
  </si>
  <si>
    <t>184288</t>
  </si>
  <si>
    <t>5MG/10MG TBL NOB 30</t>
  </si>
  <si>
    <t>213258</t>
  </si>
  <si>
    <t>5MG/10MG TBL FLM 30</t>
  </si>
  <si>
    <t>ELEKTROLYTY SE SACHARIDY</t>
  </si>
  <si>
    <t>11696</t>
  </si>
  <si>
    <t>PLASMALYTE ROZTOK S GLUKÓZOU</t>
  </si>
  <si>
    <t>5% INF SOL 10X1000ML</t>
  </si>
  <si>
    <t>AMOXICILIN A  INHIBITOR BETA-LAKTAMASY</t>
  </si>
  <si>
    <t>203097</t>
  </si>
  <si>
    <t>875MG/125MG TBL FLM 21</t>
  </si>
  <si>
    <t>MULTIENZYMOVÉ PŘÍPRAVKY (LIPASA, PROTEASA APOD.)</t>
  </si>
  <si>
    <t>215172</t>
  </si>
  <si>
    <t>215168</t>
  </si>
  <si>
    <t>KREON 10 000</t>
  </si>
  <si>
    <t>10000U CPS ETD 50</t>
  </si>
  <si>
    <t>230614</t>
  </si>
  <si>
    <t>147462</t>
  </si>
  <si>
    <t>200MCG TBL NOB 100 II</t>
  </si>
  <si>
    <t>147466</t>
  </si>
  <si>
    <t>69191</t>
  </si>
  <si>
    <t>243137</t>
  </si>
  <si>
    <t>NATRIUM-PIKOSULFÁT, KOMBINACE</t>
  </si>
  <si>
    <t>207229</t>
  </si>
  <si>
    <t>CITRAFLEET</t>
  </si>
  <si>
    <t>10MG/3,5G/10,97G POR PLV SOL SCC 2</t>
  </si>
  <si>
    <t>LIDSKÝ INSULIN</t>
  </si>
  <si>
    <t>234736</t>
  </si>
  <si>
    <t>*1005</t>
  </si>
  <si>
    <t>5009768</t>
  </si>
  <si>
    <t>EXUFIBER AG+</t>
  </si>
  <si>
    <t>10 X 10CM, 10 KS, VYSOCE ABSORPČNÍ ANTIMIKROBIÁLNÍ KRYTÍ Z HYDROVLÁKNA</t>
  </si>
  <si>
    <t>5000452</t>
  </si>
  <si>
    <t>MAXIS-KOMPRESNÍ PUNČOCHY COMFORT II.KT</t>
  </si>
  <si>
    <t>LÝTKOVÁ PUNČOCHA</t>
  </si>
  <si>
    <t>5001045</t>
  </si>
  <si>
    <t>KOMPRESY KOMBINOVANÉ SAVÉ ZETUVIT</t>
  </si>
  <si>
    <t>NESTERILNÍ, 10X10CM,30KS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</si>
  <si>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</si>
  <si>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</si>
  <si>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</si>
  <si>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</si>
  <si>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</si>
  <si>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</si>
  <si>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5000445</t>
  </si>
  <si>
    <t>MAXIS-KOMPRESNÍ PUNČOCHY BRILLANT II.KT</t>
  </si>
  <si>
    <t>5000473</t>
  </si>
  <si>
    <t>STEHENNÍ PUNČOCHA S LEMEM</t>
  </si>
  <si>
    <t>5005574</t>
  </si>
  <si>
    <t>KOMPRESY Z GÁZY NESTERILNÍ</t>
  </si>
  <si>
    <t>10X10CM,8 VRSTEV,17 NITÍ,100KS</t>
  </si>
  <si>
    <t>5009924</t>
  </si>
  <si>
    <t>OBINADLO ELASTICKÉ IDEALFLEX</t>
  </si>
  <si>
    <t>12CMX5M,KRÁTKÝ TAH,1KS</t>
  </si>
  <si>
    <t>5009775</t>
  </si>
  <si>
    <t>MEPILEX TRANSFER AG</t>
  </si>
  <si>
    <t>7,5X8,5 CM, 10 KS, ANTIMIKROBIÁLNÍ PĚNOVÉ KRYTÍ SE SILIKONEM K ODVODU EXSUDÁTU</t>
  </si>
  <si>
    <t>5009788</t>
  </si>
  <si>
    <t>VLOŽKY ABSORPČNÍ MOLICARE LADY 2 KAPKY</t>
  </si>
  <si>
    <t>300ML,14KS</t>
  </si>
  <si>
    <t>5000482</t>
  </si>
  <si>
    <t>MAXIS-KOMPRESNÍ PUNČOCHY COMFORT - COTTON II.KT</t>
  </si>
  <si>
    <t>5009849</t>
  </si>
  <si>
    <t>MEPILEX BORDER FLEX</t>
  </si>
  <si>
    <t>15X15 CM, 5 KS, SAMOLEPÍCÍ ABSORPČNÍ PĚNOVÉ KRYTÍ SE SILIKONOVOU VRSTVOU</t>
  </si>
  <si>
    <t>5005168</t>
  </si>
  <si>
    <t>OBINADLO ELASTICKÉ FIXA CREP</t>
  </si>
  <si>
    <t>12CMX4M,TAŽNOST 160%,20KS</t>
  </si>
  <si>
    <t>5009872</t>
  </si>
  <si>
    <t>KALHOTKY NAVLÉKACÍ MOLICARE MOBILE 10 KAPEK XL</t>
  </si>
  <si>
    <t>BOKY 130-170CM,2757ML,14KS</t>
  </si>
  <si>
    <t>5010051</t>
  </si>
  <si>
    <t>OBINADLO ELASTICKÉ IDEAL NEO</t>
  </si>
  <si>
    <t>10CMX5M,KRÁTKOTAŽNÉ,1KS</t>
  </si>
  <si>
    <t>5010055</t>
  </si>
  <si>
    <t>12CMX5M,KRÁTKOTAŽNÉ,1KS</t>
  </si>
  <si>
    <t>5007939</t>
  </si>
  <si>
    <t>OCTENILIN WOUND IRRIGATION SOLUTION</t>
  </si>
  <si>
    <t>ROZTOK NA VÝPLACH RAN, 350ML</t>
  </si>
  <si>
    <t>5009772</t>
  </si>
  <si>
    <t>15 X 15CM, 10 KS, VYSOCE ABSORPČNÍ ANTIMIKROBIÁLNÍ KRYTÍ Z HYDROVLÁKNA</t>
  </si>
  <si>
    <t>5011343</t>
  </si>
  <si>
    <t>VLIWAZELL - NESTERILNÍ KOMPRESE, 20 CM X 40 CM</t>
  </si>
  <si>
    <t>KOMBINOVANÁ SAVÁ</t>
  </si>
  <si>
    <t>5011342</t>
  </si>
  <si>
    <t>VLIWAZELL - NESTERILNÍ KOMPRESE, 20 CM X 20 CM</t>
  </si>
  <si>
    <t>5000299</t>
  </si>
  <si>
    <t>OBINADLO ELASTICKÉ ROSIDAL K,8CMX5M</t>
  </si>
  <si>
    <t>KOMPRESIVNÍ S KRÁTKÝM TAHEM,22201,1KS</t>
  </si>
  <si>
    <t>5011795</t>
  </si>
  <si>
    <t>SUPRASORB P+PHMB NON ADHESIVE 10 X 10 CM</t>
  </si>
  <si>
    <t>ACEBUTOLOL</t>
  </si>
  <si>
    <t>80058</t>
  </si>
  <si>
    <t>SECTRAL</t>
  </si>
  <si>
    <t>400MG TBL FLM 30</t>
  </si>
  <si>
    <t>220433</t>
  </si>
  <si>
    <t>ACEBUTOLOL AUROVITAS</t>
  </si>
  <si>
    <t>215566</t>
  </si>
  <si>
    <t>221075</t>
  </si>
  <si>
    <t>230415</t>
  </si>
  <si>
    <t>29327</t>
  </si>
  <si>
    <t>110MG CPS DUR 30X1 I</t>
  </si>
  <si>
    <t>DOMPERIDON</t>
  </si>
  <si>
    <t>47271</t>
  </si>
  <si>
    <t>DOXAZOSIN</t>
  </si>
  <si>
    <t>DRASLÍK</t>
  </si>
  <si>
    <t>88356</t>
  </si>
  <si>
    <t>0,175G/0,175G TBL NOB 100</t>
  </si>
  <si>
    <t>ETOFYLIN-NIKOTINÁT</t>
  </si>
  <si>
    <t>17983</t>
  </si>
  <si>
    <t>OXYPHYLLIN</t>
  </si>
  <si>
    <t>56807</t>
  </si>
  <si>
    <t>125MG TBL NOB 30</t>
  </si>
  <si>
    <t>17189</t>
  </si>
  <si>
    <t>500MG TBL ENT 100</t>
  </si>
  <si>
    <t>CHLORPROTIXEN</t>
  </si>
  <si>
    <t>75428</t>
  </si>
  <si>
    <t>CHLORPROTHIXEN 50 LÉČIVA</t>
  </si>
  <si>
    <t>IRBESARTAN A DIURETIKA</t>
  </si>
  <si>
    <t>179761</t>
  </si>
  <si>
    <t>IRBESARTAN/HYDROCHLOROTHIAZID MYLAN</t>
  </si>
  <si>
    <t>150MG/12,5MG TBL NOB 28</t>
  </si>
  <si>
    <t>KANDESARTAN</t>
  </si>
  <si>
    <t>171555</t>
  </si>
  <si>
    <t>CARZAP</t>
  </si>
  <si>
    <t>32MG TBL NOB 28</t>
  </si>
  <si>
    <t>KARVEDILOL</t>
  </si>
  <si>
    <t>102596</t>
  </si>
  <si>
    <t>CARVESAN</t>
  </si>
  <si>
    <t>6,25MG TBL NOB 30</t>
  </si>
  <si>
    <t>102608</t>
  </si>
  <si>
    <t>16595</t>
  </si>
  <si>
    <t>50MG/ML POR GTT SOL 1X30ML</t>
  </si>
  <si>
    <t>KYSELINA URSODEOXYCHOLOVÁ</t>
  </si>
  <si>
    <t>97864</t>
  </si>
  <si>
    <t>250MG CPS DUR 50 I</t>
  </si>
  <si>
    <t>LANSOPRAZOL</t>
  </si>
  <si>
    <t>192853</t>
  </si>
  <si>
    <t>LOPERON</t>
  </si>
  <si>
    <t>2MG CPS DUR 20 I</t>
  </si>
  <si>
    <t>METOKLOPRAMID</t>
  </si>
  <si>
    <t>93104</t>
  </si>
  <si>
    <t>10MG TBL NOB 40</t>
  </si>
  <si>
    <t>127760</t>
  </si>
  <si>
    <t>MIRZATEN ORO TAB</t>
  </si>
  <si>
    <t>49806</t>
  </si>
  <si>
    <t>ESPRITAL 30</t>
  </si>
  <si>
    <t>MOXONIDIN</t>
  </si>
  <si>
    <t>PREGABALIN</t>
  </si>
  <si>
    <t>210570</t>
  </si>
  <si>
    <t>150MG CPS DUR 84</t>
  </si>
  <si>
    <t>186819</t>
  </si>
  <si>
    <t>PREGABALIN ACCORD</t>
  </si>
  <si>
    <t>75MG CPS DUR 56</t>
  </si>
  <si>
    <t>RAMIPRIL A AMLODIPIN</t>
  </si>
  <si>
    <t>185781</t>
  </si>
  <si>
    <t>10MG/10MG CPS DUR 28</t>
  </si>
  <si>
    <t>500718</t>
  </si>
  <si>
    <t>26539</t>
  </si>
  <si>
    <t>6MG CPS DUR 56</t>
  </si>
  <si>
    <t>53951</t>
  </si>
  <si>
    <t>18287</t>
  </si>
  <si>
    <t>172034</t>
  </si>
  <si>
    <t>TEZEO</t>
  </si>
  <si>
    <t>40MG TBL NOB 28</t>
  </si>
  <si>
    <t>169727</t>
  </si>
  <si>
    <t>189677</t>
  </si>
  <si>
    <t>TEZEO HCT</t>
  </si>
  <si>
    <t>44305</t>
  </si>
  <si>
    <t>203184</t>
  </si>
  <si>
    <t>AFONILUM SR</t>
  </si>
  <si>
    <t>250MG CPS PRO 50</t>
  </si>
  <si>
    <t>THIAMIN (VITAMIN B1)</t>
  </si>
  <si>
    <t>75025</t>
  </si>
  <si>
    <t>THIAMIN LÉČIVA</t>
  </si>
  <si>
    <t>50MG TBL NOB 20</t>
  </si>
  <si>
    <t>210108</t>
  </si>
  <si>
    <t>FENOTEROL A IPRATROPIUM-BROMID</t>
  </si>
  <si>
    <t>2679</t>
  </si>
  <si>
    <t>0,021MG+0,05MG/DÁV INH SOL PSS 200DÁV</t>
  </si>
  <si>
    <t>190958</t>
  </si>
  <si>
    <t>5MG/1,25MG/5MG TBL FLM 30</t>
  </si>
  <si>
    <t>190973</t>
  </si>
  <si>
    <t>10MG/2,5MG/10MG TBL FLM 30</t>
  </si>
  <si>
    <t>166759</t>
  </si>
  <si>
    <t>50MG TBL FLM 40(4X10)</t>
  </si>
  <si>
    <t>KODEIN A PARACETAMOL</t>
  </si>
  <si>
    <t>109799</t>
  </si>
  <si>
    <t>500MG/30MG TBL NOB 30</t>
  </si>
  <si>
    <t>215715</t>
  </si>
  <si>
    <t>667MG/ML POR SOL 1X500ML II</t>
  </si>
  <si>
    <t>LEVODOPA A INHIBITOR DEKARBOXYLASY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</si>
  <si>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</si>
  <si>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</si>
  <si>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</si>
  <si>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</si>
  <si>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</si>
  <si>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</si>
  <si>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</si>
  <si>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</si>
  <si>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33873</t>
  </si>
  <si>
    <t>217078</t>
  </si>
  <si>
    <t>33986</t>
  </si>
  <si>
    <t>217076</t>
  </si>
  <si>
    <t>217075</t>
  </si>
  <si>
    <t>33785</t>
  </si>
  <si>
    <t>33889</t>
  </si>
  <si>
    <t>217077</t>
  </si>
  <si>
    <t>ENSURE PLUS ADVANCE VANILKOVÁ PŘÍCHUŤ</t>
  </si>
  <si>
    <t>217079</t>
  </si>
  <si>
    <t>217041</t>
  </si>
  <si>
    <t>FRESUBIN 2 KCAL DRINK LESNÍ PLODY</t>
  </si>
  <si>
    <t>33890</t>
  </si>
  <si>
    <t>33508</t>
  </si>
  <si>
    <t>RESOURCE 2.0 FIBRE PŘÍCHUŤ LESNÍ OVOCE</t>
  </si>
  <si>
    <t>33951</t>
  </si>
  <si>
    <t>RESOURCE DIABET PLUS PŘÍCHUŤ JAHODA</t>
  </si>
  <si>
    <t>33580</t>
  </si>
  <si>
    <t>FRESUBIN 2 KCAL DRINK CAPPUCCINO</t>
  </si>
  <si>
    <t>33804</t>
  </si>
  <si>
    <t>RENUTRYL BOOSTER KÁVOVÁ PŘÍCHUŤ</t>
  </si>
  <si>
    <t>POR SOL 4X300ML</t>
  </si>
  <si>
    <t>33891</t>
  </si>
  <si>
    <t>33520</t>
  </si>
  <si>
    <t>217125</t>
  </si>
  <si>
    <t>RESOURCE DESSERT COMPLETE BROSKEV</t>
  </si>
  <si>
    <t>33706</t>
  </si>
  <si>
    <t>ISOSOURCE ENERGY FIBRE NEUTRÁLNÍ</t>
  </si>
  <si>
    <t>217160</t>
  </si>
  <si>
    <t>217208</t>
  </si>
  <si>
    <t>217218</t>
  </si>
  <si>
    <t>217219</t>
  </si>
  <si>
    <t>217259</t>
  </si>
  <si>
    <t>RESOURCE DESSERT 2.0 VANILKOVÁ PŘÍCHUŤ</t>
  </si>
  <si>
    <t>217257</t>
  </si>
  <si>
    <t>RESOURCE DESSERT 2.0 BROSKVOVÁ PŘÍCHUŤ</t>
  </si>
  <si>
    <t>217272</t>
  </si>
  <si>
    <t>RESOURCE DESSERT 2,0 KAKAOVÁ PŘÍCHUŤ</t>
  </si>
  <si>
    <t>33978</t>
  </si>
  <si>
    <t>PROSURE VANILKOVÁ PŘÍCHUŤ</t>
  </si>
  <si>
    <t>33994</t>
  </si>
  <si>
    <t>PROSURE PŘÍCHUŤ LESNÍHO OVOCE</t>
  </si>
  <si>
    <t>210631</t>
  </si>
  <si>
    <t>60MG TBL FLM 100</t>
  </si>
  <si>
    <t>*1019</t>
  </si>
  <si>
    <t>*1026</t>
  </si>
  <si>
    <t>*3012</t>
  </si>
  <si>
    <t>5007739</t>
  </si>
  <si>
    <t>4964</t>
  </si>
  <si>
    <t>NÁSTAVEC NA WC PLASTOVÝ, VÝŠKA 10 CM, DVĚ FIXAČNÍ PATKY</t>
  </si>
  <si>
    <t>5008915</t>
  </si>
  <si>
    <t>100</t>
  </si>
  <si>
    <t>CHODÍTKO ČTYŘKOLOVÉ SKLÁDACÍ, BOVDENOVÉ BRZDY S ARETACÍ, SEDÁTKO, KOŠÍK, PODNOS</t>
  </si>
  <si>
    <t>5010048</t>
  </si>
  <si>
    <t>13X16 CM, 5 KS, SAMOLEPÍCÍ ABSORPČNÍ PĚNOVÉ KRYTÍ SE SILIKONOVOU VRSTVOU</t>
  </si>
  <si>
    <t>ANALGETIKA A ANESTETIKA, KOMBINACE</t>
  </si>
  <si>
    <t>107143</t>
  </si>
  <si>
    <t>OTIPAX</t>
  </si>
  <si>
    <t>40MG/G+10MG/G AUR GTT SOL 16G</t>
  </si>
  <si>
    <t>BAKLOFEN</t>
  </si>
  <si>
    <t>40275</t>
  </si>
  <si>
    <t>BACLOFEN POLPHARMA</t>
  </si>
  <si>
    <t>132523</t>
  </si>
  <si>
    <t>17431</t>
  </si>
  <si>
    <t>FAMOTIDIN</t>
  </si>
  <si>
    <t>47862</t>
  </si>
  <si>
    <t>FAMOSAN</t>
  </si>
  <si>
    <t>20MG TBL FLM 100</t>
  </si>
  <si>
    <t>207098</t>
  </si>
  <si>
    <t>FINASTERID</t>
  </si>
  <si>
    <t>229139</t>
  </si>
  <si>
    <t>GLYCEROL-TRINITRÁT</t>
  </si>
  <si>
    <t>85071</t>
  </si>
  <si>
    <t>NITROMINT</t>
  </si>
  <si>
    <t>0,4MG/DÁV SPR SLG 10G I</t>
  </si>
  <si>
    <t>IRBESARTAN</t>
  </si>
  <si>
    <t>500886</t>
  </si>
  <si>
    <t>IFIRMASTA</t>
  </si>
  <si>
    <t>150MG TBL FLM 28</t>
  </si>
  <si>
    <t>KALCITRIOL</t>
  </si>
  <si>
    <t>14937</t>
  </si>
  <si>
    <t>ROCALTROL</t>
  </si>
  <si>
    <t>0,25MCG CPS MOL 30</t>
  </si>
  <si>
    <t>KOMPLEX ŽELEZA S ISOMALTOSOU A KYSELINA LISTOVÁ</t>
  </si>
  <si>
    <t>16593</t>
  </si>
  <si>
    <t>100MG/0,35MG TBL MND 30</t>
  </si>
  <si>
    <t>169629</t>
  </si>
  <si>
    <t>10MG TBL FLM 100 II</t>
  </si>
  <si>
    <t>17992</t>
  </si>
  <si>
    <t>0,5G TBL NOB 100</t>
  </si>
  <si>
    <t>26502</t>
  </si>
  <si>
    <t>10MG TBL FLM 56 I</t>
  </si>
  <si>
    <t>46981</t>
  </si>
  <si>
    <t>214628</t>
  </si>
  <si>
    <t>VASOCARDIN 50</t>
  </si>
  <si>
    <t>NEBIVOLOL</t>
  </si>
  <si>
    <t>112572</t>
  </si>
  <si>
    <t>NEBIVOLOL SANDOZ</t>
  </si>
  <si>
    <t>PAROXETIN</t>
  </si>
  <si>
    <t>107847</t>
  </si>
  <si>
    <t>APO-PAROX</t>
  </si>
  <si>
    <t>PERINDOPRIL A AMLODIPIN</t>
  </si>
  <si>
    <t>124115</t>
  </si>
  <si>
    <t>10MG/5MG TBL NOB 30</t>
  </si>
  <si>
    <t>247209</t>
  </si>
  <si>
    <t>PROPIVERIN</t>
  </si>
  <si>
    <t>92254</t>
  </si>
  <si>
    <t>15MG TBL OBD 30</t>
  </si>
  <si>
    <t>26530</t>
  </si>
  <si>
    <t>1,5MG CPS DUR 56</t>
  </si>
  <si>
    <t>RUTOSID, KOMBINACE</t>
  </si>
  <si>
    <t>96303</t>
  </si>
  <si>
    <t>ASCORUTIN</t>
  </si>
  <si>
    <t>100MG/20MG TBL FLM 50</t>
  </si>
  <si>
    <t>162083</t>
  </si>
  <si>
    <t>250MG CPS DUR 50</t>
  </si>
  <si>
    <t>SALBUTAMOL</t>
  </si>
  <si>
    <t>31934</t>
  </si>
  <si>
    <t>THIAMAZOL</t>
  </si>
  <si>
    <t>87149</t>
  </si>
  <si>
    <t>THYROZOL</t>
  </si>
  <si>
    <t>32086</t>
  </si>
  <si>
    <t>50MG CPS DUR 20(2X10)</t>
  </si>
  <si>
    <t>TRIMETHOPRIM</t>
  </si>
  <si>
    <t>232060</t>
  </si>
  <si>
    <t>TROSPIUM</t>
  </si>
  <si>
    <t>124902</t>
  </si>
  <si>
    <t>SPASMED</t>
  </si>
  <si>
    <t>215478</t>
  </si>
  <si>
    <t>60MG CPS PRO 50</t>
  </si>
  <si>
    <t>187406</t>
  </si>
  <si>
    <t>PANGROL</t>
  </si>
  <si>
    <t>20000IU TBL ENT 50 II</t>
  </si>
  <si>
    <t>226525</t>
  </si>
  <si>
    <t>DIOSMIN</t>
  </si>
  <si>
    <t>243053</t>
  </si>
  <si>
    <t>243052</t>
  </si>
  <si>
    <t>5008907</t>
  </si>
  <si>
    <t>203 A</t>
  </si>
  <si>
    <t>CHODÍTKO ČTYŘKOLOVÉ ODELHČENÉ S PODPŮRNOU DESKOU, PEVNÝ RÁM, NASTAVITELNÁ VÝŠKA</t>
  </si>
  <si>
    <t>5009711</t>
  </si>
  <si>
    <t>MEPITEL ONE</t>
  </si>
  <si>
    <t>8X10 CM, 5 KS, SILIKONOVÁ MŘÍŽKA, NEADHERENTNÍ K RÁNĚ, SAFETAC TECHNOLOGIE</t>
  </si>
  <si>
    <t>ATENOLOL A THIAZIDY</t>
  </si>
  <si>
    <t>76715</t>
  </si>
  <si>
    <t>TENORETIC</t>
  </si>
  <si>
    <t>176913</t>
  </si>
  <si>
    <t>RIVOCOR</t>
  </si>
  <si>
    <t>5MG TBL FLM 90</t>
  </si>
  <si>
    <t>CIPROFLOXACIN</t>
  </si>
  <si>
    <t>15658</t>
  </si>
  <si>
    <t>CIPLOX</t>
  </si>
  <si>
    <t>238142</t>
  </si>
  <si>
    <t>DEXAMETHASON</t>
  </si>
  <si>
    <t>84700</t>
  </si>
  <si>
    <t>DIAZEPAM</t>
  </si>
  <si>
    <t>2478</t>
  </si>
  <si>
    <t>10MG TBL NOB 20(2X10)</t>
  </si>
  <si>
    <t>3542</t>
  </si>
  <si>
    <t>0,250MG TBL NOB 30</t>
  </si>
  <si>
    <t>125121</t>
  </si>
  <si>
    <t>APO-DICLO SR 100</t>
  </si>
  <si>
    <t>100MG TBL RET 30</t>
  </si>
  <si>
    <t>132634</t>
  </si>
  <si>
    <t>ERDOSTEIN</t>
  </si>
  <si>
    <t>87076</t>
  </si>
  <si>
    <t>300MG CPS DUR 20</t>
  </si>
  <si>
    <t>84401</t>
  </si>
  <si>
    <t>400MG CPS DUR 50</t>
  </si>
  <si>
    <t>IVABRADIN</t>
  </si>
  <si>
    <t>25978</t>
  </si>
  <si>
    <t>PROCORALAN</t>
  </si>
  <si>
    <t>7,5MG TBL FLM 56 KAL</t>
  </si>
  <si>
    <t>85656</t>
  </si>
  <si>
    <t>31536</t>
  </si>
  <si>
    <t>58037</t>
  </si>
  <si>
    <t>122114</t>
  </si>
  <si>
    <t>APO-OME 20</t>
  </si>
  <si>
    <t>20MG CPS ETD 100</t>
  </si>
  <si>
    <t>151287</t>
  </si>
  <si>
    <t>PANTOPRAZOL +PHARMA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</si>
  <si>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</si>
  <si>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</si>
  <si>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</si>
  <si>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</si>
  <si>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</si>
  <si>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</si>
  <si>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</si>
  <si>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RAMIPRIL A DIURETIKA</t>
  </si>
  <si>
    <t>224840</t>
  </si>
  <si>
    <t>RAMIPRIL H ACTAVIS</t>
  </si>
  <si>
    <t>5MG/25MG TBL NOB 50</t>
  </si>
  <si>
    <t>125641</t>
  </si>
  <si>
    <t>225451</t>
  </si>
  <si>
    <t>TOLPERISON</t>
  </si>
  <si>
    <t>57525</t>
  </si>
  <si>
    <t>MYDOCALM</t>
  </si>
  <si>
    <t>150MG TBL FLM 30</t>
  </si>
  <si>
    <t>179327</t>
  </si>
  <si>
    <t>75MG/650MG TBL FLM 30 I</t>
  </si>
  <si>
    <t>94933</t>
  </si>
  <si>
    <t>AUGMENTIN 1 G</t>
  </si>
  <si>
    <t>875MG/125MG TBL FLM 14 II</t>
  </si>
  <si>
    <t>*2002</t>
  </si>
  <si>
    <t>5004824</t>
  </si>
  <si>
    <t>PRONTOSAN WOUND IRRIGATION SOLUTION</t>
  </si>
  <si>
    <t>ROZTOK NA AKTIVNÍ ODSTRANĚNÍ BIOFILMU, 350ML</t>
  </si>
  <si>
    <t>5004822</t>
  </si>
  <si>
    <t>ROZTOK NA AKTIVNÍ ODSTRANĚNÍ BIOFILMU,1000ML</t>
  </si>
  <si>
    <t>5005161</t>
  </si>
  <si>
    <t>8CMX4M,TAŽNOST 160%,20KS</t>
  </si>
  <si>
    <t>5008909</t>
  </si>
  <si>
    <t>105</t>
  </si>
  <si>
    <t>CHODÍTKO ČTYŘKOLOVÉ SKLÁDACÍ ODLEHČENÉ,BOVDENOVÉ BRZDY S ARETACÍ,SEDÁTKO,BRAŠNA</t>
  </si>
  <si>
    <t>5007727</t>
  </si>
  <si>
    <t>2320</t>
  </si>
  <si>
    <t>CHODÍTKO TŘÍKOLOVÉ SKLÁDACÍ, BOVDENOVÉ BRZDY S ARETACÍ, BRAŠNA</t>
  </si>
  <si>
    <t>5009370</t>
  </si>
  <si>
    <t>OCTENILIN WOUND GEL</t>
  </si>
  <si>
    <t>GEL NA RÁNY, 20 ML</t>
  </si>
  <si>
    <t>5009918</t>
  </si>
  <si>
    <t>GÁZA SKLÁDANÁ KOMPRESY STERILNÍ STERILUX ES</t>
  </si>
  <si>
    <t>5X5CM,8 VRSTEV,2KS</t>
  </si>
  <si>
    <t>2592</t>
  </si>
  <si>
    <t>MILURIT</t>
  </si>
  <si>
    <t>AMOXICILIN</t>
  </si>
  <si>
    <t>62052</t>
  </si>
  <si>
    <t>DUOMOX</t>
  </si>
  <si>
    <t>1000MG TBL SUS 20</t>
  </si>
  <si>
    <t>204690</t>
  </si>
  <si>
    <t>TORVACARD NEO</t>
  </si>
  <si>
    <t>148306</t>
  </si>
  <si>
    <t>47740</t>
  </si>
  <si>
    <t>15653</t>
  </si>
  <si>
    <t>45214</t>
  </si>
  <si>
    <t>207092</t>
  </si>
  <si>
    <t>LIPANTHYL S</t>
  </si>
  <si>
    <t>215MG TBL FLM 30</t>
  </si>
  <si>
    <t>FYTOMENADION</t>
  </si>
  <si>
    <t>720</t>
  </si>
  <si>
    <t>47478</t>
  </si>
  <si>
    <t>LORADUR MITE</t>
  </si>
  <si>
    <t>2,5MG/25MG TBL NOB 50</t>
  </si>
  <si>
    <t>102600</t>
  </si>
  <si>
    <t>6,25MG TBL NOB 100</t>
  </si>
  <si>
    <t>14958</t>
  </si>
  <si>
    <t>13808</t>
  </si>
  <si>
    <t>250MG CPS DUR 100 I</t>
  </si>
  <si>
    <t>LEVOMEPROMAZIN</t>
  </si>
  <si>
    <t>2429</t>
  </si>
  <si>
    <t>TISERCIN</t>
  </si>
  <si>
    <t>169548</t>
  </si>
  <si>
    <t>METFORMIN A VILDAGLIPTIN</t>
  </si>
  <si>
    <t>29734</t>
  </si>
  <si>
    <t>EUCREAS</t>
  </si>
  <si>
    <t>50MG/850MG TBL FLM 60 I</t>
  </si>
  <si>
    <t>213480</t>
  </si>
  <si>
    <t>19000IU/ML INJ SOL ISP 10X0,6ML</t>
  </si>
  <si>
    <t>140187</t>
  </si>
  <si>
    <t>OMEPRAZOL STADA</t>
  </si>
  <si>
    <t>20MG CPS ETD 30</t>
  </si>
  <si>
    <t>185344</t>
  </si>
  <si>
    <t>ORTANOL</t>
  </si>
  <si>
    <t>20MG CPS ETD 28 II</t>
  </si>
  <si>
    <t>2963</t>
  </si>
  <si>
    <t>20MG TBL NOB 20</t>
  </si>
  <si>
    <t>RIFAXIMIN</t>
  </si>
  <si>
    <t>202740</t>
  </si>
  <si>
    <t>200MG TBL FLM 28</t>
  </si>
  <si>
    <t>RŮZNÉ JINÉ KOMBINACE ŽELEZA</t>
  </si>
  <si>
    <t>119653</t>
  </si>
  <si>
    <t>320MG/60MG TBL RET 60</t>
  </si>
  <si>
    <t>225688</t>
  </si>
  <si>
    <t>75022</t>
  </si>
  <si>
    <t>800MG/160MG TBL NOB 10</t>
  </si>
  <si>
    <t>230437</t>
  </si>
  <si>
    <t>TRALGIT SR</t>
  </si>
  <si>
    <t>VALSARTAN</t>
  </si>
  <si>
    <t>125595</t>
  </si>
  <si>
    <t>VALSACOR</t>
  </si>
  <si>
    <t>160MG TBL FLM 28</t>
  </si>
  <si>
    <t>VALSARTAN A DIURETIKA</t>
  </si>
  <si>
    <t>134281</t>
  </si>
  <si>
    <t>VALSACOMBI</t>
  </si>
  <si>
    <t>160MG/12,5MG TBL FLM 28</t>
  </si>
  <si>
    <t>189079</t>
  </si>
  <si>
    <t>CALCICHEW D3 LEMON</t>
  </si>
  <si>
    <t>243133</t>
  </si>
  <si>
    <t>125MCG TBL NOB 100 II</t>
  </si>
  <si>
    <t>FLUOXETIN</t>
  </si>
  <si>
    <t>98791</t>
  </si>
  <si>
    <t>DEPREX LÉČIVA</t>
  </si>
  <si>
    <t>20MG CPS DUR 30</t>
  </si>
  <si>
    <t>122632</t>
  </si>
  <si>
    <t>CILAZAPRIL A DIURETIKA</t>
  </si>
  <si>
    <t>14933</t>
  </si>
  <si>
    <t>5MG/12,5MG TBL FLM 28</t>
  </si>
  <si>
    <t>17425</t>
  </si>
  <si>
    <t>135928</t>
  </si>
  <si>
    <t>ESOPREX</t>
  </si>
  <si>
    <t>FENTANYL</t>
  </si>
  <si>
    <t>131441</t>
  </si>
  <si>
    <t>IRBESARTAN AUROVITAS</t>
  </si>
  <si>
    <t>300MG TBL NOB 28</t>
  </si>
  <si>
    <t>20159</t>
  </si>
  <si>
    <t>MONOTAB 20</t>
  </si>
  <si>
    <t>20MG TBL NOB 20(2X10)</t>
  </si>
  <si>
    <t>KETOPROFEN</t>
  </si>
  <si>
    <t>16287</t>
  </si>
  <si>
    <t>FASTUM</t>
  </si>
  <si>
    <t>25MG/G GEL 100G</t>
  </si>
  <si>
    <t>213482</t>
  </si>
  <si>
    <t>19000IU/ML INJ SOL ISP 10X0,8ML</t>
  </si>
  <si>
    <t>66015</t>
  </si>
  <si>
    <t>122112</t>
  </si>
  <si>
    <t>OXYKODON</t>
  </si>
  <si>
    <t>97698</t>
  </si>
  <si>
    <t>400MG TBL PRO 20</t>
  </si>
  <si>
    <t>162008</t>
  </si>
  <si>
    <t>10MG/2,5MG TBL FLM 30</t>
  </si>
  <si>
    <t>RABEPRAZOL</t>
  </si>
  <si>
    <t>141951</t>
  </si>
  <si>
    <t>185751</t>
  </si>
  <si>
    <t>168903</t>
  </si>
  <si>
    <t>20MG TBL FLM 28 II</t>
  </si>
  <si>
    <t>47514</t>
  </si>
  <si>
    <t>500MG/200IU TBL MND 20</t>
  </si>
  <si>
    <t>VERAPAMIL</t>
  </si>
  <si>
    <t>220638</t>
  </si>
  <si>
    <t>LOPRIDAM</t>
  </si>
  <si>
    <t>8MG/2,5MG/10MG TBL NOB 30</t>
  </si>
  <si>
    <t>ROSUVASTATIN A EZETIMIB</t>
  </si>
  <si>
    <t>135111</t>
  </si>
  <si>
    <t>TWICOR</t>
  </si>
  <si>
    <t>10MG/10MG TBL FLM 30</t>
  </si>
  <si>
    <t>5006254</t>
  </si>
  <si>
    <t>222 KL-SC</t>
  </si>
  <si>
    <t>BERLE PŘEDLOKETNÍ BAREVNÁ, VYMĚKČENÉ DRŽADLO, NASTAVITELNÁ VÝŠKA</t>
  </si>
  <si>
    <t>5008870</t>
  </si>
  <si>
    <t>101</t>
  </si>
  <si>
    <t>5008923</t>
  </si>
  <si>
    <t>249 A</t>
  </si>
  <si>
    <t>CHODÍTKO ČTYŘKOLOVÉ SKLÁDACÍ ZESÍLENÉ,BOVDENOVÉ BRZDY S ARETACÍ,SEDÁTKO,BRAŠNA</t>
  </si>
  <si>
    <t>5009299</t>
  </si>
  <si>
    <t>PUNČOCHY KOMPRESNÍ POLOSTEHENNÍ II.K.T.</t>
  </si>
  <si>
    <t>DEONA B-UZAVŘENÁ, OTEVŘENÁ ŠPIČKA A-F</t>
  </si>
  <si>
    <t>DORZOLAMID</t>
  </si>
  <si>
    <t>173414</t>
  </si>
  <si>
    <t>20MG/ML OPH GTT SOL 5ML I</t>
  </si>
  <si>
    <t>MOLSIDOMIN</t>
  </si>
  <si>
    <t>76155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</si>
  <si>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</si>
  <si>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</si>
  <si>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</si>
  <si>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N02AJ13 - TRAMADOL A PARACETAMOL</t>
  </si>
  <si>
    <t>C10AX09 - EZETIMIB</t>
  </si>
  <si>
    <t>A06AD11 - LAKTULOSA</t>
  </si>
  <si>
    <t>C10AB05 - FENOFIBRÁT</t>
  </si>
  <si>
    <t>J05AX05 - INOSIN PRANOBEX</t>
  </si>
  <si>
    <t>C09DA04 - IRBESARTAN A DIURETIKA</t>
  </si>
  <si>
    <t>N06AB05 - PAROXETIN</t>
  </si>
  <si>
    <t>C10BA06 - ROSUVASTATIN A EZETIMIB</t>
  </si>
  <si>
    <t>N06AB04 - CITALOPRAM</t>
  </si>
  <si>
    <t>A06AD11</t>
  </si>
  <si>
    <t>C10AX09</t>
  </si>
  <si>
    <t>N06AB04</t>
  </si>
  <si>
    <t>N02AJ13</t>
  </si>
  <si>
    <t>C10AB05</t>
  </si>
  <si>
    <t>J05AX05</t>
  </si>
  <si>
    <t>N06AB05</t>
  </si>
  <si>
    <t>C10BA06</t>
  </si>
  <si>
    <t>C09DA04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</si>
  <si>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</si>
  <si>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</si>
  <si>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</si>
  <si>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</si>
  <si>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</si>
  <si>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</si>
  <si>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</si>
  <si>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</si>
  <si>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</si>
  <si>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</si>
  <si>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</si>
  <si>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</si>
  <si>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</si>
  <si>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</si>
  <si>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</si>
  <si>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</si>
  <si>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</si>
  <si>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</si>
  <si>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</si>
  <si>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</si>
  <si>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</si>
  <si>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</si>
  <si>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</si>
  <si>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</si>
  <si>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</si>
  <si>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</si>
  <si>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</si>
  <si>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</si>
  <si>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</si>
  <si>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</si>
  <si>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</si>
  <si>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</si>
  <si>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</si>
  <si>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</si>
  <si>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</si>
  <si>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</si>
  <si>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</si>
  <si>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</si>
  <si>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</si>
  <si>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</si>
  <si>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</si>
  <si>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</si>
  <si>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</si>
  <si>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</si>
  <si>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</si>
  <si>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</si>
  <si>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</si>
  <si>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ZA643</t>
  </si>
  <si>
    <t>Kompresa vliwasoft 10 x 20 nesterilnĂ­ Ăˇ 100 ks 12070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</si>
  <si>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</si>
  <si>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</si>
  <si>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</si>
  <si>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</si>
  <si>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</si>
  <si>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</si>
  <si>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</si>
  <si>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</si>
  <si>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</si>
  <si>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</si>
  <si>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</si>
  <si>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</si>
  <si>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</si>
  <si>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</si>
  <si>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</si>
  <si>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</si>
  <si>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</si>
  <si>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</si>
  <si>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</si>
  <si>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</si>
  <si>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</si>
  <si>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</si>
  <si>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</si>
  <si>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</si>
  <si>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</si>
  <si>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</si>
  <si>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</si>
  <si>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</si>
  <si>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</si>
  <si>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</si>
  <si>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ZE108</t>
  </si>
  <si>
    <t>KrytĂ­ mepilex lite 10 x 10 cm bal. Ăˇ 5 ks 284100-01</t>
  </si>
  <si>
    <t>ZC550</t>
  </si>
  <si>
    <t>KrytĂ­ mepilex silikonovĂ˝ Ag 10 x 10 cm bal. Ăˇ 5 ks 287110-00</t>
  </si>
  <si>
    <t>ZG614</t>
  </si>
  <si>
    <t>KrytĂ­ mepitel one 12 x 15 cm bal. Ăˇ 5 ks 289400</t>
  </si>
  <si>
    <t>ZG613</t>
  </si>
  <si>
    <t>KrytĂ­ mepitel one 8 x 10 cm  bal. Ăˇ 5 ks 289200-00</t>
  </si>
  <si>
    <t>ZN895</t>
  </si>
  <si>
    <t>KrytĂ­ reston nesterilnĂ­ 10,0 cm x 5,0 cm x 5 m role 1563L</t>
  </si>
  <si>
    <t>ZS266</t>
  </si>
  <si>
    <t>KrytĂ­ roztok Granudacin oplachovĂ˝ roztok 1000 ml  bal. Ăˇ 6 ks 360102-01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</si>
  <si>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</si>
  <si>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</si>
  <si>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</si>
  <si>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</si>
  <si>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</si>
  <si>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</si>
  <si>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</si>
  <si>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</si>
  <si>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</si>
  <si>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</si>
  <si>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</si>
  <si>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</si>
  <si>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</si>
  <si>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</si>
  <si>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</si>
  <si>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</si>
  <si>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</si>
  <si>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</si>
  <si>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</si>
  <si>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</si>
  <si>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</si>
  <si>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</si>
  <si>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</si>
  <si>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</si>
  <si>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ZR063</t>
  </si>
  <si>
    <t>KrytĂ­ sterilnĂ­ se stĹ™Ă­brem StopBac Sterile Aquastop 10 x 10 cm bal. Ăˇ 50 ks 1324610116</t>
  </si>
  <si>
    <t>ZF423</t>
  </si>
  <si>
    <t>KrytĂ­ suprasorb F 10 x 10 cm role nesterilnĂ­ foliovĂ˝ obvaz 20468</t>
  </si>
  <si>
    <t>ZA532</t>
  </si>
  <si>
    <t>KrytĂ­ suprasorb F 15 cm x 10 m role nesterilnĂ­ foliovĂ˝ obvaz 20469</t>
  </si>
  <si>
    <t>ZA492</t>
  </si>
  <si>
    <t>KrytĂ­ suprasorb H 10 x 10 cm hydrokoloidnĂ­ standard bal. Ăˇ 10 ks (20403) 108830</t>
  </si>
  <si>
    <t>KrytĂ­ suprasorb H 10 x 10 cm hydrokoloidnĂ­ standard bal. Ăˇ 10 ks 20403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</si>
  <si>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</si>
  <si>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</si>
  <si>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</si>
  <si>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</si>
  <si>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</si>
  <si>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</si>
  <si>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</si>
  <si>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</si>
  <si>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</si>
  <si>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</si>
  <si>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</si>
  <si>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</si>
  <si>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</si>
  <si>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</si>
  <si>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</si>
  <si>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</si>
  <si>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</si>
  <si>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</si>
  <si>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</si>
  <si>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</si>
  <si>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</si>
  <si>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</si>
  <si>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ZS112</t>
  </si>
  <si>
    <t>NĂˇplast micropore 2,50 cm x 9,10 m bal. Ăˇ 12 ks 1530-1</t>
  </si>
  <si>
    <t>ZC885</t>
  </si>
  <si>
    <t>NĂˇplast omnifix E 10 cm x 10 m 900650</t>
  </si>
  <si>
    <t>ZA540</t>
  </si>
  <si>
    <t>NĂˇplast omnifix E 15 cm x 10 m 9006513</t>
  </si>
  <si>
    <t>ZA318</t>
  </si>
  <si>
    <t>NĂˇplast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</si>
  <si>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</si>
  <si>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</si>
  <si>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</si>
  <si>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</si>
  <si>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</si>
  <si>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</si>
  <si>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</si>
  <si>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</si>
  <si>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ZA314</t>
  </si>
  <si>
    <t>Obinadlo idealast-haft 8 cm x   4 m 9311113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</si>
  <si>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</si>
  <si>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</si>
  <si>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</si>
  <si>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</si>
  <si>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</si>
  <si>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</si>
  <si>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</si>
  <si>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</si>
  <si>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ZA588</t>
  </si>
  <si>
    <t>Sada k odstranÄ›nĂ­ stehĹŻ PEHA bal. Ăˇ 30 ks 9919004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</si>
  <si>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</si>
  <si>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</si>
  <si>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</si>
  <si>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</si>
  <si>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</si>
  <si>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</si>
  <si>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</si>
  <si>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</si>
  <si>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</si>
  <si>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</si>
  <si>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</si>
  <si>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</si>
  <si>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</si>
  <si>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</si>
  <si>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</si>
  <si>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</si>
  <si>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</si>
  <si>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</si>
  <si>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ZB772</t>
  </si>
  <si>
    <t>AdaptĂ©r pĹ™echodka luer 450070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</si>
  <si>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</si>
  <si>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</si>
  <si>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</si>
  <si>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</si>
  <si>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</si>
  <si>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</si>
  <si>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</si>
  <si>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</si>
  <si>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</si>
  <si>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</si>
  <si>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</si>
  <si>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</si>
  <si>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</si>
  <si>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</si>
  <si>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</si>
  <si>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</si>
  <si>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</si>
  <si>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</si>
  <si>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</si>
  <si>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</si>
  <si>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</si>
  <si>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</si>
  <si>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</si>
  <si>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</si>
  <si>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</si>
  <si>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</si>
  <si>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</si>
  <si>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</si>
  <si>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ZF239</t>
  </si>
  <si>
    <t>Kanyla TS 8,0 s manĹľetou +2 hlad.vnitĹ™nĂ­ vymÄ›nit.kanyly 100/810/080</t>
  </si>
  <si>
    <t>ZD809</t>
  </si>
  <si>
    <t>Kanyla vasofix 20G rĹŻĹľovĂˇ safety 4269110S-01</t>
  </si>
  <si>
    <t>ZD808</t>
  </si>
  <si>
    <t>Kanyla vasofix 22G modrĂˇ safety 4269098S-01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</si>
  <si>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</si>
  <si>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</si>
  <si>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</si>
  <si>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</si>
  <si>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</si>
  <si>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</si>
  <si>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</si>
  <si>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</si>
  <si>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ZC744</t>
  </si>
  <si>
    <t>Katetr moÄŤovĂ˝ tiemann 16Ch s balonkem 5/10 ml bal. Ăˇ 12 ks 9816-02</t>
  </si>
  <si>
    <t>ZB477</t>
  </si>
  <si>
    <t>Kohout trojcestnĂ˝ lopez valve pro NG sondu nesterilnĂ­ AA-011-M9000</t>
  </si>
  <si>
    <t>ZO372</t>
  </si>
  <si>
    <t>Konektor bezjehlovĂ˝ OptiSyte JIM:JSM4001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</si>
  <si>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</si>
  <si>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</si>
  <si>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</si>
  <si>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</si>
  <si>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</si>
  <si>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</si>
  <si>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</si>
  <si>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</si>
  <si>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</si>
  <si>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</si>
  <si>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</si>
  <si>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</si>
  <si>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</si>
  <si>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</si>
  <si>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</si>
  <si>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</si>
  <si>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</si>
  <si>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</si>
  <si>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ZD815</t>
  </si>
  <si>
    <t>ManĹľeta TK k tonometru KVS LD7 + k monitoru Philips dospÄ›lĂˇ 14 x 50 cm KVS M1 5ZOM</t>
  </si>
  <si>
    <t>ZB926</t>
  </si>
  <si>
    <t>ManĹľeta TK k tonometru Tensoval 32 - 42 cm 9001552</t>
  </si>
  <si>
    <t>ZE159</t>
  </si>
  <si>
    <t>NĂˇdoba na kontaminovanĂ˝ odpad 2 l 15-0003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</si>
  <si>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</si>
  <si>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</si>
  <si>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</si>
  <si>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</si>
  <si>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</si>
  <si>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</si>
  <si>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</si>
  <si>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</si>
  <si>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</si>
  <si>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</si>
  <si>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</si>
  <si>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</si>
  <si>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</si>
  <si>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</si>
  <si>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ZJ696</t>
  </si>
  <si>
    <t>Sonda ĹľaludeÄŤnĂ­ CH18 1200 mm s RTG linkou bal. Ăˇ 30 ks 412018</t>
  </si>
  <si>
    <t>ZB543</t>
  </si>
  <si>
    <t>Souprava odbÄ›rovĂˇ tracheĂˇlnĂ­ na odbÄ›r sekretu G05206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</si>
  <si>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</si>
  <si>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</si>
  <si>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</si>
  <si>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</si>
  <si>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</si>
  <si>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</si>
  <si>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</si>
  <si>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</si>
  <si>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</si>
  <si>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</si>
  <si>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</si>
  <si>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</si>
  <si>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</si>
  <si>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</si>
  <si>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</si>
  <si>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</si>
  <si>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ZQ040</t>
  </si>
  <si>
    <t>StĹ™Ă­kaÄŤka inzulĂ­novĂˇ 1 ml s jehlou 29 G bal. Ăˇ 100 ks IS1029G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</si>
  <si>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</si>
  <si>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</si>
  <si>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</si>
  <si>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</si>
  <si>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</si>
  <si>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</si>
  <si>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</si>
  <si>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</si>
  <si>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</si>
  <si>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</si>
  <si>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</si>
  <si>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</si>
  <si>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ZB755</t>
  </si>
  <si>
    <t>Zkumavka 1,0 ml K3 edta fialovĂˇ 454034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</si>
  <si>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</si>
  <si>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</si>
  <si>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</si>
  <si>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</si>
  <si>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</si>
  <si>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</si>
  <si>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</si>
  <si>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</si>
  <si>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</si>
  <si>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</si>
  <si>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</si>
  <si>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</si>
  <si>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</si>
  <si>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</si>
  <si>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</si>
  <si>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</si>
  <si>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</si>
  <si>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</si>
  <si>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</si>
  <si>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</si>
  <si>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</si>
  <si>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 + flovakovanĂ˝ tampon eSwab rĹŻĹľovĂ˝ (nos,krk,vagina,koneÄŤnĂ­k,rĂˇny,fekĂˇlnĂ­ vzo) 490CE.A</t>
  </si>
  <si>
    <t>Zkumavka s mediem+ flovakovanĂ˝ tampon eSwab rĹŻĹľovĂ˝ (nos,krk,vagina,koneÄŤnĂ­k,rĂˇny,fekĂˇlnĂ­ vzo) 490CE.A</t>
  </si>
  <si>
    <t>ZB764</t>
  </si>
  <si>
    <t>Zkumavka zelenĂˇ 4 ml 454051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</si>
  <si>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</si>
  <si>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</si>
  <si>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</si>
  <si>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</si>
  <si>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</si>
  <si>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</si>
  <si>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</si>
  <si>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</si>
  <si>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</si>
  <si>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</si>
  <si>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</si>
  <si>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</si>
  <si>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</si>
  <si>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</si>
  <si>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</si>
  <si>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</si>
  <si>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</si>
  <si>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</si>
  <si>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</si>
  <si>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</si>
  <si>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</si>
  <si>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</si>
  <si>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</si>
  <si>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</si>
  <si>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</si>
  <si>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</si>
  <si>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</si>
  <si>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</si>
  <si>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</si>
  <si>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</si>
  <si>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</si>
  <si>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</si>
  <si>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</si>
  <si>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</si>
  <si>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</si>
  <si>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</si>
  <si>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</si>
  <si>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</si>
  <si>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</si>
  <si>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Rukavice vyĹˇetĹ™ovacĂ­ nitril nesterilnĂ­ basic bez pudru modrĂ© XL bal. Ăˇ 170 ks 44753</t>
  </si>
  <si>
    <t>50115070</t>
  </si>
  <si>
    <t>ZPr - katetry ostatní (Z513)</t>
  </si>
  <si>
    <t>ZE027</t>
  </si>
  <si>
    <t>Katetr CVC 1 lumen 5 Fr x 30 cm certofix mono ECO 330 bal. Ăˇ 10 ks 4160282E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</si>
  <si>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</si>
  <si>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</si>
  <si>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</si>
  <si>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</si>
  <si>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</si>
  <si>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</si>
  <si>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ZA905</t>
  </si>
  <si>
    <t>Maska tracheostomickĂˇ 001305</t>
  </si>
  <si>
    <t>DG395</t>
  </si>
  <si>
    <t>DiagnostickĂˇ souprava AB0 set monoklonĂˇlnĂ­ na 30</t>
  </si>
  <si>
    <t>ZA315</t>
  </si>
  <si>
    <t>Kompresa NT 5 x 5 cm/2 ks sterilnĂ­ 26501</t>
  </si>
  <si>
    <t>ZA333</t>
  </si>
  <si>
    <t>KrytĂ­ aquacel Ag hydrofibre 10 x 10 cm Ăˇ 10 ks 0081082 403708</t>
  </si>
  <si>
    <t>ZN814</t>
  </si>
  <si>
    <t>KrytĂ­ gelovĂ© na rĂˇny ActiMaris bal. Ăˇ 20g 3097749</t>
  </si>
  <si>
    <t>ZA658</t>
  </si>
  <si>
    <t>KrytĂ­ granuflex 10 x 10 cm Ăˇ 10 ks 0015902 187639</t>
  </si>
  <si>
    <t>ZE264</t>
  </si>
  <si>
    <t>KrytĂ­ hydrofilm roll 10 cm x 10 m 685792</t>
  </si>
  <si>
    <t>ZL854</t>
  </si>
  <si>
    <t>KrytĂ­ mastnĂ˝ tyl jelonet 10 x 10 cm Ăˇ 36 ks 66007478</t>
  </si>
  <si>
    <t>ZQ896</t>
  </si>
  <si>
    <t>KrytĂ­ promogran 28 cm2 tvar ĹˇestiĂşhelnĂ­ka kolagen 55% a celuloza oxidovanĂˇ 45% bal. Ăˇ 10 ks M772028_1/4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</si>
  <si>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</si>
  <si>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</si>
  <si>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</si>
  <si>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</si>
  <si>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ZR064</t>
  </si>
  <si>
    <t>KrytĂ­ sterilnĂ­ se stĹ™Ă­brem StopBac Sterile Aquastop 10 x 20 cm bal. Ăˇ 50 ks 1324610117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</si>
  <si>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</si>
  <si>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</si>
  <si>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</si>
  <si>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</si>
  <si>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ZH011</t>
  </si>
  <si>
    <t>NĂˇplast micropore 1,25 cm x 9,14 m bal. Ăˇ 24 ks 1530-0</t>
  </si>
  <si>
    <t>ZH012</t>
  </si>
  <si>
    <t>NĂˇplast micropore 2,50 cm x 9,10 m 840W-1</t>
  </si>
  <si>
    <t>ZN366</t>
  </si>
  <si>
    <t>NĂˇplast poinjekÄŤnĂ­ elastickĂˇ tkanĂˇ jednotl. baleno 19 mm x 72 mm P-CURE1972ELAST</t>
  </si>
  <si>
    <t>ZL668</t>
  </si>
  <si>
    <t>NĂˇplast silikon tape 2,5 cm x 5 m bal. Ăˇ 12 ks 2770-1</t>
  </si>
  <si>
    <t>ZQ117</t>
  </si>
  <si>
    <t>NĂˇplast transparentnĂ­ Airoplast cĂ­vka 2,5 cm x 9,14 m (nĂˇhrada za transpore) P-AIRO2591</t>
  </si>
  <si>
    <t>ZN476</t>
  </si>
  <si>
    <t>Obinadlo elastickĂ© universal 15 cm x 5 m 1323100315</t>
  </si>
  <si>
    <t>ZN554</t>
  </si>
  <si>
    <t>Obvaz elastickĂ˝ sĂ­ĹĄovĂ˝ CareFix Finger/toe vel. M bal. Ăˇ 20 ks 0161 M</t>
  </si>
  <si>
    <t>ZN091</t>
  </si>
  <si>
    <t>Obvaz elastickĂ˝ sĂ­ĹĄovĂ˝ CareFix Tube k zajiĹˇtÄ›nĂ­ a ochranÄ› fixace IV kanyl vel. M bal. Ăˇ 15 ks 0151 M</t>
  </si>
  <si>
    <t>ZA615</t>
  </si>
  <si>
    <t>TampĂłn cavilon 1 ml bal. Ăˇ 25 ks 3343E</t>
  </si>
  <si>
    <t>ZB770</t>
  </si>
  <si>
    <t>DrĹľĂˇk jehly excentrickĂ˝ Holdex 450263</t>
  </si>
  <si>
    <t>ZA737</t>
  </si>
  <si>
    <t>Filtr mini spike modrĂ˝ 4550234</t>
  </si>
  <si>
    <t>ZC777</t>
  </si>
  <si>
    <t>Filtr sacĂ­ MSF 271-022-001</t>
  </si>
  <si>
    <t>ZN646</t>
  </si>
  <si>
    <t>Fonendoskop oboustrannĂ˝ rĹŻznĂ© barvy 710045-s</t>
  </si>
  <si>
    <t>Fonendoskop oboustrannĂ˝ rĹŻznĂ© barvy 710045-s - vĂ˝padek - nĂˇhrada  ZB972</t>
  </si>
  <si>
    <t>ZB908</t>
  </si>
  <si>
    <t>HadiÄŤka spojovacĂ­ ĹľlutĂˇ 1 mm x 1500 mm pro svÄ›tlocitlivĂ© lĂ©ky bal. Ăˇ 20 ks 1100 1150ND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</si>
  <si>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</si>
  <si>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</si>
  <si>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ZN412</t>
  </si>
  <si>
    <t>Katetr moÄŤovĂ˝ nelaton 20CH Silasil balĂłnkovĂ˝ 28 dnĂ­ bal. Ăˇ 10 ks 186005-000200</t>
  </si>
  <si>
    <t>ZE089</t>
  </si>
  <si>
    <t>KleĹˇtÄ› na svorky manipler AZ 783102</t>
  </si>
  <si>
    <t>ZK884</t>
  </si>
  <si>
    <t>Kohout trojcestnĂ˝ discofix modrĂ˝ 4095111</t>
  </si>
  <si>
    <t>ZB299</t>
  </si>
  <si>
    <t>Konektor bezjehlovĂ˝ safeflow s prodl.hadiÄŤkou, bal.Ăˇ 100 ks, 4097154</t>
  </si>
  <si>
    <t>ZK857</t>
  </si>
  <si>
    <t>LĂˇhev zvlhÄŤovaÄŤe kyslĂ­ku RotaOx (970010014)  000-070-507</t>
  </si>
  <si>
    <t>ZD113</t>
  </si>
  <si>
    <t>ManĹľeta fixaÄŤnĂ­ Ute-Fix Ăˇ 30 ks NKS:40-06</t>
  </si>
  <si>
    <t>ZF159</t>
  </si>
  <si>
    <t>NĂˇdoba na kontaminovanĂ˝ odpad 1 l 15-0002</t>
  </si>
  <si>
    <t>ZN947</t>
  </si>
  <si>
    <t>NĹŻĹľky pĹ™evazovĂ© lister 180 mm lomenĂ© PL827-106</t>
  </si>
  <si>
    <t>ZB439</t>
  </si>
  <si>
    <t>OdstraĹovaÄŤ nĂˇplastĂ­ Convacare Ăˇ 100 ks 0011279 37443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</si>
  <si>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</si>
  <si>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</si>
  <si>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</si>
  <si>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</si>
  <si>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</si>
  <si>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</si>
  <si>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ZQ967</t>
  </si>
  <si>
    <t>StĹ™Ă­kaÄŤka inzulĂ­novĂˇ 0,5 ml s jehlou 29 G sterilnĂ­ bal. Ăˇ 100 ks IS0529G</t>
  </si>
  <si>
    <t>ZB006</t>
  </si>
  <si>
    <t>TeplomÄ›r digitĂˇlnĂ­ thermovalT/1050 basic 9250023 (9250391)</t>
  </si>
  <si>
    <t>ZB761</t>
  </si>
  <si>
    <t>Zkumavka ÄŤervenĂˇ 4 ml 454092</t>
  </si>
  <si>
    <t>ZE468</t>
  </si>
  <si>
    <t>Zkumavka koagulace modrĂˇ Quick 1 ml 454320 - jiĹľ se nevyrĂˇbĂ­</t>
  </si>
  <si>
    <t>ZB336</t>
  </si>
  <si>
    <t>Zkumavka odbÄ›rovĂˇ 1 ml tapval koagulace modrĂˇ bal. Ăˇ 50 ks (Aquisel) 13060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</si>
  <si>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</si>
  <si>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</si>
  <si>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</si>
  <si>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</si>
  <si>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50115089</t>
  </si>
  <si>
    <t>ZPr - katetry PICC/MIDLINE (Z554)</t>
  </si>
  <si>
    <t>ZP970</t>
  </si>
  <si>
    <t>KrytĂ­ tegaderm PICC/CVC fixaÄŤnĂ­ prostĹ™edek+ tegaderm CHG s chlorhexidin glukonĂˇtem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</si>
  <si>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</si>
  <si>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</si>
  <si>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</si>
  <si>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</si>
  <si>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</si>
  <si>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</si>
  <si>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</si>
  <si>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</si>
  <si>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</si>
  <si>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</si>
  <si>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</si>
  <si>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</si>
  <si>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</si>
  <si>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</si>
  <si>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</si>
  <si>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</si>
  <si>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</si>
  <si>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</si>
  <si>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</si>
  <si>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</si>
  <si>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</si>
  <si>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</si>
  <si>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</si>
  <si>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</si>
  <si>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</si>
  <si>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</si>
  <si>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1F6 - Pracoviště standardní ústav. lůžk. péče geriatrick</t>
  </si>
  <si>
    <t xml:space="preserve">9F9 - Pracov. ústavní péče na ošetřovatelském lůžku - F 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</si>
  <si>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</si>
  <si>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</si>
  <si>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</si>
  <si>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</si>
  <si>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</si>
  <si>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</si>
  <si>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</si>
  <si>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</si>
  <si>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Macounová Pavla</t>
  </si>
  <si>
    <t>Machačová Martina</t>
  </si>
  <si>
    <t>Molitorová Ivana</t>
  </si>
  <si>
    <t>Pavlů Naděžda</t>
  </si>
  <si>
    <t>Saparová Lenka</t>
  </si>
  <si>
    <t>Šanová Hana</t>
  </si>
  <si>
    <t>Vymazalová Radomíra</t>
  </si>
  <si>
    <t>Zdravotní výkony vykázané na pracovišti v rámci ambulantní péče dle lékařů *</t>
  </si>
  <si>
    <t>1F6</t>
  </si>
  <si>
    <t>V</t>
  </si>
  <si>
    <t>09511</t>
  </si>
  <si>
    <t>MINIMÁLNÍ KONTAKT LÉKAŘE S PACIENTEM</t>
  </si>
  <si>
    <t>9F9</t>
  </si>
  <si>
    <t>06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</si>
  <si>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</si>
  <si>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</si>
  <si>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</si>
  <si>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</si>
  <si>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</si>
  <si>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</si>
  <si>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</si>
  <si>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0107297</t>
  </si>
  <si>
    <t>0,9% SODIUM CHLORIDE IN WATER FOR INJECTION FRESEN</t>
  </si>
  <si>
    <t>0237330</t>
  </si>
  <si>
    <t>MAGNESIUM SULFURICUM BBP</t>
  </si>
  <si>
    <t>01441</t>
  </si>
  <si>
    <t>STANOVENÍ GLUKÓZY GLUKOMETREM</t>
  </si>
  <si>
    <t>09127</t>
  </si>
  <si>
    <t>EKG VYŠETŘENÍ</t>
  </si>
  <si>
    <t>09220</t>
  </si>
  <si>
    <t>KANYLACE PERIFERNÍ ŽÍLY VČETNĚ INFÚZE</t>
  </si>
  <si>
    <t>09237</t>
  </si>
  <si>
    <t>OŠETŘENÍ A PŘEVAZ RÁNY VČETNĚ OŠETŘENÍ KOŽNÍCH A P</t>
  </si>
  <si>
    <t>09551</t>
  </si>
  <si>
    <t>INFORMACE O VYDÁNÍ ROZHODNUTÍ O UKONČENÍ DOČASNÉ P</t>
  </si>
  <si>
    <t>16110</t>
  </si>
  <si>
    <t>TEST AKTIVIT DENNÍHO ŽIVOTA V GERIATRII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</si>
  <si>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</si>
  <si>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</si>
  <si>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</si>
  <si>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</si>
  <si>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</si>
  <si>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</si>
  <si>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</si>
  <si>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</si>
  <si>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</si>
  <si>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</si>
  <si>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</si>
  <si>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</si>
  <si>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</si>
  <si>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</si>
  <si>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</si>
  <si>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</si>
  <si>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</si>
  <si>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</si>
  <si>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</si>
  <si>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</si>
  <si>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</si>
  <si>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</si>
  <si>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</si>
  <si>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</si>
  <si>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</si>
  <si>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</si>
  <si>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</si>
  <si>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</si>
  <si>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</si>
  <si>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0054539</t>
  </si>
  <si>
    <t>0107295</t>
  </si>
  <si>
    <t>0214745</t>
  </si>
  <si>
    <t>THIOGAMMA TURBO SET</t>
  </si>
  <si>
    <t>0207313</t>
  </si>
  <si>
    <t>INJECTIO PROCAINII CHLORATI ARDEAPHARMA</t>
  </si>
  <si>
    <t>0208466</t>
  </si>
  <si>
    <t>0107299</t>
  </si>
  <si>
    <t>09227</t>
  </si>
  <si>
    <t>I. V. APLIKACE KRVE NEBO KREVNÍCH DERIVÁTŮ</t>
  </si>
  <si>
    <t>09241</t>
  </si>
  <si>
    <t>OŠETŘENÍ A PŘEVAZ RÁNY, KOŽNÍCH A PODKOŽNÍCH AFEKC</t>
  </si>
  <si>
    <t>09550</t>
  </si>
  <si>
    <t>INFORMACE O VYDÁNÍ ROZHODNUTÍ O DOČASNÉ PRACOVNÍ N</t>
  </si>
  <si>
    <t>16021</t>
  </si>
  <si>
    <t>KOMPLEXNÍ VYŠETŘENÍ GERIATREM</t>
  </si>
  <si>
    <t>09215</t>
  </si>
  <si>
    <t>INJEKCE I. M., S. C., I. D.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</si>
  <si>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</si>
  <si>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</si>
  <si>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</si>
  <si>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</si>
  <si>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</si>
  <si>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</si>
  <si>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</si>
  <si>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</si>
  <si>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</si>
  <si>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</si>
  <si>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</si>
  <si>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</si>
  <si>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</si>
  <si>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</si>
  <si>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</si>
  <si>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</si>
  <si>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</si>
  <si>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</si>
  <si>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</si>
  <si>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</si>
  <si>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</si>
  <si>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</si>
  <si>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</si>
  <si>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</si>
  <si>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</si>
  <si>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</si>
  <si>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</si>
  <si>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</si>
  <si>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</si>
  <si>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</si>
  <si>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</si>
  <si>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</si>
  <si>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</si>
  <si>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</si>
  <si>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</si>
  <si>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</si>
  <si>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</si>
  <si>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</si>
  <si>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</si>
  <si>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</si>
  <si>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</si>
  <si>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</si>
  <si>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</si>
  <si>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0011592</t>
  </si>
  <si>
    <t>METRONIDAZOL B. BRAUN</t>
  </si>
  <si>
    <t>0011706</t>
  </si>
  <si>
    <t>0016547</t>
  </si>
  <si>
    <t>0016600</t>
  </si>
  <si>
    <t>0020605</t>
  </si>
  <si>
    <t>COLOMYCIN INJEKCE 1 000 000 MEZINÁRODNÍCH JEDNOTEK</t>
  </si>
  <si>
    <t>0026127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</si>
  <si>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</si>
  <si>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</si>
  <si>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</si>
  <si>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</si>
  <si>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</si>
  <si>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</si>
  <si>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</si>
  <si>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</si>
  <si>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</si>
  <si>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</si>
  <si>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</si>
  <si>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</si>
  <si>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</si>
  <si>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</si>
  <si>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</si>
  <si>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</si>
  <si>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</si>
  <si>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</si>
  <si>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</si>
  <si>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</si>
  <si>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</si>
  <si>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</si>
  <si>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0142077</t>
  </si>
  <si>
    <t>TIENAM</t>
  </si>
  <si>
    <t>0144328</t>
  </si>
  <si>
    <t>GARAMYCIN SCHWAMM</t>
  </si>
  <si>
    <t>0156258</t>
  </si>
  <si>
    <t>VANCOMYCIN KABI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</si>
  <si>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</si>
  <si>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</si>
  <si>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</si>
  <si>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</si>
  <si>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</si>
  <si>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</si>
  <si>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</si>
  <si>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0201030</t>
  </si>
  <si>
    <t>0092359</t>
  </si>
  <si>
    <t>PROSTAPHLIN</t>
  </si>
  <si>
    <t>0134595</t>
  </si>
  <si>
    <t>0064835</t>
  </si>
  <si>
    <t>0113453</t>
  </si>
  <si>
    <t>0156835</t>
  </si>
  <si>
    <t>0151460</t>
  </si>
  <si>
    <t>CEFUROXIM KABI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</si>
  <si>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</si>
  <si>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</si>
  <si>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</si>
  <si>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</si>
  <si>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</si>
  <si>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</si>
  <si>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</si>
  <si>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</si>
  <si>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0201961</t>
  </si>
  <si>
    <t>AMPICILIN 1,0 BIOTIKA</t>
  </si>
  <si>
    <t>0155862</t>
  </si>
  <si>
    <t>0216183</t>
  </si>
  <si>
    <t>0207116</t>
  </si>
  <si>
    <t>0087199</t>
  </si>
  <si>
    <t>MAXIPIME</t>
  </si>
  <si>
    <t>0168860</t>
  </si>
  <si>
    <t>0216199</t>
  </si>
  <si>
    <t>0208820</t>
  </si>
  <si>
    <t>0158152</t>
  </si>
  <si>
    <t>0183821</t>
  </si>
  <si>
    <t>ACEFA</t>
  </si>
  <si>
    <t>0064942</t>
  </si>
  <si>
    <t>0218400</t>
  </si>
  <si>
    <t>COLOMYCIN</t>
  </si>
  <si>
    <t>0173750</t>
  </si>
  <si>
    <t>0173748</t>
  </si>
  <si>
    <t>0129838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</si>
  <si>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</si>
  <si>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</si>
  <si>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</si>
  <si>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</si>
  <si>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</si>
  <si>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</si>
  <si>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</si>
  <si>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</si>
  <si>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0071602</t>
  </si>
  <si>
    <t>FIXÁTOR ZEVNÍ JEDNOROVIN./DVOUROVIN.TRUBKOVÝ SYNTH</t>
  </si>
  <si>
    <t>0073679</t>
  </si>
  <si>
    <t>00601</t>
  </si>
  <si>
    <t>OD TYPU 01 - PRO NEMOCNICE TYPU 3, (KATEGORIE 6)</t>
  </si>
  <si>
    <t>51353</t>
  </si>
  <si>
    <t>PUNKCE, ODSÁTÍ TENKÉHO STŘEVA, MANIPULACE SE STŘEV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</si>
  <si>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</si>
  <si>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</si>
  <si>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</si>
  <si>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</si>
  <si>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</si>
  <si>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</si>
  <si>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</si>
  <si>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</si>
  <si>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66127</t>
  </si>
  <si>
    <t>MANIPULACE V CELKOVÉ NEBO LOKÁLNÍ ANESTÉZII</t>
  </si>
  <si>
    <t>00698</t>
  </si>
  <si>
    <t>OD TYPU 98 - PRO NEMOCNICE TYPU 3, (KATEGORIE 6) -</t>
  </si>
  <si>
    <t>66825</t>
  </si>
  <si>
    <t>UPRAVENÍ ZEVNÍHO FIXATÉRU</t>
  </si>
  <si>
    <t>11501</t>
  </si>
  <si>
    <t>ENTERÁLNÍ VÝŽIVA</t>
  </si>
  <si>
    <t>5F1</t>
  </si>
  <si>
    <t>51819</t>
  </si>
  <si>
    <t>OŠETŘENÍ A OBVAZ ROZSÁHLÉ RÁNY V CELKOVÉ ANESTEZII</t>
  </si>
  <si>
    <t>51850</t>
  </si>
  <si>
    <t>PŘEVAZ RÁNY METODOU NPWT ZALOŽENÉ NA KONTROLOVANÉM</t>
  </si>
  <si>
    <t>62310</t>
  </si>
  <si>
    <t>NEKREKTOMIE DO 1% POVRCHU TĚLA</t>
  </si>
  <si>
    <t>66851</t>
  </si>
  <si>
    <t>AMPUTACE DLOUHÉ KOSTI / EXARTIKULACE VELKÉHO KLOUB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</si>
  <si>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</si>
  <si>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</si>
  <si>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</si>
  <si>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</si>
  <si>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</si>
  <si>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</si>
  <si>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</si>
  <si>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</si>
  <si>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</si>
  <si>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</si>
  <si>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</si>
  <si>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</si>
  <si>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</si>
  <si>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</si>
  <si>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</si>
  <si>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</si>
  <si>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</si>
  <si>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</si>
  <si>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</si>
  <si>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</si>
  <si>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</si>
  <si>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</si>
  <si>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</si>
  <si>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</si>
  <si>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</si>
  <si>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</si>
  <si>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</si>
  <si>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</si>
  <si>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</si>
  <si>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</si>
  <si>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</si>
  <si>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</si>
  <si>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</si>
  <si>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</si>
  <si>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</si>
  <si>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</si>
  <si>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</si>
  <si>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</si>
  <si>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</si>
  <si>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</si>
  <si>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</si>
  <si>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</si>
  <si>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</si>
  <si>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</si>
  <si>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</si>
  <si>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</si>
  <si>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</si>
  <si>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</si>
  <si>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</si>
  <si>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</si>
  <si>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</si>
  <si>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</si>
  <si>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</si>
  <si>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01013</t>
  </si>
  <si>
    <t xml:space="preserve">KRANIOTOMIE S MCC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</si>
  <si>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</si>
  <si>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</si>
  <si>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</si>
  <si>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</si>
  <si>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</si>
  <si>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</si>
  <si>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</si>
  <si>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</si>
  <si>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</si>
  <si>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</si>
  <si>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</si>
  <si>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</si>
  <si>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</si>
  <si>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</si>
  <si>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</si>
  <si>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</si>
  <si>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</si>
  <si>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</si>
  <si>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</si>
  <si>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</si>
  <si>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</si>
  <si>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</si>
  <si>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</si>
  <si>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</si>
  <si>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</si>
  <si>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</si>
  <si>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</si>
  <si>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</si>
  <si>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</si>
  <si>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</si>
  <si>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</si>
  <si>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</si>
  <si>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</si>
  <si>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</si>
  <si>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</si>
  <si>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</si>
  <si>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</si>
  <si>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</si>
  <si>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</si>
  <si>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</si>
  <si>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</si>
  <si>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</si>
  <si>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</si>
  <si>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</si>
  <si>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</si>
  <si>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</si>
  <si>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</si>
  <si>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</si>
  <si>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</si>
  <si>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</si>
  <si>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</si>
  <si>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</si>
  <si>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</si>
  <si>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</si>
  <si>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</si>
  <si>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</si>
  <si>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</si>
  <si>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</si>
  <si>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</si>
  <si>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</si>
  <si>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</si>
  <si>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</si>
  <si>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</si>
  <si>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</si>
  <si>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</si>
  <si>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</si>
  <si>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03061</t>
  </si>
  <si>
    <t xml:space="preserve">VÝKONY NA SLINNÉ ŽLÁZE BEZ CC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</si>
  <si>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</si>
  <si>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</si>
  <si>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</si>
  <si>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</si>
  <si>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</si>
  <si>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</si>
  <si>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</si>
  <si>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</si>
  <si>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</si>
  <si>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</si>
  <si>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</si>
  <si>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</si>
  <si>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</si>
  <si>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</si>
  <si>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</si>
  <si>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</si>
  <si>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</si>
  <si>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</si>
  <si>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</si>
  <si>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</si>
  <si>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</si>
  <si>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</si>
  <si>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</si>
  <si>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</si>
  <si>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</si>
  <si>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</si>
  <si>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</si>
  <si>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</si>
  <si>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</si>
  <si>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</si>
  <si>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</si>
  <si>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</si>
  <si>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</si>
  <si>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</si>
  <si>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</si>
  <si>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</si>
  <si>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</si>
  <si>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</si>
  <si>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</si>
  <si>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</si>
  <si>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</si>
  <si>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</si>
  <si>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</si>
  <si>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</si>
  <si>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</si>
  <si>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</si>
  <si>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</si>
  <si>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</si>
  <si>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</si>
  <si>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</si>
  <si>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</si>
  <si>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</si>
  <si>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</si>
  <si>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</si>
  <si>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</si>
  <si>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</si>
  <si>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</si>
  <si>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</si>
  <si>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</si>
  <si>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</si>
  <si>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</si>
  <si>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</si>
  <si>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</si>
  <si>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</si>
  <si>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05092</t>
  </si>
  <si>
    <t xml:space="preserve">VELKÉ ABDOMINÁLNÍ VASKULÁRNÍ VÝKONY S CC 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</si>
  <si>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</si>
  <si>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</si>
  <si>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</si>
  <si>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</si>
  <si>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</si>
  <si>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</si>
  <si>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</si>
  <si>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</si>
  <si>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</si>
  <si>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</si>
  <si>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</si>
  <si>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</si>
  <si>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</si>
  <si>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05203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</si>
  <si>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</si>
  <si>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</si>
  <si>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</si>
  <si>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</si>
  <si>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05273</t>
  </si>
  <si>
    <t>05323</t>
  </si>
  <si>
    <t xml:space="preserve">SRDEČNÍ KATETRIZACE PŘI JINÝCH PORUCHÁCH OBĚHOVÉHO SYSTÉMU S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</si>
  <si>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</si>
  <si>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</si>
  <si>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</si>
  <si>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</si>
  <si>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</si>
  <si>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</si>
  <si>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</si>
  <si>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</si>
  <si>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</si>
  <si>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</si>
  <si>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</si>
  <si>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</si>
  <si>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</si>
  <si>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</si>
  <si>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</si>
  <si>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</si>
  <si>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</si>
  <si>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</si>
  <si>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</si>
  <si>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</si>
  <si>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</si>
  <si>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</si>
  <si>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</si>
  <si>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</si>
  <si>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</si>
  <si>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</si>
  <si>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</si>
  <si>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</si>
  <si>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</si>
  <si>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</si>
  <si>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</si>
  <si>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</si>
  <si>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</si>
  <si>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</si>
  <si>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</si>
  <si>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</si>
  <si>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</si>
  <si>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</si>
  <si>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</si>
  <si>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</si>
  <si>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</si>
  <si>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</si>
  <si>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</si>
  <si>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</si>
  <si>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</si>
  <si>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</si>
  <si>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</si>
  <si>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</si>
  <si>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</si>
  <si>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</si>
  <si>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</si>
  <si>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</si>
  <si>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</si>
  <si>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</si>
  <si>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</si>
  <si>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</si>
  <si>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</si>
  <si>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</si>
  <si>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</si>
  <si>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</si>
  <si>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</si>
  <si>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</si>
  <si>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</si>
  <si>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</si>
  <si>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</si>
  <si>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</si>
  <si>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</si>
  <si>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</si>
  <si>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</si>
  <si>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</si>
  <si>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</si>
  <si>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</si>
  <si>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</si>
  <si>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</si>
  <si>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</si>
  <si>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</si>
  <si>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</si>
  <si>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</si>
  <si>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</si>
  <si>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</si>
  <si>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</si>
  <si>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</si>
  <si>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</si>
  <si>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</si>
  <si>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</si>
  <si>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</si>
  <si>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07053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</si>
  <si>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</si>
  <si>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</si>
  <si>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</si>
  <si>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</si>
  <si>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</si>
  <si>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</si>
  <si>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</si>
  <si>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</si>
  <si>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</si>
  <si>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</si>
  <si>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</si>
  <si>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</si>
  <si>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</si>
  <si>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</si>
  <si>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</si>
  <si>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</si>
  <si>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</si>
  <si>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</si>
  <si>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</si>
  <si>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08031</t>
  </si>
  <si>
    <t xml:space="preserve">FÚZE PÁTEŘE, NE PRO DEFORMITY BEZ CC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</si>
  <si>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</si>
  <si>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</si>
  <si>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</si>
  <si>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</si>
  <si>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</si>
  <si>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</si>
  <si>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</si>
  <si>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</si>
  <si>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</si>
  <si>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</si>
  <si>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</si>
  <si>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</si>
  <si>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</si>
  <si>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</si>
  <si>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</si>
  <si>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</si>
  <si>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</si>
  <si>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</si>
  <si>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</si>
  <si>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</si>
  <si>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</si>
  <si>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</si>
  <si>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</si>
  <si>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</si>
  <si>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</si>
  <si>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</si>
  <si>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</si>
  <si>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</si>
  <si>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</si>
  <si>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</si>
  <si>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</si>
  <si>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</si>
  <si>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</si>
  <si>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</si>
  <si>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</si>
  <si>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08182</t>
  </si>
  <si>
    <t xml:space="preserve">TOTÁLNÍ ENDOPROTÉZY KOLENA, HLEZNA  s CC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</si>
  <si>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</si>
  <si>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</si>
  <si>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</si>
  <si>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</si>
  <si>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</si>
  <si>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</si>
  <si>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</si>
  <si>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</si>
  <si>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</si>
  <si>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</si>
  <si>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</si>
  <si>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</si>
  <si>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</si>
  <si>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</si>
  <si>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</si>
  <si>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</si>
  <si>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</si>
  <si>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</si>
  <si>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</si>
  <si>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</si>
  <si>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</si>
  <si>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</si>
  <si>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</si>
  <si>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</si>
  <si>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</si>
  <si>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</si>
  <si>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</si>
  <si>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</si>
  <si>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</si>
  <si>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</si>
  <si>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08352</t>
  </si>
  <si>
    <t xml:space="preserve">SEPTICKÁ ARTRITIDA S CC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</si>
  <si>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</si>
  <si>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</si>
  <si>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</si>
  <si>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</si>
  <si>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</si>
  <si>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</si>
  <si>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</si>
  <si>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</si>
  <si>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</si>
  <si>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</si>
  <si>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</si>
  <si>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</si>
  <si>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</si>
  <si>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</si>
  <si>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08393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</si>
  <si>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</si>
  <si>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</si>
  <si>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</si>
  <si>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</si>
  <si>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</si>
  <si>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</si>
  <si>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</si>
  <si>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</si>
  <si>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</si>
  <si>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</si>
  <si>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</si>
  <si>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</si>
  <si>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</si>
  <si>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</si>
  <si>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</si>
  <si>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</si>
  <si>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</si>
  <si>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</si>
  <si>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</si>
  <si>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</si>
  <si>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</si>
  <si>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</si>
  <si>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</si>
  <si>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</si>
  <si>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</si>
  <si>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</si>
  <si>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</si>
  <si>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</si>
  <si>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</si>
  <si>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</si>
  <si>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</si>
  <si>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</si>
  <si>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</si>
  <si>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</si>
  <si>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</si>
  <si>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</si>
  <si>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</si>
  <si>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</si>
  <si>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</si>
  <si>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</si>
  <si>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</si>
  <si>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</si>
  <si>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</si>
  <si>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</si>
  <si>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</si>
  <si>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</si>
  <si>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</si>
  <si>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</si>
  <si>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</si>
  <si>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</si>
  <si>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</si>
  <si>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</si>
  <si>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</si>
  <si>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</si>
  <si>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</si>
  <si>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11053</t>
  </si>
  <si>
    <t xml:space="preserve">MENŠÍ VÝKONY NA LEDVINÁCH, MOČOVÝCH CESTÁCH A MOČOVÉM MĚCHÝŘI                                       </t>
  </si>
  <si>
    <t>11083</t>
  </si>
  <si>
    <t xml:space="preserve">JINÉ VÝKONY PŘI PORUCHÁCH A ONEMOCNĚNÍCH LEDVIN A MOČOVÝCH CE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</si>
  <si>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</si>
  <si>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</si>
  <si>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</si>
  <si>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</si>
  <si>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</si>
  <si>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</si>
  <si>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</si>
  <si>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</si>
  <si>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</si>
  <si>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</si>
  <si>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</si>
  <si>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</si>
  <si>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</si>
  <si>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</si>
  <si>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11362</t>
  </si>
  <si>
    <t xml:space="preserve">PŘÍZNAKY A SYMPTOMY NA LEDVINÁCH A MOČOVÝCH CESTÁCH S CC 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</si>
  <si>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</si>
  <si>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</si>
  <si>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</si>
  <si>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</si>
  <si>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</si>
  <si>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</si>
  <si>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</si>
  <si>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</si>
  <si>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</si>
  <si>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</si>
  <si>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</si>
  <si>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</si>
  <si>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</si>
  <si>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</si>
  <si>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</si>
  <si>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</si>
  <si>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</si>
  <si>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</si>
  <si>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17043</t>
  </si>
  <si>
    <t xml:space="preserve">MYELOPROLIFERATIVNÍ PORUCHY A ŠPATNĚ DIFERENCOVANÉ NÁDORY S J                                       </t>
  </si>
  <si>
    <t>17311</t>
  </si>
  <si>
    <t xml:space="preserve">LYMFOM A NEAKUTNÍ LEUKÉMIE BEZ CC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</si>
  <si>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</si>
  <si>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</si>
  <si>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</si>
  <si>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</si>
  <si>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</si>
  <si>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</si>
  <si>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</si>
  <si>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</si>
  <si>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</si>
  <si>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</si>
  <si>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</si>
  <si>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</si>
  <si>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</si>
  <si>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</si>
  <si>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</si>
  <si>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</si>
  <si>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</si>
  <si>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</si>
  <si>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18333</t>
  </si>
  <si>
    <t xml:space="preserve">VIROVÉ ONEMOCNĚNÍ S MCC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</si>
  <si>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</si>
  <si>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</si>
  <si>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</si>
  <si>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</si>
  <si>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</si>
  <si>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</si>
  <si>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</si>
  <si>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</si>
  <si>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</si>
  <si>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</si>
  <si>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</si>
  <si>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</si>
  <si>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</si>
  <si>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</si>
  <si>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</si>
  <si>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</si>
  <si>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</si>
  <si>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</si>
  <si>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</si>
  <si>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</si>
  <si>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</si>
  <si>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</si>
  <si>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</si>
  <si>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</si>
  <si>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</si>
  <si>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</si>
  <si>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</si>
  <si>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</si>
  <si>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</si>
  <si>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</si>
  <si>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25011</t>
  </si>
  <si>
    <t xml:space="preserve">KRANIOTOMIE, VELKÝ VÝKON NA PÁTEŘI, KYČLI A KONČ. PŘI MNOHOČE                                       </t>
  </si>
  <si>
    <t>25023</t>
  </si>
  <si>
    <t xml:space="preserve">JINÉ VÝKONY PŘI MNOHOČETNÉM ZÁVAŽNÉM TRAUMATU S MCC                                                 </t>
  </si>
  <si>
    <t>25303</t>
  </si>
  <si>
    <t xml:space="preserve">DIAGNÓZY TÝKAJÍCÍ SE HLAVY, HRUDNÍKU A DOLNÍCH KONČETIN PŘI M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</si>
  <si>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</si>
  <si>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</si>
  <si>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</si>
  <si>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</si>
  <si>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</si>
  <si>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</si>
  <si>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</si>
  <si>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</si>
  <si>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</si>
  <si>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</si>
  <si>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</si>
  <si>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</si>
  <si>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</si>
  <si>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</si>
  <si>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</si>
  <si>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</si>
  <si>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</si>
  <si>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</si>
  <si>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</si>
  <si>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</si>
  <si>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</si>
  <si>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</si>
  <si>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</si>
  <si>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</si>
  <si>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</si>
  <si>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</si>
  <si>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</si>
  <si>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</si>
  <si>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</si>
  <si>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</si>
  <si>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</si>
  <si>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</si>
  <si>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</si>
  <si>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</si>
  <si>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</si>
  <si>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</si>
  <si>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</si>
  <si>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</si>
  <si>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</si>
  <si>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</si>
  <si>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</si>
  <si>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</si>
  <si>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</si>
  <si>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</si>
  <si>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</si>
  <si>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</si>
  <si>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</si>
  <si>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</si>
  <si>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</si>
  <si>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</si>
  <si>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</si>
  <si>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</si>
  <si>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</si>
  <si>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</si>
  <si>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</si>
  <si>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</si>
  <si>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</si>
  <si>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</si>
  <si>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</si>
  <si>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</si>
  <si>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</si>
  <si>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</si>
  <si>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</si>
  <si>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</si>
  <si>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</si>
  <si>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</si>
  <si>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</si>
  <si>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</si>
  <si>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</si>
  <si>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</si>
  <si>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</si>
  <si>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</si>
  <si>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</si>
  <si>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</si>
  <si>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</si>
  <si>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</si>
  <si>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</si>
  <si>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</si>
  <si>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</si>
  <si>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</si>
  <si>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</si>
  <si>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</si>
  <si>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</si>
  <si>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</si>
  <si>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</si>
  <si>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</si>
  <si>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</si>
  <si>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</si>
  <si>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</si>
  <si>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</si>
  <si>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</si>
  <si>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</si>
  <si>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</si>
  <si>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</si>
  <si>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</si>
  <si>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</si>
  <si>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</si>
  <si>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</si>
  <si>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</si>
  <si>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</si>
  <si>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</si>
  <si>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</si>
  <si>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</si>
  <si>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</si>
  <si>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</si>
  <si>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</si>
  <si>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</si>
  <si>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</si>
  <si>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</si>
  <si>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</si>
  <si>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</si>
  <si>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</si>
  <si>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</si>
  <si>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</si>
  <si>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</si>
  <si>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</si>
  <si>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</si>
  <si>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</si>
  <si>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</si>
  <si>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</si>
  <si>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</si>
  <si>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96189</t>
  </si>
  <si>
    <t>FAKTOR VII - STANOVENÍ AKTIVITY</t>
  </si>
  <si>
    <t>96889</t>
  </si>
  <si>
    <t>TROMBIN GENERAČNÍ ČAS</t>
  </si>
  <si>
    <t>96885</t>
  </si>
  <si>
    <t>MOLEKULÁRNÍ MARKERY AKTIVACE HEMOSTÁZY</t>
  </si>
  <si>
    <t>96169</t>
  </si>
  <si>
    <t>STANOVENÍ VISKOSITY TĚLNÍCH TEKUTIN</t>
  </si>
  <si>
    <t>96895</t>
  </si>
  <si>
    <t>STANOVENÍ PŘÍMÝCH INHIBITORŮ FAKTORU XA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</si>
  <si>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</si>
  <si>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</si>
  <si>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</si>
  <si>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</si>
  <si>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</si>
  <si>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</si>
  <si>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</si>
  <si>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</si>
  <si>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</si>
  <si>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</si>
  <si>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</si>
  <si>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</si>
  <si>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</si>
  <si>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</si>
  <si>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</si>
  <si>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</si>
  <si>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</si>
  <si>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</si>
  <si>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</si>
  <si>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</si>
  <si>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</si>
  <si>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</si>
  <si>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</si>
  <si>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</si>
  <si>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</si>
  <si>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</si>
  <si>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</si>
  <si>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</si>
  <si>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</si>
  <si>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</si>
  <si>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</si>
  <si>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</si>
  <si>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</si>
  <si>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</si>
  <si>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</si>
  <si>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</si>
  <si>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</si>
  <si>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</si>
  <si>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</si>
  <si>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</si>
  <si>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</si>
  <si>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</si>
  <si>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</si>
  <si>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</si>
  <si>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</si>
  <si>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</si>
  <si>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</si>
  <si>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</si>
  <si>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</si>
  <si>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</si>
  <si>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</si>
  <si>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</si>
  <si>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</si>
  <si>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</si>
  <si>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</si>
  <si>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</si>
  <si>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</si>
  <si>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</si>
  <si>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</si>
  <si>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</si>
  <si>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</si>
  <si>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</si>
  <si>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</si>
  <si>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</si>
  <si>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</si>
  <si>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</si>
  <si>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</si>
  <si>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</si>
  <si>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</si>
  <si>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</si>
  <si>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</si>
  <si>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</si>
  <si>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</si>
  <si>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</si>
  <si>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</si>
  <si>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</si>
  <si>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</si>
  <si>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</si>
  <si>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</si>
  <si>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</si>
  <si>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</si>
  <si>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</si>
  <si>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</si>
  <si>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</si>
  <si>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</si>
  <si>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</si>
  <si>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</si>
  <si>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</si>
  <si>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</si>
  <si>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</si>
  <si>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</si>
  <si>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</si>
  <si>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</si>
  <si>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</si>
  <si>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</si>
  <si>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</si>
  <si>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</si>
  <si>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</si>
  <si>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</si>
  <si>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</si>
  <si>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</si>
  <si>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</si>
  <si>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</si>
  <si>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</si>
  <si>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</si>
  <si>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</si>
  <si>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</si>
  <si>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</si>
  <si>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</si>
  <si>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</si>
  <si>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</si>
  <si>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</si>
  <si>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</si>
  <si>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</si>
  <si>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</si>
  <si>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</si>
  <si>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</si>
  <si>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</si>
  <si>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</si>
  <si>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</si>
  <si>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</si>
  <si>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</si>
  <si>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</si>
  <si>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</si>
  <si>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</si>
  <si>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</si>
  <si>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</si>
  <si>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</si>
  <si>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</si>
  <si>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</si>
  <si>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</si>
  <si>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</si>
  <si>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</si>
  <si>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</si>
  <si>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</si>
  <si>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</si>
  <si>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</si>
  <si>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</si>
  <si>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</si>
  <si>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</si>
  <si>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</si>
  <si>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</si>
  <si>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</si>
  <si>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</si>
  <si>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</si>
  <si>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</si>
  <si>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</si>
  <si>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</si>
  <si>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</si>
  <si>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</si>
  <si>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</si>
  <si>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</si>
  <si>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</si>
  <si>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</si>
  <si>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</si>
  <si>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</si>
  <si>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</si>
  <si>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</si>
  <si>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</si>
  <si>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</si>
  <si>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</si>
  <si>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</si>
  <si>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</si>
  <si>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</si>
  <si>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</si>
  <si>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</si>
  <si>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</si>
  <si>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</si>
  <si>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</si>
  <si>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</si>
  <si>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</si>
  <si>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</si>
  <si>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</si>
  <si>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</si>
  <si>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</si>
  <si>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</si>
  <si>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</si>
  <si>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</si>
  <si>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</si>
  <si>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</si>
  <si>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</si>
  <si>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</si>
  <si>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</si>
  <si>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</si>
  <si>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</si>
  <si>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</si>
  <si>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</si>
  <si>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</si>
  <si>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</si>
  <si>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</si>
  <si>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</si>
  <si>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</si>
  <si>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</si>
  <si>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</si>
  <si>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</si>
  <si>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</si>
  <si>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</si>
  <si>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</si>
  <si>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</si>
  <si>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</si>
  <si>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</si>
  <si>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</si>
  <si>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</si>
  <si>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</si>
  <si>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</si>
  <si>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</si>
  <si>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</si>
  <si>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</si>
  <si>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</si>
  <si>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</si>
  <si>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</si>
  <si>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</si>
  <si>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</si>
  <si>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</si>
  <si>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</si>
  <si>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91169</t>
  </si>
  <si>
    <t>STANOVENÍ LEHKÝCH ŘETĚZCŮ LAMBDA</t>
  </si>
  <si>
    <t>93223</t>
  </si>
  <si>
    <t>NÁDOROVÉ ANTIGENY CA - TYPU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</si>
  <si>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</si>
  <si>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</si>
  <si>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</si>
  <si>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</si>
  <si>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</si>
  <si>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</si>
  <si>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</si>
  <si>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</si>
  <si>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</si>
  <si>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</si>
  <si>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</si>
  <si>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</si>
  <si>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</si>
  <si>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</si>
  <si>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</si>
  <si>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</si>
  <si>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</si>
  <si>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</si>
  <si>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</si>
  <si>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</si>
  <si>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</si>
  <si>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</si>
  <si>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</si>
  <si>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</si>
  <si>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81755</t>
  </si>
  <si>
    <t xml:space="preserve">VYŠETŘENÍ METABOLITŮ KAPALINOVOU CHROMATOGRAFIÍ S 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</si>
  <si>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</si>
  <si>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</si>
  <si>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</si>
  <si>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</si>
  <si>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</si>
  <si>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</si>
  <si>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</si>
  <si>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</si>
  <si>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</si>
  <si>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</si>
  <si>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</si>
  <si>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</si>
  <si>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</si>
  <si>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</si>
  <si>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</si>
  <si>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</si>
  <si>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</si>
  <si>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0042433</t>
  </si>
  <si>
    <t>VISIPAQUE</t>
  </si>
  <si>
    <t>0065978</t>
  </si>
  <si>
    <t>DOTAREM</t>
  </si>
  <si>
    <t>0095607</t>
  </si>
  <si>
    <t>MICROPAQUE</t>
  </si>
  <si>
    <t>0095609</t>
  </si>
  <si>
    <t>MICROPAQUE CT</t>
  </si>
  <si>
    <t>0151208</t>
  </si>
  <si>
    <t>0224707</t>
  </si>
  <si>
    <t>ULTRAVIST</t>
  </si>
  <si>
    <t>0224716</t>
  </si>
  <si>
    <t>0207733</t>
  </si>
  <si>
    <t>0207745</t>
  </si>
  <si>
    <t>0224696</t>
  </si>
  <si>
    <t>ULTRAVIST 300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</si>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</sst>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0.56488043521505171</c:v>
                </c:pt>
                <c:pt idx="1">
                  <c:v>0.54440226770394085</c:v>
                </c:pt>
                <c:pt idx="2">
                  <c:v>0.57047067341321778</c:v>
                </c:pt>
                <c:pt idx="3">
                  <c:v>0.42933216996086715</c:v>
                </c:pt>
                <c:pt idx="4">
                  <c:v>0.42281175252223135</c:v>
                </c:pt>
                <c:pt idx="5">
                  <c:v>0.43222222469307869</c:v>
                </c:pt>
                <c:pt idx="6">
                  <c:v>0.44000935711573774</c:v>
                </c:pt>
                <c:pt idx="7">
                  <c:v>0.45507862587941006</c:v>
                </c:pt>
                <c:pt idx="8">
                  <c:v>0.4786889062388075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3.6943005181347148</c:v>
                </c:pt>
                <c:pt idx="1">
                  <c:v>3.474852071005917</c:v>
                </c:pt>
                <c:pt idx="2">
                  <c:v>3.2226379794200186</c:v>
                </c:pt>
                <c:pt idx="3">
                  <c:v>3.213283442469598</c:v>
                </c:pt>
                <c:pt idx="4">
                  <c:v>3.1173469387755102</c:v>
                </c:pt>
                <c:pt idx="5">
                  <c:v>3.1111757857974389</c:v>
                </c:pt>
                <c:pt idx="6">
                  <c:v>3.0760510155880962</c:v>
                </c:pt>
                <c:pt idx="7">
                  <c:v>3.1149425287356323</c:v>
                </c:pt>
                <c:pt idx="8">
                  <c:v>3.1117478510028653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0" totalsRowShown="0" headerRowDxfId="116" tableBorderDxfId="115">
  <autoFilter ref="A7:S20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2" totalsRowShown="0">
  <autoFilter ref="C3:S122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2953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4177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4178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4197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4689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4717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4732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4809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4810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5011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5535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6235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E4AB6C46-197E-4DDF-BD46-93EEBDD2D819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37502.436709999994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2194.5472299999992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0.94923437867731453</v>
      </c>
      <c r="E8" s="285">
        <f t="shared" si="0"/>
        <v>1.0547048651970161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0.36091954022988504</v>
      </c>
      <c r="E9" s="285">
        <f>IF(C9=0,0,D9/C9)</f>
        <v>1.2030651340996168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0.71478355402390736</v>
      </c>
      <c r="E11" s="285">
        <f t="shared" si="0"/>
        <v>1.1913059233731791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0.94187288261715341</v>
      </c>
      <c r="E12" s="285">
        <f t="shared" si="0"/>
        <v>1.1773411032714416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914.76172999999994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25362.338239999997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19416.346630000004</v>
      </c>
      <c r="D18" s="303">
        <f ca="1">IF(ISERROR(VLOOKUP("Výnosy celkem",INDIRECT("HI!$A:$G"),5,0)),0,VLOOKUP("Výnosy celkem",INDIRECT("HI!$A:$G"),5,0))</f>
        <v>17952.000470000003</v>
      </c>
      <c r="E18" s="304">
        <f t="shared" ref="E18:E31" ca="1" si="1">IF(C18=0,0,D18/C18)</f>
        <v>0.92458178729991081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220.90662999999995</v>
      </c>
      <c r="D19" s="284">
        <f ca="1">IF(ISERROR(VLOOKUP("Ambulance *",INDIRECT("HI!$A:$G"),5,0)),0,VLOOKUP("Ambulance *",INDIRECT("HI!$A:$G"),5,0))</f>
        <v>169.86046999999999</v>
      </c>
      <c r="E19" s="285">
        <f t="shared" ca="1" si="1"/>
        <v>0.76892427357205184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0.76892427357205184</v>
      </c>
      <c r="E20" s="285">
        <f t="shared" si="1"/>
        <v>0.76892427357205184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0.76892427357205184</v>
      </c>
      <c r="E21" s="285">
        <f t="shared" si="1"/>
        <v>0.76892427357205184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0.87971875773634667</v>
      </c>
      <c r="E23" s="285">
        <f t="shared" si="1"/>
        <v>1.034963244395702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19195.440000000002</v>
      </c>
      <c r="D24" s="284">
        <f ca="1">IF(ISERROR(VLOOKUP("Hospitalizace *",INDIRECT("HI!$A:$G"),5,0)),0,VLOOKUP("Hospitalizace *",INDIRECT("HI!$A:$G"),5,0))</f>
        <v>17782.140000000003</v>
      </c>
      <c r="E24" s="285">
        <f ca="1">IF(C24=0,0,D24/C24)</f>
        <v>0.92637313862042237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0.92637313862042237</v>
      </c>
      <c r="E25" s="285">
        <f t="shared" si="1"/>
        <v>0.92637313862042237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0.91126093004453179</v>
      </c>
      <c r="E26" s="285">
        <f t="shared" si="1"/>
        <v>0.91126093004453179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1.7496098491416681</v>
      </c>
      <c r="E27" s="285">
        <f t="shared" si="1"/>
        <v>1.7496098491416681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0.95409836065573772</v>
      </c>
      <c r="E29" s="285">
        <f t="shared" si="1"/>
        <v>1.0043140638481449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3.1117478510028653</v>
      </c>
      <c r="E30" s="285">
        <f t="shared" si="1"/>
        <v>3.1117478510028653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0.80274627724084469</v>
      </c>
      <c r="D31" s="289">
        <f>IF(ISERROR(VLOOKUP("Celkem:",'ZV Vyžád.'!$A:$M,7,0)),"",VLOOKUP("Celkem:",'ZV Vyžád.'!$A:$M,7,0))</f>
        <v>1.0988697901791533</v>
      </c>
      <c r="E31" s="285">
        <f t="shared" si="1"/>
        <v>1.3688880550852607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B35E0EB-7C57-45D6-B0DA-072EE6D64E3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2138.3964600000004</v>
      </c>
      <c r="C5" s="33">
        <v>2159.6105299999995</v>
      </c>
      <c r="D5" s="12"/>
      <c r="E5" s="226">
        <v>2194.5472299999992</v>
      </c>
      <c r="F5" s="32">
        <v>0</v>
      </c>
      <c r="G5" s="225">
        <f>E5-F5</f>
        <v>2194.5472299999992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1007.093</v>
      </c>
      <c r="C6" s="35">
        <v>1040.3922599999999</v>
      </c>
      <c r="D6" s="12"/>
      <c r="E6" s="227">
        <v>914.76172999999994</v>
      </c>
      <c r="F6" s="34">
        <v>0</v>
      </c>
      <c r="G6" s="228">
        <f>E6-F6</f>
        <v>914.76172999999994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28521.519650000002</v>
      </c>
      <c r="C7" s="35">
        <v>27009.502509999998</v>
      </c>
      <c r="D7" s="12"/>
      <c r="E7" s="227">
        <v>25362.338239999997</v>
      </c>
      <c r="F7" s="34">
        <v>0</v>
      </c>
      <c r="G7" s="228">
        <f>E7-F7</f>
        <v>25362.338239999997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7390.1762200000057</v>
      </c>
      <c r="C8" s="37">
        <v>6400.5203900000042</v>
      </c>
      <c r="D8" s="12"/>
      <c r="E8" s="229">
        <v>9030.7895099999969</v>
      </c>
      <c r="F8" s="36">
        <v>0</v>
      </c>
      <c r="G8" s="230">
        <f>E8-F8</f>
        <v>9030.7895099999969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39057.185330000008</v>
      </c>
      <c r="C9" s="39">
        <v>36610.025690000002</v>
      </c>
      <c r="D9" s="12"/>
      <c r="E9" s="3">
        <v>37502.436709999994</v>
      </c>
      <c r="F9" s="38">
        <v>0</v>
      </c>
      <c r="G9" s="38">
        <f>E9-F9</f>
        <v>37502.436709999994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195.84465999999998</v>
      </c>
      <c r="C11" s="33">
        <f>IF(ISERROR(VLOOKUP("Celkem:",'ZV Vykáz.-A'!A:H,5,0)),0,VLOOKUP("Celkem:",'ZV Vykáz.-A'!A:H,5,0)/1000)</f>
        <v>220.90662999999995</v>
      </c>
      <c r="D11" s="12"/>
      <c r="E11" s="226">
        <f>IF(ISERROR(VLOOKUP("Celkem:",'ZV Vykáz.-A'!A:H,8,0)),0,VLOOKUP("Celkem:",'ZV Vykáz.-A'!A:H,8,0)/1000)</f>
        <v>169.86046999999999</v>
      </c>
      <c r="F11" s="32">
        <f>C11</f>
        <v>220.90662999999995</v>
      </c>
      <c r="G11" s="225">
        <f>E11-F11</f>
        <v>-51.046159999999958</v>
      </c>
      <c r="H11" s="231">
        <f>IF(F11&lt;0.00000001,"",E11/F11)</f>
        <v>0.76892427357205184</v>
      </c>
      <c r="I11" s="225">
        <f>E11-B11</f>
        <v>-25.984189999999984</v>
      </c>
      <c r="J11" s="231">
        <f>IF(B11&lt;0.00000001,"",E11/B11)</f>
        <v>0.86732244831184069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37902.75</v>
      </c>
      <c r="C12" s="37">
        <f>IF(ISERROR(VLOOKUP("Celkem",CaseMix!A:D,3,0)),0,VLOOKUP("Celkem",CaseMix!A:D,3,0)*30)</f>
        <v>19195.440000000002</v>
      </c>
      <c r="D12" s="12"/>
      <c r="E12" s="229">
        <f>IF(ISERROR(VLOOKUP("Celkem",CaseMix!A:D,4,0)),0,VLOOKUP("Celkem",CaseMix!A:D,4,0)*30)</f>
        <v>17782.140000000003</v>
      </c>
      <c r="F12" s="36">
        <f>C12</f>
        <v>19195.440000000002</v>
      </c>
      <c r="G12" s="230">
        <f>E12-F12</f>
        <v>-1413.2999999999993</v>
      </c>
      <c r="H12" s="233">
        <f>IF(F12&lt;0.00000001,"",E12/F12)</f>
        <v>0.92637313862042237</v>
      </c>
      <c r="I12" s="230">
        <f>E12-B12</f>
        <v>-20120.609999999997</v>
      </c>
      <c r="J12" s="233">
        <f>IF(B12&lt;0.00000001,"",E12/B12)</f>
        <v>0.46915171062785688</v>
      </c>
    </row>
    <row r="13" spans="1:10" ht="14.45" customHeight="1" thickBot="1" x14ac:dyDescent="0.25">
      <c r="A13" s="4" t="s">
        <v>100</v>
      </c>
      <c r="B13" s="9">
        <f>SUM(B11:B12)</f>
        <v>38098.594660000002</v>
      </c>
      <c r="C13" s="41">
        <f>SUM(C11:C12)</f>
        <v>19416.346630000004</v>
      </c>
      <c r="D13" s="12"/>
      <c r="E13" s="9">
        <f>SUM(E11:E12)</f>
        <v>17952.000470000003</v>
      </c>
      <c r="F13" s="40">
        <f>SUM(F11:F12)</f>
        <v>19416.346630000004</v>
      </c>
      <c r="G13" s="40">
        <f>E13-F13</f>
        <v>-1464.346160000001</v>
      </c>
      <c r="H13" s="235">
        <f>IF(F13&lt;0.00000001,"",E13/F13)</f>
        <v>0.92458178729991081</v>
      </c>
      <c r="I13" s="40">
        <f>SUM(I11:I12)</f>
        <v>-20146.594189999996</v>
      </c>
      <c r="J13" s="235">
        <f>IF(B13&lt;0.00000001,"",E13/B13)</f>
        <v>0.47119849512055473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0.97545673960115842</v>
      </c>
      <c r="C15" s="43">
        <f>IF(C9=0,"",C13/C9)</f>
        <v>0.53035599577040349</v>
      </c>
      <c r="D15" s="12"/>
      <c r="E15" s="10">
        <f>IF(E9=0,"",E13/E9)</f>
        <v>0.4786889078387036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55A2143-6108-4B67-95F8-DDBB49BBEEC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0.56488043521505171</v>
      </c>
      <c r="C4" s="323">
        <f t="shared" ref="C4:M4" si="0">(C10+C8)/C6</f>
        <v>0.54440226770394085</v>
      </c>
      <c r="D4" s="323">
        <f t="shared" si="0"/>
        <v>0.57047067341321778</v>
      </c>
      <c r="E4" s="323">
        <f t="shared" si="0"/>
        <v>0.42933216996086715</v>
      </c>
      <c r="F4" s="323">
        <f t="shared" si="0"/>
        <v>0.42281175252223135</v>
      </c>
      <c r="G4" s="323">
        <f t="shared" si="0"/>
        <v>0.43222222469307869</v>
      </c>
      <c r="H4" s="323">
        <f t="shared" si="0"/>
        <v>0.44000935711573774</v>
      </c>
      <c r="I4" s="323">
        <f t="shared" si="0"/>
        <v>0.45507862587941006</v>
      </c>
      <c r="J4" s="323">
        <f t="shared" si="0"/>
        <v>0.4786889062388075</v>
      </c>
      <c r="K4" s="323">
        <f t="shared" si="0"/>
        <v>4.5293166231704304E-3</v>
      </c>
      <c r="L4" s="323">
        <f t="shared" si="0"/>
        <v>4.5293166231704304E-3</v>
      </c>
      <c r="M4" s="323">
        <f t="shared" si="0"/>
        <v>4.5293166231704304E-3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4080.4581400000002</v>
      </c>
      <c r="C5" s="323">
        <f>IF(ISERROR(VLOOKUP($A5,'Man Tab'!$A:$Q,COLUMN()+2,0)),0,VLOOKUP($A5,'Man Tab'!$A:$Q,COLUMN()+2,0))</f>
        <v>4048.9751900000001</v>
      </c>
      <c r="D5" s="323">
        <f>IF(ISERROR(VLOOKUP($A5,'Man Tab'!$A:$Q,COLUMN()+2,0)),0,VLOOKUP($A5,'Man Tab'!$A:$Q,COLUMN()+2,0))</f>
        <v>3812.1585299999997</v>
      </c>
      <c r="E5" s="323">
        <f>IF(ISERROR(VLOOKUP($A5,'Man Tab'!$A:$Q,COLUMN()+2,0)),0,VLOOKUP($A5,'Man Tab'!$A:$Q,COLUMN()+2,0))</f>
        <v>4135.5292200000004</v>
      </c>
      <c r="F5" s="323">
        <f>IF(ISERROR(VLOOKUP($A5,'Man Tab'!$A:$Q,COLUMN()+2,0)),0,VLOOKUP($A5,'Man Tab'!$A:$Q,COLUMN()+2,0))</f>
        <v>4220.1464599999999</v>
      </c>
      <c r="G5" s="323">
        <f>IF(ISERROR(VLOOKUP($A5,'Man Tab'!$A:$Q,COLUMN()+2,0)),0,VLOOKUP($A5,'Man Tab'!$A:$Q,COLUMN()+2,0))</f>
        <v>3972.31873</v>
      </c>
      <c r="H5" s="323">
        <f>IF(ISERROR(VLOOKUP($A5,'Man Tab'!$A:$Q,COLUMN()+2,0)),0,VLOOKUP($A5,'Man Tab'!$A:$Q,COLUMN()+2,0))</f>
        <v>5076.3369499999999</v>
      </c>
      <c r="I5" s="323">
        <f>IF(ISERROR(VLOOKUP($A5,'Man Tab'!$A:$Q,COLUMN()+2,0)),0,VLOOKUP($A5,'Man Tab'!$A:$Q,COLUMN()+2,0))</f>
        <v>4124.5831800000005</v>
      </c>
      <c r="J5" s="323">
        <f>IF(ISERROR(VLOOKUP($A5,'Man Tab'!$A:$Q,COLUMN()+2,0)),0,VLOOKUP($A5,'Man Tab'!$A:$Q,COLUMN()+2,0))</f>
        <v>4031.9303100000002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4080.4581400000002</v>
      </c>
      <c r="C6" s="325">
        <f t="shared" ref="C6:M6" si="1">C5+B6</f>
        <v>8129.4333299999998</v>
      </c>
      <c r="D6" s="325">
        <f t="shared" si="1"/>
        <v>11941.59186</v>
      </c>
      <c r="E6" s="325">
        <f t="shared" si="1"/>
        <v>16077.121080000001</v>
      </c>
      <c r="F6" s="325">
        <f t="shared" si="1"/>
        <v>20297.267540000001</v>
      </c>
      <c r="G6" s="325">
        <f t="shared" si="1"/>
        <v>24269.58627</v>
      </c>
      <c r="H6" s="325">
        <f t="shared" si="1"/>
        <v>29345.923220000001</v>
      </c>
      <c r="I6" s="325">
        <f t="shared" si="1"/>
        <v>33470.506399999998</v>
      </c>
      <c r="J6" s="325">
        <f t="shared" si="1"/>
        <v>37502.436710000002</v>
      </c>
      <c r="K6" s="325">
        <f t="shared" si="1"/>
        <v>37502.436710000002</v>
      </c>
      <c r="L6" s="325">
        <f t="shared" si="1"/>
        <v>37502.436710000002</v>
      </c>
      <c r="M6" s="325">
        <f t="shared" si="1"/>
        <v>37502.436710000002</v>
      </c>
    </row>
    <row r="7" spans="1:13" ht="14.45" customHeight="1" x14ac:dyDescent="0.2">
      <c r="A7" s="324" t="s">
        <v>125</v>
      </c>
      <c r="B7" s="324">
        <v>76.165000000000006</v>
      </c>
      <c r="C7" s="324">
        <v>146.14599999999999</v>
      </c>
      <c r="D7" s="324">
        <v>225.32499999999999</v>
      </c>
      <c r="E7" s="324">
        <v>228.13800000000001</v>
      </c>
      <c r="F7" s="324">
        <v>283.44200000000001</v>
      </c>
      <c r="G7" s="324">
        <v>346.14499999999998</v>
      </c>
      <c r="H7" s="324">
        <v>426.08699999999999</v>
      </c>
      <c r="I7" s="324">
        <v>502.98099999999999</v>
      </c>
      <c r="J7" s="324">
        <v>592.73800000000006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2284.9500000000003</v>
      </c>
      <c r="C8" s="325">
        <f t="shared" ref="C8:M8" si="2">C7*30</f>
        <v>4384.3799999999992</v>
      </c>
      <c r="D8" s="325">
        <f t="shared" si="2"/>
        <v>6759.75</v>
      </c>
      <c r="E8" s="325">
        <f t="shared" si="2"/>
        <v>6844.14</v>
      </c>
      <c r="F8" s="325">
        <f t="shared" si="2"/>
        <v>8503.26</v>
      </c>
      <c r="G8" s="325">
        <f t="shared" si="2"/>
        <v>10384.349999999999</v>
      </c>
      <c r="H8" s="325">
        <f t="shared" si="2"/>
        <v>12782.61</v>
      </c>
      <c r="I8" s="325">
        <f t="shared" si="2"/>
        <v>15089.43</v>
      </c>
      <c r="J8" s="325">
        <f t="shared" si="2"/>
        <v>17782.140000000003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20020.97</v>
      </c>
      <c r="C9" s="324">
        <v>21280.97</v>
      </c>
      <c r="D9" s="324">
        <v>11276.01</v>
      </c>
      <c r="E9" s="324">
        <v>5707.33</v>
      </c>
      <c r="F9" s="324">
        <v>20377.98</v>
      </c>
      <c r="G9" s="324">
        <v>26841.309999999998</v>
      </c>
      <c r="H9" s="324">
        <v>24366.239999999998</v>
      </c>
      <c r="I9" s="324">
        <v>12411.25</v>
      </c>
      <c r="J9" s="324">
        <v>27578.350000000002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20.020970000000002</v>
      </c>
      <c r="C10" s="325">
        <f t="shared" ref="C10:M10" si="3">C9/1000+B10</f>
        <v>41.301940000000002</v>
      </c>
      <c r="D10" s="325">
        <f t="shared" si="3"/>
        <v>52.577950000000001</v>
      </c>
      <c r="E10" s="325">
        <f t="shared" si="3"/>
        <v>58.28528</v>
      </c>
      <c r="F10" s="325">
        <f t="shared" si="3"/>
        <v>78.663260000000008</v>
      </c>
      <c r="G10" s="325">
        <f t="shared" si="3"/>
        <v>105.50457</v>
      </c>
      <c r="H10" s="325">
        <f t="shared" si="3"/>
        <v>129.87081000000001</v>
      </c>
      <c r="I10" s="325">
        <f t="shared" si="3"/>
        <v>142.28206</v>
      </c>
      <c r="J10" s="325">
        <f t="shared" si="3"/>
        <v>169.86041</v>
      </c>
      <c r="K10" s="325">
        <f t="shared" si="3"/>
        <v>169.86041</v>
      </c>
      <c r="L10" s="325">
        <f t="shared" si="3"/>
        <v>169.86041</v>
      </c>
      <c r="M10" s="325">
        <f t="shared" si="3"/>
        <v>169.86041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ABF3C661-D34E-4F99-9747-03FD2A7D8B2A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2909.9999994</v>
      </c>
      <c r="C7" s="56">
        <v>242.49999994999999</v>
      </c>
      <c r="D7" s="56">
        <v>270.08671000000004</v>
      </c>
      <c r="E7" s="56">
        <v>266.34179999999998</v>
      </c>
      <c r="F7" s="56">
        <v>190.02173999999999</v>
      </c>
      <c r="G7" s="56">
        <v>209.90143</v>
      </c>
      <c r="H7" s="56">
        <v>326.24015000000003</v>
      </c>
      <c r="I7" s="56">
        <v>243.82608999999999</v>
      </c>
      <c r="J7" s="56">
        <v>251.31336999999999</v>
      </c>
      <c r="K7" s="56">
        <v>213.58365000000001</v>
      </c>
      <c r="L7" s="56">
        <v>223.23229000000001</v>
      </c>
      <c r="M7" s="56">
        <v>0</v>
      </c>
      <c r="N7" s="56">
        <v>0</v>
      </c>
      <c r="O7" s="56">
        <v>0</v>
      </c>
      <c r="P7" s="57">
        <v>2194.5472300000001</v>
      </c>
      <c r="Q7" s="185">
        <v>0.75413994173624888</v>
      </c>
    </row>
    <row r="8" spans="1:17" ht="14.45" customHeight="1" x14ac:dyDescent="0.2">
      <c r="A8" s="19" t="s">
        <v>36</v>
      </c>
      <c r="B8" s="55">
        <v>154.13821100000001</v>
      </c>
      <c r="C8" s="56">
        <v>12.844850916666667</v>
      </c>
      <c r="D8" s="56">
        <v>2.1</v>
      </c>
      <c r="E8" s="56">
        <v>6.79</v>
      </c>
      <c r="F8" s="56">
        <v>0</v>
      </c>
      <c r="G8" s="56">
        <v>6.79</v>
      </c>
      <c r="H8" s="56">
        <v>4.6900000000000004</v>
      </c>
      <c r="I8" s="56">
        <v>23.45</v>
      </c>
      <c r="J8" s="56">
        <v>10.36</v>
      </c>
      <c r="K8" s="56">
        <v>13.58</v>
      </c>
      <c r="L8" s="56">
        <v>15.05</v>
      </c>
      <c r="M8" s="56">
        <v>0</v>
      </c>
      <c r="N8" s="56">
        <v>0</v>
      </c>
      <c r="O8" s="56">
        <v>0</v>
      </c>
      <c r="P8" s="57">
        <v>82.81</v>
      </c>
      <c r="Q8" s="185">
        <v>0.53724510919618751</v>
      </c>
    </row>
    <row r="9" spans="1:17" ht="14.45" customHeight="1" x14ac:dyDescent="0.2">
      <c r="A9" s="19" t="s">
        <v>37</v>
      </c>
      <c r="B9" s="55">
        <v>1380.0000004000001</v>
      </c>
      <c r="C9" s="56">
        <v>115.00000003333334</v>
      </c>
      <c r="D9" s="56">
        <v>95.259869999999992</v>
      </c>
      <c r="E9" s="56">
        <v>108.20586999999999</v>
      </c>
      <c r="F9" s="56">
        <v>115.20792999999999</v>
      </c>
      <c r="G9" s="56">
        <v>63.691580000000002</v>
      </c>
      <c r="H9" s="56">
        <v>112.56411</v>
      </c>
      <c r="I9" s="56">
        <v>109.23259</v>
      </c>
      <c r="J9" s="56">
        <v>128.52466000000001</v>
      </c>
      <c r="K9" s="56">
        <v>101.27061999999999</v>
      </c>
      <c r="L9" s="56">
        <v>80.804500000000004</v>
      </c>
      <c r="M9" s="56">
        <v>0</v>
      </c>
      <c r="N9" s="56">
        <v>0</v>
      </c>
      <c r="O9" s="56">
        <v>0</v>
      </c>
      <c r="P9" s="57">
        <v>914.76172999999994</v>
      </c>
      <c r="Q9" s="185">
        <v>0.66287081864844311</v>
      </c>
    </row>
    <row r="10" spans="1:17" ht="14.45" customHeight="1" x14ac:dyDescent="0.2">
      <c r="A10" s="19" t="s">
        <v>38</v>
      </c>
      <c r="B10" s="55">
        <v>1406.3514528000001</v>
      </c>
      <c r="C10" s="56">
        <v>117.19595440000001</v>
      </c>
      <c r="D10" s="56">
        <v>118.53581</v>
      </c>
      <c r="E10" s="56">
        <v>111.91052999999999</v>
      </c>
      <c r="F10" s="56">
        <v>103.8784</v>
      </c>
      <c r="G10" s="56">
        <v>73.959369999999993</v>
      </c>
      <c r="H10" s="56">
        <v>118.18716999999999</v>
      </c>
      <c r="I10" s="56">
        <v>116.76625</v>
      </c>
      <c r="J10" s="56">
        <v>122.72108999999999</v>
      </c>
      <c r="K10" s="56">
        <v>124.5988</v>
      </c>
      <c r="L10" s="56">
        <v>114.47083000000001</v>
      </c>
      <c r="M10" s="56">
        <v>0</v>
      </c>
      <c r="N10" s="56">
        <v>0</v>
      </c>
      <c r="O10" s="56">
        <v>0</v>
      </c>
      <c r="P10" s="57">
        <v>1005.02825</v>
      </c>
      <c r="Q10" s="185">
        <v>0.71463519876132053</v>
      </c>
    </row>
    <row r="11" spans="1:17" ht="14.45" customHeight="1" x14ac:dyDescent="0.2">
      <c r="A11" s="19" t="s">
        <v>39</v>
      </c>
      <c r="B11" s="55">
        <v>502.41395249999999</v>
      </c>
      <c r="C11" s="56">
        <v>41.867829374999999</v>
      </c>
      <c r="D11" s="56">
        <v>48.404160000000005</v>
      </c>
      <c r="E11" s="56">
        <v>34.826010000000004</v>
      </c>
      <c r="F11" s="56">
        <v>71.533740000000009</v>
      </c>
      <c r="G11" s="56">
        <v>41.776780000000002</v>
      </c>
      <c r="H11" s="56">
        <v>47.923629999999996</v>
      </c>
      <c r="I11" s="56">
        <v>61.106319999999997</v>
      </c>
      <c r="J11" s="56">
        <v>33.99409</v>
      </c>
      <c r="K11" s="56">
        <v>39.695749999999997</v>
      </c>
      <c r="L11" s="56">
        <v>43.559129999999996</v>
      </c>
      <c r="M11" s="56">
        <v>0</v>
      </c>
      <c r="N11" s="56">
        <v>0</v>
      </c>
      <c r="O11" s="56">
        <v>0</v>
      </c>
      <c r="P11" s="57">
        <v>422.81961000000001</v>
      </c>
      <c r="Q11" s="185">
        <v>0.84157617020001052</v>
      </c>
    </row>
    <row r="12" spans="1:17" ht="14.45" customHeight="1" x14ac:dyDescent="0.2">
      <c r="A12" s="19" t="s">
        <v>40</v>
      </c>
      <c r="B12" s="55">
        <v>21.8632594</v>
      </c>
      <c r="C12" s="56">
        <v>1.8219382833333333</v>
      </c>
      <c r="D12" s="56">
        <v>5.6393500000000003</v>
      </c>
      <c r="E12" s="56">
        <v>0.65361000000000002</v>
      </c>
      <c r="F12" s="56">
        <v>0.52627000000000002</v>
      </c>
      <c r="G12" s="56">
        <v>0.55047000000000001</v>
      </c>
      <c r="H12" s="56">
        <v>2.3030000000000002E-2</v>
      </c>
      <c r="I12" s="56">
        <v>2.8643200000000002</v>
      </c>
      <c r="J12" s="56">
        <v>0.10956</v>
      </c>
      <c r="K12" s="56">
        <v>10.301299999999999</v>
      </c>
      <c r="L12" s="56">
        <v>9.0357299999999992</v>
      </c>
      <c r="M12" s="56">
        <v>0</v>
      </c>
      <c r="N12" s="56">
        <v>0</v>
      </c>
      <c r="O12" s="56">
        <v>0</v>
      </c>
      <c r="P12" s="57">
        <v>29.70364</v>
      </c>
      <c r="Q12" s="185">
        <v>1.3586098694872548</v>
      </c>
    </row>
    <row r="13" spans="1:17" ht="14.45" customHeight="1" x14ac:dyDescent="0.2">
      <c r="A13" s="19" t="s">
        <v>41</v>
      </c>
      <c r="B13" s="55">
        <v>464.99999989999998</v>
      </c>
      <c r="C13" s="56">
        <v>38.749999991666662</v>
      </c>
      <c r="D13" s="56">
        <v>41.714980000000004</v>
      </c>
      <c r="E13" s="56">
        <v>42.373910000000002</v>
      </c>
      <c r="F13" s="56">
        <v>45.861609999999999</v>
      </c>
      <c r="G13" s="56">
        <v>144.5164</v>
      </c>
      <c r="H13" s="56">
        <v>173.25227999999998</v>
      </c>
      <c r="I13" s="56">
        <v>124.72448</v>
      </c>
      <c r="J13" s="56">
        <v>134.05136999999999</v>
      </c>
      <c r="K13" s="56">
        <v>81.969610000000003</v>
      </c>
      <c r="L13" s="56">
        <v>77.068509999999989</v>
      </c>
      <c r="M13" s="56">
        <v>0</v>
      </c>
      <c r="N13" s="56">
        <v>0</v>
      </c>
      <c r="O13" s="56">
        <v>0</v>
      </c>
      <c r="P13" s="57">
        <v>865.53314999999998</v>
      </c>
      <c r="Q13" s="185">
        <v>1.8613616133035189</v>
      </c>
    </row>
    <row r="14" spans="1:17" ht="14.45" customHeight="1" x14ac:dyDescent="0.2">
      <c r="A14" s="19" t="s">
        <v>42</v>
      </c>
      <c r="B14" s="55">
        <v>999.16106850000006</v>
      </c>
      <c r="C14" s="56">
        <v>83.263422375000005</v>
      </c>
      <c r="D14" s="56">
        <v>120.551</v>
      </c>
      <c r="E14" s="56">
        <v>91.572000000000003</v>
      </c>
      <c r="F14" s="56">
        <v>91.751000000000005</v>
      </c>
      <c r="G14" s="56">
        <v>74.475999999999999</v>
      </c>
      <c r="H14" s="56">
        <v>71.069999999999993</v>
      </c>
      <c r="I14" s="56">
        <v>59.765000000000001</v>
      </c>
      <c r="J14" s="56">
        <v>60.093000000000004</v>
      </c>
      <c r="K14" s="56">
        <v>58.216999999999999</v>
      </c>
      <c r="L14" s="56">
        <v>62.012</v>
      </c>
      <c r="M14" s="56">
        <v>0</v>
      </c>
      <c r="N14" s="56">
        <v>0</v>
      </c>
      <c r="O14" s="56">
        <v>0</v>
      </c>
      <c r="P14" s="57">
        <v>689.50700000000006</v>
      </c>
      <c r="Q14" s="185">
        <v>0.6900859348284345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96.4106101</v>
      </c>
      <c r="C17" s="56">
        <v>8.0342175083333327</v>
      </c>
      <c r="D17" s="56">
        <v>2.71529</v>
      </c>
      <c r="E17" s="56">
        <v>20.21219</v>
      </c>
      <c r="F17" s="56">
        <v>6.8824799999999993</v>
      </c>
      <c r="G17" s="56">
        <v>86.192679999999996</v>
      </c>
      <c r="H17" s="56">
        <v>14.925829999999999</v>
      </c>
      <c r="I17" s="56">
        <v>3.7363400000000002</v>
      </c>
      <c r="J17" s="56">
        <v>13.42517</v>
      </c>
      <c r="K17" s="56">
        <v>12.862680000000001</v>
      </c>
      <c r="L17" s="56">
        <v>1.36768</v>
      </c>
      <c r="M17" s="56">
        <v>0</v>
      </c>
      <c r="N17" s="56">
        <v>0</v>
      </c>
      <c r="O17" s="56">
        <v>0</v>
      </c>
      <c r="P17" s="57">
        <v>162.32034000000002</v>
      </c>
      <c r="Q17" s="185">
        <v>1.6836356478984675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2.3029999999999999</v>
      </c>
      <c r="E18" s="56">
        <v>2.173</v>
      </c>
      <c r="F18" s="56">
        <v>0</v>
      </c>
      <c r="G18" s="56">
        <v>27.189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31.664999999999999</v>
      </c>
      <c r="Q18" s="185" t="s">
        <v>329</v>
      </c>
    </row>
    <row r="19" spans="1:17" ht="14.45" customHeight="1" x14ac:dyDescent="0.2">
      <c r="A19" s="19" t="s">
        <v>47</v>
      </c>
      <c r="B19" s="55">
        <v>3578.6887653999997</v>
      </c>
      <c r="C19" s="56">
        <v>298.22406378333329</v>
      </c>
      <c r="D19" s="56">
        <v>263.16803000000004</v>
      </c>
      <c r="E19" s="56">
        <v>259.55097000000001</v>
      </c>
      <c r="F19" s="56">
        <v>243.76841000000002</v>
      </c>
      <c r="G19" s="56">
        <v>261.98827</v>
      </c>
      <c r="H19" s="56">
        <v>262.94471000000004</v>
      </c>
      <c r="I19" s="56">
        <v>286.02287000000001</v>
      </c>
      <c r="J19" s="56">
        <v>312.95148999999998</v>
      </c>
      <c r="K19" s="56">
        <v>284.50791999999996</v>
      </c>
      <c r="L19" s="56">
        <v>288.00058000000001</v>
      </c>
      <c r="M19" s="56">
        <v>0</v>
      </c>
      <c r="N19" s="56">
        <v>0</v>
      </c>
      <c r="O19" s="56">
        <v>0</v>
      </c>
      <c r="P19" s="57">
        <v>2462.9032499999998</v>
      </c>
      <c r="Q19" s="185">
        <v>0.68821387146381663</v>
      </c>
    </row>
    <row r="20" spans="1:17" ht="14.45" customHeight="1" x14ac:dyDescent="0.2">
      <c r="A20" s="19" t="s">
        <v>48</v>
      </c>
      <c r="B20" s="55">
        <v>35514.679628099999</v>
      </c>
      <c r="C20" s="56">
        <v>2959.5566356750001</v>
      </c>
      <c r="D20" s="56">
        <v>2740.1036300000001</v>
      </c>
      <c r="E20" s="56">
        <v>2713.4819900000002</v>
      </c>
      <c r="F20" s="56">
        <v>2578.6436400000002</v>
      </c>
      <c r="G20" s="56">
        <v>2768.7709300000001</v>
      </c>
      <c r="H20" s="56">
        <v>2724.0737100000001</v>
      </c>
      <c r="I20" s="56">
        <v>2615.1912699999998</v>
      </c>
      <c r="J20" s="56">
        <v>3621.4632799999999</v>
      </c>
      <c r="K20" s="56">
        <v>2813.2954100000002</v>
      </c>
      <c r="L20" s="56">
        <v>2787.3143799999998</v>
      </c>
      <c r="M20" s="56">
        <v>0</v>
      </c>
      <c r="N20" s="56">
        <v>0</v>
      </c>
      <c r="O20" s="56">
        <v>0</v>
      </c>
      <c r="P20" s="57">
        <v>25362.338240000001</v>
      </c>
      <c r="Q20" s="185">
        <v>0.71413675994229608</v>
      </c>
    </row>
    <row r="21" spans="1:17" ht="14.45" customHeight="1" x14ac:dyDescent="0.2">
      <c r="A21" s="20" t="s">
        <v>49</v>
      </c>
      <c r="B21" s="55">
        <v>2683.1736059</v>
      </c>
      <c r="C21" s="56">
        <v>223.59780049166667</v>
      </c>
      <c r="D21" s="56">
        <v>365.40231</v>
      </c>
      <c r="E21" s="56">
        <v>364.08330999999998</v>
      </c>
      <c r="F21" s="56">
        <v>364.08330999999998</v>
      </c>
      <c r="G21" s="56">
        <v>364.08330999999998</v>
      </c>
      <c r="H21" s="56">
        <v>364.25184000000002</v>
      </c>
      <c r="I21" s="56">
        <v>325.63319999999999</v>
      </c>
      <c r="J21" s="56">
        <v>317.89676000000003</v>
      </c>
      <c r="K21" s="56">
        <v>317.89576</v>
      </c>
      <c r="L21" s="56">
        <v>319.63934</v>
      </c>
      <c r="M21" s="56">
        <v>0</v>
      </c>
      <c r="N21" s="56">
        <v>0</v>
      </c>
      <c r="O21" s="56">
        <v>0</v>
      </c>
      <c r="P21" s="57">
        <v>3102.9691399999997</v>
      </c>
      <c r="Q21" s="185">
        <v>1.1564548537511385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15.96</v>
      </c>
      <c r="F22" s="56">
        <v>0</v>
      </c>
      <c r="G22" s="56">
        <v>10.042999999999999</v>
      </c>
      <c r="H22" s="56">
        <v>0</v>
      </c>
      <c r="I22" s="56">
        <v>0</v>
      </c>
      <c r="J22" s="56">
        <v>0</v>
      </c>
      <c r="K22" s="56">
        <v>52.369680000000002</v>
      </c>
      <c r="L22" s="56">
        <v>10.37534</v>
      </c>
      <c r="M22" s="56">
        <v>0</v>
      </c>
      <c r="N22" s="56">
        <v>0</v>
      </c>
      <c r="O22" s="56">
        <v>0</v>
      </c>
      <c r="P22" s="57">
        <v>88.748019999999997</v>
      </c>
      <c r="Q22" s="185">
        <v>8.4558854285141027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73.874677199994039</v>
      </c>
      <c r="C24" s="56">
        <v>6.1562230999995036</v>
      </c>
      <c r="D24" s="56">
        <v>4.4740000000001601</v>
      </c>
      <c r="E24" s="56">
        <v>10.840000000000146</v>
      </c>
      <c r="F24" s="56">
        <v>0</v>
      </c>
      <c r="G24" s="56">
        <v>1.6000000000003638</v>
      </c>
      <c r="H24" s="56">
        <v>0</v>
      </c>
      <c r="I24" s="56">
        <v>0</v>
      </c>
      <c r="J24" s="56">
        <v>69.433110000000852</v>
      </c>
      <c r="K24" s="56">
        <v>0.43500000000040018</v>
      </c>
      <c r="L24" s="56">
        <v>0</v>
      </c>
      <c r="M24" s="56">
        <v>0</v>
      </c>
      <c r="N24" s="56">
        <v>0</v>
      </c>
      <c r="O24" s="56">
        <v>0</v>
      </c>
      <c r="P24" s="57">
        <v>86.782110000001921</v>
      </c>
      <c r="Q24" s="185">
        <v>1.1747206659876805</v>
      </c>
    </row>
    <row r="25" spans="1:17" ht="14.45" customHeight="1" x14ac:dyDescent="0.2">
      <c r="A25" s="21" t="s">
        <v>53</v>
      </c>
      <c r="B25" s="58">
        <v>49796.250644799999</v>
      </c>
      <c r="C25" s="59">
        <v>4149.6875537333335</v>
      </c>
      <c r="D25" s="59">
        <v>4080.4581400000002</v>
      </c>
      <c r="E25" s="59">
        <v>4048.9751900000001</v>
      </c>
      <c r="F25" s="59">
        <v>3812.1585299999997</v>
      </c>
      <c r="G25" s="59">
        <v>4135.5292200000004</v>
      </c>
      <c r="H25" s="59">
        <v>4220.1464599999999</v>
      </c>
      <c r="I25" s="59">
        <v>3972.31873</v>
      </c>
      <c r="J25" s="59">
        <v>5076.3369499999999</v>
      </c>
      <c r="K25" s="59">
        <v>4124.5831800000005</v>
      </c>
      <c r="L25" s="59">
        <v>4031.9303100000002</v>
      </c>
      <c r="M25" s="59">
        <v>0</v>
      </c>
      <c r="N25" s="59">
        <v>0</v>
      </c>
      <c r="O25" s="59">
        <v>0</v>
      </c>
      <c r="P25" s="60">
        <v>37502.436710000002</v>
      </c>
      <c r="Q25" s="186">
        <v>0.75311767902984095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557.26583999999991</v>
      </c>
      <c r="E26" s="56">
        <v>1138.4696299999998</v>
      </c>
      <c r="F26" s="56">
        <v>1098.7443600000001</v>
      </c>
      <c r="G26" s="56">
        <v>1340.64005</v>
      </c>
      <c r="H26" s="56">
        <v>1025.6018199999999</v>
      </c>
      <c r="I26" s="56">
        <v>929.61148000000003</v>
      </c>
      <c r="J26" s="56">
        <v>1153.4131499999999</v>
      </c>
      <c r="K26" s="56">
        <v>1100.7336399999999</v>
      </c>
      <c r="L26" s="56">
        <v>1078.88876</v>
      </c>
      <c r="M26" s="56">
        <v>0</v>
      </c>
      <c r="N26" s="56">
        <v>0</v>
      </c>
      <c r="O26" s="56">
        <v>0</v>
      </c>
      <c r="P26" s="57">
        <v>9423.3687300000001</v>
      </c>
      <c r="Q26" s="185" t="s">
        <v>329</v>
      </c>
    </row>
    <row r="27" spans="1:17" ht="14.45" customHeight="1" x14ac:dyDescent="0.2">
      <c r="A27" s="22" t="s">
        <v>55</v>
      </c>
      <c r="B27" s="58">
        <v>49796.250644799999</v>
      </c>
      <c r="C27" s="59">
        <v>4149.6875537333335</v>
      </c>
      <c r="D27" s="59">
        <v>4637.7239799999998</v>
      </c>
      <c r="E27" s="59">
        <v>5187.4448199999997</v>
      </c>
      <c r="F27" s="59">
        <v>4910.9028899999994</v>
      </c>
      <c r="G27" s="59">
        <v>5476.1692700000003</v>
      </c>
      <c r="H27" s="59">
        <v>5245.7482799999998</v>
      </c>
      <c r="I27" s="59">
        <v>4901.9302100000004</v>
      </c>
      <c r="J27" s="59">
        <v>6229.7500999999993</v>
      </c>
      <c r="K27" s="59">
        <v>5225.31682</v>
      </c>
      <c r="L27" s="59">
        <v>5110.8190700000005</v>
      </c>
      <c r="M27" s="59">
        <v>0</v>
      </c>
      <c r="N27" s="59">
        <v>0</v>
      </c>
      <c r="O27" s="59">
        <v>0</v>
      </c>
      <c r="P27" s="60">
        <v>46925.805439999996</v>
      </c>
      <c r="Q27" s="186">
        <v>0.94235619815485527</v>
      </c>
    </row>
    <row r="28" spans="1:17" ht="14.45" customHeight="1" x14ac:dyDescent="0.2">
      <c r="A28" s="20" t="s">
        <v>56</v>
      </c>
      <c r="B28" s="55">
        <v>0.30938900000000003</v>
      </c>
      <c r="C28" s="56">
        <v>2.5782416666666669E-2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0.32207999999999998</v>
      </c>
      <c r="M28" s="56">
        <v>0</v>
      </c>
      <c r="N28" s="56">
        <v>0</v>
      </c>
      <c r="O28" s="56">
        <v>0</v>
      </c>
      <c r="P28" s="57">
        <v>0.32207999999999998</v>
      </c>
      <c r="Q28" s="185">
        <v>1.0410195579028341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10.042999999999999</v>
      </c>
      <c r="I31" s="62">
        <v>0</v>
      </c>
      <c r="J31" s="62">
        <v>0</v>
      </c>
      <c r="K31" s="62">
        <v>49.091519999999996</v>
      </c>
      <c r="L31" s="62">
        <v>0</v>
      </c>
      <c r="M31" s="62">
        <v>0</v>
      </c>
      <c r="N31" s="62">
        <v>0</v>
      </c>
      <c r="O31" s="62">
        <v>0</v>
      </c>
      <c r="P31" s="63">
        <v>59.134519999999995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51693E7C-981D-4469-8435-5D189716ADF9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-23989.154813000001</v>
      </c>
      <c r="C6" s="707">
        <v>-23354.689320000001</v>
      </c>
      <c r="D6" s="707">
        <v>634.4654929999997</v>
      </c>
      <c r="E6" s="708">
        <v>0.97355198638944229</v>
      </c>
      <c r="F6" s="706">
        <v>-49777.783151000003</v>
      </c>
      <c r="G6" s="707">
        <v>-37333.337363250001</v>
      </c>
      <c r="H6" s="707">
        <v>-2237.9892999999997</v>
      </c>
      <c r="I6" s="707">
        <v>-23480.216680000001</v>
      </c>
      <c r="J6" s="707">
        <v>13853.120683249999</v>
      </c>
      <c r="K6" s="709">
        <v>0.47170073060050083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49957.075188000003</v>
      </c>
      <c r="C7" s="707">
        <v>49578.043459999899</v>
      </c>
      <c r="D7" s="707">
        <v>-379.03172800010361</v>
      </c>
      <c r="E7" s="708">
        <v>0.99241285190188333</v>
      </c>
      <c r="F7" s="706">
        <v>49796.250644799999</v>
      </c>
      <c r="G7" s="707">
        <v>37347.187983600001</v>
      </c>
      <c r="H7" s="707">
        <v>4031.9303100000002</v>
      </c>
      <c r="I7" s="707">
        <v>37502.436710000096</v>
      </c>
      <c r="J7" s="707">
        <v>155.24872640009562</v>
      </c>
      <c r="K7" s="709">
        <v>0.75311767902984295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7975.8967899999998</v>
      </c>
      <c r="C8" s="707">
        <v>7947.5748600000097</v>
      </c>
      <c r="D8" s="707">
        <v>-28.321929999990061</v>
      </c>
      <c r="E8" s="708">
        <v>0.99644906011879453</v>
      </c>
      <c r="F8" s="706">
        <v>7838.9279439000093</v>
      </c>
      <c r="G8" s="707">
        <v>5879.195957925007</v>
      </c>
      <c r="H8" s="707">
        <v>625.23298999999997</v>
      </c>
      <c r="I8" s="707">
        <v>6207.1096100000004</v>
      </c>
      <c r="J8" s="707">
        <v>327.91365207499348</v>
      </c>
      <c r="K8" s="709">
        <v>0.7918314410365469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6967.439676</v>
      </c>
      <c r="C9" s="707">
        <v>6948.0128600000098</v>
      </c>
      <c r="D9" s="707">
        <v>-19.42681599999014</v>
      </c>
      <c r="E9" s="708">
        <v>0.99721177119524873</v>
      </c>
      <c r="F9" s="706">
        <v>6839.7668754000097</v>
      </c>
      <c r="G9" s="707">
        <v>5129.8251565500068</v>
      </c>
      <c r="H9" s="707">
        <v>563.22099000000003</v>
      </c>
      <c r="I9" s="707">
        <v>5517.6026099999999</v>
      </c>
      <c r="J9" s="707">
        <v>387.77745344999312</v>
      </c>
      <c r="K9" s="709">
        <v>0.8066945424477372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2764.4247850000002</v>
      </c>
      <c r="C12" s="707">
        <v>2913.6196800000002</v>
      </c>
      <c r="D12" s="707">
        <v>149.19489500000009</v>
      </c>
      <c r="E12" s="708">
        <v>1.0539695982359671</v>
      </c>
      <c r="F12" s="706">
        <v>2909.9999994</v>
      </c>
      <c r="G12" s="707">
        <v>2182.4999995499998</v>
      </c>
      <c r="H12" s="707">
        <v>223.23229000000001</v>
      </c>
      <c r="I12" s="707">
        <v>2194.5472300000001</v>
      </c>
      <c r="J12" s="707">
        <v>12.04723045000037</v>
      </c>
      <c r="K12" s="709">
        <v>0.75413994173624888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1832.214054</v>
      </c>
      <c r="C13" s="707">
        <v>2006.6735900000001</v>
      </c>
      <c r="D13" s="707">
        <v>174.45953600000007</v>
      </c>
      <c r="E13" s="708">
        <v>1.0952178789476745</v>
      </c>
      <c r="F13" s="706">
        <v>2000</v>
      </c>
      <c r="G13" s="707">
        <v>1500</v>
      </c>
      <c r="H13" s="707">
        <v>161.86247</v>
      </c>
      <c r="I13" s="707">
        <v>1551.2404099999999</v>
      </c>
      <c r="J13" s="707">
        <v>51.240409999999883</v>
      </c>
      <c r="K13" s="709">
        <v>0.77562020499999995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72.999999000000003</v>
      </c>
      <c r="C14" s="707">
        <v>59.593029999999999</v>
      </c>
      <c r="D14" s="707">
        <v>-13.406969000000004</v>
      </c>
      <c r="E14" s="708">
        <v>0.816342887895108</v>
      </c>
      <c r="F14" s="706">
        <v>49.999999900000006</v>
      </c>
      <c r="G14" s="707">
        <v>37.499999925000004</v>
      </c>
      <c r="H14" s="707">
        <v>1.32273</v>
      </c>
      <c r="I14" s="707">
        <v>22.485970000000002</v>
      </c>
      <c r="J14" s="707">
        <v>-15.014029925000003</v>
      </c>
      <c r="K14" s="709">
        <v>0.44971940089943879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256.25914399999999</v>
      </c>
      <c r="C15" s="707">
        <v>356.21214000000003</v>
      </c>
      <c r="D15" s="707">
        <v>99.952996000000041</v>
      </c>
      <c r="E15" s="708">
        <v>1.3900465538119493</v>
      </c>
      <c r="F15" s="706">
        <v>360.00000010000002</v>
      </c>
      <c r="G15" s="707">
        <v>270.000000075</v>
      </c>
      <c r="H15" s="707">
        <v>31.895970000000002</v>
      </c>
      <c r="I15" s="707">
        <v>295.59992</v>
      </c>
      <c r="J15" s="707">
        <v>25.599919924999995</v>
      </c>
      <c r="K15" s="709">
        <v>0.82111088866080251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13</v>
      </c>
      <c r="C16" s="707">
        <v>0</v>
      </c>
      <c r="D16" s="707">
        <v>-13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3.6519599999999999</v>
      </c>
      <c r="J17" s="707">
        <v>3.6519599999999999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500.95158899999996</v>
      </c>
      <c r="C18" s="707">
        <v>377.88445000000002</v>
      </c>
      <c r="D18" s="707">
        <v>-123.06713899999994</v>
      </c>
      <c r="E18" s="708">
        <v>0.7543332695167877</v>
      </c>
      <c r="F18" s="706">
        <v>379.99999989999998</v>
      </c>
      <c r="G18" s="707">
        <v>284.999999925</v>
      </c>
      <c r="H18" s="707">
        <v>21.898810000000001</v>
      </c>
      <c r="I18" s="707">
        <v>256.45973000000004</v>
      </c>
      <c r="J18" s="707">
        <v>-28.540269924999961</v>
      </c>
      <c r="K18" s="709">
        <v>0.67489402649339325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49</v>
      </c>
      <c r="C19" s="707">
        <v>75.147080000000003</v>
      </c>
      <c r="D19" s="707">
        <v>26.147080000000003</v>
      </c>
      <c r="E19" s="708">
        <v>1.5336138775510204</v>
      </c>
      <c r="F19" s="706">
        <v>79.999999899999992</v>
      </c>
      <c r="G19" s="707">
        <v>59.999999924999997</v>
      </c>
      <c r="H19" s="707">
        <v>1.1329100000000001</v>
      </c>
      <c r="I19" s="707">
        <v>23.942299999999999</v>
      </c>
      <c r="J19" s="707">
        <v>-36.057699924999994</v>
      </c>
      <c r="K19" s="709">
        <v>0.29927875037409846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39.999999000000003</v>
      </c>
      <c r="C20" s="707">
        <v>38.109389999999998</v>
      </c>
      <c r="D20" s="707">
        <v>-1.8906090000000049</v>
      </c>
      <c r="E20" s="708">
        <v>0.95273477381836924</v>
      </c>
      <c r="F20" s="706">
        <v>39.999999600000002</v>
      </c>
      <c r="G20" s="707">
        <v>29.9999997</v>
      </c>
      <c r="H20" s="707">
        <v>5.1193999999999997</v>
      </c>
      <c r="I20" s="707">
        <v>41.166940000000004</v>
      </c>
      <c r="J20" s="707">
        <v>11.166940300000004</v>
      </c>
      <c r="K20" s="709">
        <v>1.0291735102917352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168.17944699999998</v>
      </c>
      <c r="C21" s="707">
        <v>146.37</v>
      </c>
      <c r="D21" s="707">
        <v>-21.809446999999977</v>
      </c>
      <c r="E21" s="708">
        <v>0.8703203786845608</v>
      </c>
      <c r="F21" s="706">
        <v>154.13821100000001</v>
      </c>
      <c r="G21" s="707">
        <v>115.60365825000001</v>
      </c>
      <c r="H21" s="707">
        <v>15.05</v>
      </c>
      <c r="I21" s="707">
        <v>82.81</v>
      </c>
      <c r="J21" s="707">
        <v>-32.793658250000007</v>
      </c>
      <c r="K21" s="709">
        <v>0.53724510919618751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162.53189499999999</v>
      </c>
      <c r="C22" s="707">
        <v>146.37</v>
      </c>
      <c r="D22" s="707">
        <v>-16.161894999999987</v>
      </c>
      <c r="E22" s="708">
        <v>0.90056170205854069</v>
      </c>
      <c r="F22" s="706">
        <v>154.13821100000001</v>
      </c>
      <c r="G22" s="707">
        <v>115.60365825000001</v>
      </c>
      <c r="H22" s="707">
        <v>15.05</v>
      </c>
      <c r="I22" s="707">
        <v>82.81</v>
      </c>
      <c r="J22" s="707">
        <v>-32.793658250000007</v>
      </c>
      <c r="K22" s="709">
        <v>0.53724510919618751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5.6475519999999992</v>
      </c>
      <c r="C23" s="707">
        <v>0</v>
      </c>
      <c r="D23" s="707">
        <v>-5.6475519999999992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1232.5614189999999</v>
      </c>
      <c r="C24" s="707">
        <v>1375.59041</v>
      </c>
      <c r="D24" s="707">
        <v>143.02899100000013</v>
      </c>
      <c r="E24" s="708">
        <v>1.1160420801715847</v>
      </c>
      <c r="F24" s="706">
        <v>1380.0000004000001</v>
      </c>
      <c r="G24" s="707">
        <v>1035.0000003</v>
      </c>
      <c r="H24" s="707">
        <v>80.804500000000004</v>
      </c>
      <c r="I24" s="707">
        <v>914.76172999999994</v>
      </c>
      <c r="J24" s="707">
        <v>-120.23827030000007</v>
      </c>
      <c r="K24" s="709">
        <v>0.66287081864844311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10.999998999999999</v>
      </c>
      <c r="C25" s="707">
        <v>16.126110000000001</v>
      </c>
      <c r="D25" s="707">
        <v>5.1261110000000016</v>
      </c>
      <c r="E25" s="708">
        <v>1.4660101332736486</v>
      </c>
      <c r="F25" s="706">
        <v>14.999999799999999</v>
      </c>
      <c r="G25" s="707">
        <v>11.24999985</v>
      </c>
      <c r="H25" s="707">
        <v>1.7661800000000001</v>
      </c>
      <c r="I25" s="707">
        <v>12.822179999999999</v>
      </c>
      <c r="J25" s="707">
        <v>1.5721801499999994</v>
      </c>
      <c r="K25" s="709">
        <v>0.85481201139749352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1.0000009999999999</v>
      </c>
      <c r="C26" s="707">
        <v>1.5412999999999999</v>
      </c>
      <c r="D26" s="707">
        <v>0.54129899999999997</v>
      </c>
      <c r="E26" s="708">
        <v>1.5412984587015413</v>
      </c>
      <c r="F26" s="706">
        <v>2</v>
      </c>
      <c r="G26" s="707">
        <v>1.5</v>
      </c>
      <c r="H26" s="707">
        <v>0.61419000000000001</v>
      </c>
      <c r="I26" s="707">
        <v>1.90405</v>
      </c>
      <c r="J26" s="707">
        <v>0.40405000000000002</v>
      </c>
      <c r="K26" s="709">
        <v>0.95202500000000001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278.000001</v>
      </c>
      <c r="C27" s="707">
        <v>398.15703000000002</v>
      </c>
      <c r="D27" s="707">
        <v>120.15702900000002</v>
      </c>
      <c r="E27" s="708">
        <v>1.432219527222232</v>
      </c>
      <c r="F27" s="706">
        <v>389.99999989999998</v>
      </c>
      <c r="G27" s="707">
        <v>292.49999992499994</v>
      </c>
      <c r="H27" s="707">
        <v>22.203279999999999</v>
      </c>
      <c r="I27" s="707">
        <v>333.62061</v>
      </c>
      <c r="J27" s="707">
        <v>41.120610075000059</v>
      </c>
      <c r="K27" s="709">
        <v>0.85543746175780455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706.5614129999999</v>
      </c>
      <c r="C28" s="707">
        <v>658.36590000000001</v>
      </c>
      <c r="D28" s="707">
        <v>-48.195512999999892</v>
      </c>
      <c r="E28" s="708">
        <v>0.93178864269509731</v>
      </c>
      <c r="F28" s="706">
        <v>670.00000020000004</v>
      </c>
      <c r="G28" s="707">
        <v>502.50000015000001</v>
      </c>
      <c r="H28" s="707">
        <v>26.533570000000001</v>
      </c>
      <c r="I28" s="707">
        <v>368.20263</v>
      </c>
      <c r="J28" s="707">
        <v>-134.29737015000001</v>
      </c>
      <c r="K28" s="709">
        <v>0.5495561640150578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69.000001999999995</v>
      </c>
      <c r="C29" s="707">
        <v>67.642600000000002</v>
      </c>
      <c r="D29" s="707">
        <v>-1.3574019999999933</v>
      </c>
      <c r="E29" s="708">
        <v>0.98032750781659406</v>
      </c>
      <c r="F29" s="706">
        <v>70.000000199999988</v>
      </c>
      <c r="G29" s="707">
        <v>52.500000149999991</v>
      </c>
      <c r="H29" s="707">
        <v>4.0640000000000001</v>
      </c>
      <c r="I29" s="707">
        <v>38.236499999999999</v>
      </c>
      <c r="J29" s="707">
        <v>-14.263500149999992</v>
      </c>
      <c r="K29" s="709">
        <v>0.5462357127250409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0.98117999999999994</v>
      </c>
      <c r="D30" s="707">
        <v>-1.8820000000000059E-2</v>
      </c>
      <c r="E30" s="708">
        <v>0.98117999999999994</v>
      </c>
      <c r="F30" s="706">
        <v>1</v>
      </c>
      <c r="G30" s="707">
        <v>0.75</v>
      </c>
      <c r="H30" s="707">
        <v>0</v>
      </c>
      <c r="I30" s="707">
        <v>0</v>
      </c>
      <c r="J30" s="707">
        <v>-0.75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12.000001000000001</v>
      </c>
      <c r="C31" s="707">
        <v>13.611000000000001</v>
      </c>
      <c r="D31" s="707">
        <v>1.6109989999999996</v>
      </c>
      <c r="E31" s="708">
        <v>1.1342499054791746</v>
      </c>
      <c r="F31" s="706">
        <v>14.000000200000001</v>
      </c>
      <c r="G31" s="707">
        <v>10.500000150000002</v>
      </c>
      <c r="H31" s="707">
        <v>0.54100000000000004</v>
      </c>
      <c r="I31" s="707">
        <v>6.8650000000000002</v>
      </c>
      <c r="J31" s="707">
        <v>-3.6350001500000015</v>
      </c>
      <c r="K31" s="709">
        <v>0.49035713585204094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149.999999</v>
      </c>
      <c r="C32" s="707">
        <v>211.59829999999999</v>
      </c>
      <c r="D32" s="707">
        <v>61.598300999999992</v>
      </c>
      <c r="E32" s="708">
        <v>1.4106553427377022</v>
      </c>
      <c r="F32" s="706">
        <v>212.00000020000002</v>
      </c>
      <c r="G32" s="707">
        <v>159.00000015000003</v>
      </c>
      <c r="H32" s="707">
        <v>24.727799999999998</v>
      </c>
      <c r="I32" s="707">
        <v>139.267</v>
      </c>
      <c r="J32" s="707">
        <v>-19.733000150000038</v>
      </c>
      <c r="K32" s="709">
        <v>0.65691981070101901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</v>
      </c>
      <c r="C33" s="707">
        <v>1.3389500000000001</v>
      </c>
      <c r="D33" s="707">
        <v>0.33895000000000008</v>
      </c>
      <c r="E33" s="708">
        <v>1.3389500000000001</v>
      </c>
      <c r="F33" s="706">
        <v>2</v>
      </c>
      <c r="G33" s="707">
        <v>1.5</v>
      </c>
      <c r="H33" s="707">
        <v>0</v>
      </c>
      <c r="I33" s="707">
        <v>1.0711199999999999</v>
      </c>
      <c r="J33" s="707">
        <v>-0.42888000000000015</v>
      </c>
      <c r="K33" s="709">
        <v>0.53555999999999993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3.000003</v>
      </c>
      <c r="C34" s="707">
        <v>3.8295400000000002</v>
      </c>
      <c r="D34" s="707">
        <v>0.82953700000000019</v>
      </c>
      <c r="E34" s="708">
        <v>1.2765120568212767</v>
      </c>
      <c r="F34" s="706">
        <v>3.9999998999999997</v>
      </c>
      <c r="G34" s="707">
        <v>2.9999999249999996</v>
      </c>
      <c r="H34" s="707">
        <v>0.35448000000000002</v>
      </c>
      <c r="I34" s="707">
        <v>2.3831899999999999</v>
      </c>
      <c r="J34" s="707">
        <v>-0.61680992499999965</v>
      </c>
      <c r="K34" s="709">
        <v>0.59579751489493793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2.3984999999999999</v>
      </c>
      <c r="D35" s="707">
        <v>2.3984999999999999</v>
      </c>
      <c r="E35" s="708">
        <v>0</v>
      </c>
      <c r="F35" s="706">
        <v>0</v>
      </c>
      <c r="G35" s="707">
        <v>0</v>
      </c>
      <c r="H35" s="707">
        <v>0</v>
      </c>
      <c r="I35" s="707">
        <v>7.6282500000000004</v>
      </c>
      <c r="J35" s="707">
        <v>7.6282500000000004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2.7611999999999997</v>
      </c>
      <c r="J36" s="707">
        <v>2.7611999999999997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1559.2805840000001</v>
      </c>
      <c r="C37" s="707">
        <v>1399.8032000000001</v>
      </c>
      <c r="D37" s="707">
        <v>-159.47738400000003</v>
      </c>
      <c r="E37" s="708">
        <v>0.89772374155336754</v>
      </c>
      <c r="F37" s="706">
        <v>1406.3514528000001</v>
      </c>
      <c r="G37" s="707">
        <v>1054.7635896000002</v>
      </c>
      <c r="H37" s="707">
        <v>114.47083000000001</v>
      </c>
      <c r="I37" s="707">
        <v>1005.02825</v>
      </c>
      <c r="J37" s="707">
        <v>-49.735339600000202</v>
      </c>
      <c r="K37" s="709">
        <v>0.71463519876132053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1255.0751699999998</v>
      </c>
      <c r="C38" s="707">
        <v>1234.36554</v>
      </c>
      <c r="D38" s="707">
        <v>-20.709629999999834</v>
      </c>
      <c r="E38" s="708">
        <v>0.98349929112214063</v>
      </c>
      <c r="F38" s="706">
        <v>1231.6370020000002</v>
      </c>
      <c r="G38" s="707">
        <v>923.72775150000007</v>
      </c>
      <c r="H38" s="707">
        <v>105.29861</v>
      </c>
      <c r="I38" s="707">
        <v>909.42219999999998</v>
      </c>
      <c r="J38" s="707">
        <v>-14.305551500000092</v>
      </c>
      <c r="K38" s="709">
        <v>0.73838492877627904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304.20541399999996</v>
      </c>
      <c r="C39" s="707">
        <v>165.43765999999999</v>
      </c>
      <c r="D39" s="707">
        <v>-138.76775399999997</v>
      </c>
      <c r="E39" s="708">
        <v>0.54383535724975629</v>
      </c>
      <c r="F39" s="706">
        <v>174.71445079999998</v>
      </c>
      <c r="G39" s="707">
        <v>131.03583809999998</v>
      </c>
      <c r="H39" s="707">
        <v>9.1722199999999994</v>
      </c>
      <c r="I39" s="707">
        <v>95.606049999999996</v>
      </c>
      <c r="J39" s="707">
        <v>-35.429788099999982</v>
      </c>
      <c r="K39" s="709">
        <v>0.54721317877387621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627.46845999999994</v>
      </c>
      <c r="C40" s="707">
        <v>559.27752999999893</v>
      </c>
      <c r="D40" s="707">
        <v>-68.190930000001003</v>
      </c>
      <c r="E40" s="708">
        <v>0.89132373282953381</v>
      </c>
      <c r="F40" s="706">
        <v>502.41395249999999</v>
      </c>
      <c r="G40" s="707">
        <v>376.81046437499998</v>
      </c>
      <c r="H40" s="707">
        <v>43.559129999999996</v>
      </c>
      <c r="I40" s="707">
        <v>422.81961000000001</v>
      </c>
      <c r="J40" s="707">
        <v>46.009145625000031</v>
      </c>
      <c r="K40" s="709">
        <v>0.84157617020001052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28.47486</v>
      </c>
      <c r="D41" s="707">
        <v>28.47486</v>
      </c>
      <c r="E41" s="708">
        <v>0</v>
      </c>
      <c r="F41" s="706">
        <v>0</v>
      </c>
      <c r="G41" s="707">
        <v>0</v>
      </c>
      <c r="H41" s="707">
        <v>0</v>
      </c>
      <c r="I41" s="707">
        <v>22.028759999999998</v>
      </c>
      <c r="J41" s="707">
        <v>22.028759999999998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74.804009000000008</v>
      </c>
      <c r="C42" s="707">
        <v>81.276479999999992</v>
      </c>
      <c r="D42" s="707">
        <v>6.4724709999999845</v>
      </c>
      <c r="E42" s="708">
        <v>1.0865257235076797</v>
      </c>
      <c r="F42" s="706">
        <v>80.000000100000008</v>
      </c>
      <c r="G42" s="707">
        <v>60.00000007500001</v>
      </c>
      <c r="H42" s="707">
        <v>5.62798</v>
      </c>
      <c r="I42" s="707">
        <v>57.181280000000001</v>
      </c>
      <c r="J42" s="707">
        <v>-2.8187200750000088</v>
      </c>
      <c r="K42" s="709">
        <v>0.71476599910654248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310.15576600000003</v>
      </c>
      <c r="C43" s="707">
        <v>198.07373999999999</v>
      </c>
      <c r="D43" s="707">
        <v>-112.08202600000004</v>
      </c>
      <c r="E43" s="708">
        <v>0.6386266570327116</v>
      </c>
      <c r="F43" s="706">
        <v>210.00000009999999</v>
      </c>
      <c r="G43" s="707">
        <v>157.500000075</v>
      </c>
      <c r="H43" s="707">
        <v>21.976389999999999</v>
      </c>
      <c r="I43" s="707">
        <v>163.93106</v>
      </c>
      <c r="J43" s="707">
        <v>6.4310599249999996</v>
      </c>
      <c r="K43" s="709">
        <v>0.78062409486636952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72.288295000000005</v>
      </c>
      <c r="C44" s="707">
        <v>57.153649999999999</v>
      </c>
      <c r="D44" s="707">
        <v>-15.134645000000006</v>
      </c>
      <c r="E44" s="708">
        <v>0.7906349153759954</v>
      </c>
      <c r="F44" s="706">
        <v>55</v>
      </c>
      <c r="G44" s="707">
        <v>41.25</v>
      </c>
      <c r="H44" s="707">
        <v>3.9580700000000002</v>
      </c>
      <c r="I44" s="707">
        <v>32.106850000000001</v>
      </c>
      <c r="J44" s="707">
        <v>-9.1431499999999986</v>
      </c>
      <c r="K44" s="709">
        <v>0.58376090909090916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15.710649</v>
      </c>
      <c r="C45" s="707">
        <v>21.522659999999998</v>
      </c>
      <c r="D45" s="707">
        <v>5.8120109999999983</v>
      </c>
      <c r="E45" s="708">
        <v>1.3699408598588128</v>
      </c>
      <c r="F45" s="706">
        <v>19.265400399999997</v>
      </c>
      <c r="G45" s="707">
        <v>14.449050299999998</v>
      </c>
      <c r="H45" s="707">
        <v>5.4369999999999995E-2</v>
      </c>
      <c r="I45" s="707">
        <v>13.173860000000001</v>
      </c>
      <c r="J45" s="707">
        <v>-1.2751902999999967</v>
      </c>
      <c r="K45" s="709">
        <v>0.68380930198575074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4.4999999999999998E-2</v>
      </c>
      <c r="D46" s="707">
        <v>4.4999999999999998E-2</v>
      </c>
      <c r="E46" s="708">
        <v>0</v>
      </c>
      <c r="F46" s="706">
        <v>0</v>
      </c>
      <c r="G46" s="707">
        <v>0</v>
      </c>
      <c r="H46" s="707">
        <v>0</v>
      </c>
      <c r="I46" s="707">
        <v>7.1859999999999993E-2</v>
      </c>
      <c r="J46" s="707">
        <v>7.1859999999999993E-2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8.0985300000000002</v>
      </c>
      <c r="D47" s="707">
        <v>8.0985300000000002</v>
      </c>
      <c r="E47" s="708">
        <v>0</v>
      </c>
      <c r="F47" s="706">
        <v>0</v>
      </c>
      <c r="G47" s="707">
        <v>0</v>
      </c>
      <c r="H47" s="707">
        <v>0.46948000000000001</v>
      </c>
      <c r="I47" s="707">
        <v>5.5868000000000002</v>
      </c>
      <c r="J47" s="707">
        <v>5.5868000000000002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6.7255200000000004</v>
      </c>
      <c r="D48" s="707">
        <v>6.7255200000000004</v>
      </c>
      <c r="E48" s="708">
        <v>0</v>
      </c>
      <c r="F48" s="706">
        <v>0</v>
      </c>
      <c r="G48" s="707">
        <v>0</v>
      </c>
      <c r="H48" s="707">
        <v>0.20044000000000001</v>
      </c>
      <c r="I48" s="707">
        <v>7.0013300000000003</v>
      </c>
      <c r="J48" s="707">
        <v>7.0013300000000003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22.637298999999999</v>
      </c>
      <c r="C49" s="707">
        <v>19.347999999999999</v>
      </c>
      <c r="D49" s="707">
        <v>-3.2892989999999998</v>
      </c>
      <c r="E49" s="708">
        <v>0.85469560657391153</v>
      </c>
      <c r="F49" s="706">
        <v>18.148551999999999</v>
      </c>
      <c r="G49" s="707">
        <v>13.611414</v>
      </c>
      <c r="H49" s="707">
        <v>2.0267499999999998</v>
      </c>
      <c r="I49" s="707">
        <v>14.74151</v>
      </c>
      <c r="J49" s="707">
        <v>1.130096</v>
      </c>
      <c r="K49" s="709">
        <v>0.81226921023781962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1.331</v>
      </c>
      <c r="D50" s="707">
        <v>1.331</v>
      </c>
      <c r="E50" s="708">
        <v>0</v>
      </c>
      <c r="F50" s="706">
        <v>0</v>
      </c>
      <c r="G50" s="707">
        <v>0</v>
      </c>
      <c r="H50" s="707">
        <v>0</v>
      </c>
      <c r="I50" s="707">
        <v>9.9534599999999998</v>
      </c>
      <c r="J50" s="707">
        <v>9.9534599999999998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6.1619999999999999</v>
      </c>
      <c r="D51" s="707">
        <v>6.1619999999999999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2.8159999999999998</v>
      </c>
      <c r="D52" s="707">
        <v>2.8159999999999998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3.6082100000000001</v>
      </c>
      <c r="J52" s="707">
        <v>3.6082100000000001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131.87244200000001</v>
      </c>
      <c r="C53" s="707">
        <v>128.25009</v>
      </c>
      <c r="D53" s="707">
        <v>-3.6223520000000065</v>
      </c>
      <c r="E53" s="708">
        <v>0.9725313951492609</v>
      </c>
      <c r="F53" s="706">
        <v>119.99999989999999</v>
      </c>
      <c r="G53" s="707">
        <v>89.999999924999997</v>
      </c>
      <c r="H53" s="707">
        <v>9.2456499999999995</v>
      </c>
      <c r="I53" s="707">
        <v>93.434629999999999</v>
      </c>
      <c r="J53" s="707">
        <v>3.4346300750000012</v>
      </c>
      <c r="K53" s="709">
        <v>0.77862191731551833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24.497008999999998</v>
      </c>
      <c r="C54" s="707">
        <v>33.294580000000003</v>
      </c>
      <c r="D54" s="707">
        <v>8.7975710000000049</v>
      </c>
      <c r="E54" s="708">
        <v>1.3591283735904252</v>
      </c>
      <c r="F54" s="706">
        <v>21.8632594</v>
      </c>
      <c r="G54" s="707">
        <v>16.397444549999999</v>
      </c>
      <c r="H54" s="707">
        <v>9.0357299999999992</v>
      </c>
      <c r="I54" s="707">
        <v>29.70364</v>
      </c>
      <c r="J54" s="707">
        <v>13.306195450000001</v>
      </c>
      <c r="K54" s="709">
        <v>1.3586098694872548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5.5690499999999998</v>
      </c>
      <c r="D55" s="707">
        <v>5.5690499999999998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5.0878100000000002</v>
      </c>
      <c r="J55" s="707">
        <v>5.0878100000000002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0.252444</v>
      </c>
      <c r="C56" s="707">
        <v>2.09538</v>
      </c>
      <c r="D56" s="707">
        <v>1.8429359999999999</v>
      </c>
      <c r="E56" s="708">
        <v>8.3003755288301573</v>
      </c>
      <c r="F56" s="706">
        <v>1.9769148999999999</v>
      </c>
      <c r="G56" s="707">
        <v>1.482686175</v>
      </c>
      <c r="H56" s="707">
        <v>2.0730000000000002E-2</v>
      </c>
      <c r="I56" s="707">
        <v>1.22847</v>
      </c>
      <c r="J56" s="707">
        <v>-0.25421617500000004</v>
      </c>
      <c r="K56" s="709">
        <v>0.6214076286237713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3.3703240000000001</v>
      </c>
      <c r="C57" s="707">
        <v>7.5801699999999999</v>
      </c>
      <c r="D57" s="707">
        <v>4.2098459999999998</v>
      </c>
      <c r="E57" s="708">
        <v>2.2490923721280209</v>
      </c>
      <c r="F57" s="706">
        <v>0.6847086</v>
      </c>
      <c r="G57" s="707">
        <v>0.51353145</v>
      </c>
      <c r="H57" s="707">
        <v>0</v>
      </c>
      <c r="I57" s="707">
        <v>0</v>
      </c>
      <c r="J57" s="707">
        <v>-0.51353145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0.93918199999999996</v>
      </c>
      <c r="C58" s="707">
        <v>12.467079999999999</v>
      </c>
      <c r="D58" s="707">
        <v>11.527897999999999</v>
      </c>
      <c r="E58" s="708">
        <v>13.27440261844882</v>
      </c>
      <c r="F58" s="706">
        <v>12.547902000000001</v>
      </c>
      <c r="G58" s="707">
        <v>9.4109265000000004</v>
      </c>
      <c r="H58" s="707">
        <v>9.0150000000000006</v>
      </c>
      <c r="I58" s="707">
        <v>13.922319999999999</v>
      </c>
      <c r="J58" s="707">
        <v>4.5113934999999987</v>
      </c>
      <c r="K58" s="709">
        <v>1.1095336893769172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2.8427929999999999</v>
      </c>
      <c r="C59" s="707">
        <v>1.4278</v>
      </c>
      <c r="D59" s="707">
        <v>-1.4149929999999999</v>
      </c>
      <c r="E59" s="708">
        <v>0.50225253826078786</v>
      </c>
      <c r="F59" s="706">
        <v>6.6537338999999998</v>
      </c>
      <c r="G59" s="707">
        <v>4.990300425</v>
      </c>
      <c r="H59" s="707">
        <v>0</v>
      </c>
      <c r="I59" s="707">
        <v>0</v>
      </c>
      <c r="J59" s="707">
        <v>-4.990300425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9.2281759999999995</v>
      </c>
      <c r="C60" s="707">
        <v>4.1551</v>
      </c>
      <c r="D60" s="707">
        <v>-5.0730759999999995</v>
      </c>
      <c r="E60" s="708">
        <v>0.45026232702974023</v>
      </c>
      <c r="F60" s="706">
        <v>0</v>
      </c>
      <c r="G60" s="707">
        <v>0</v>
      </c>
      <c r="H60" s="707">
        <v>0</v>
      </c>
      <c r="I60" s="707">
        <v>9.4650400000000001</v>
      </c>
      <c r="J60" s="707">
        <v>9.4650400000000001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7.86409</v>
      </c>
      <c r="C61" s="707">
        <v>0</v>
      </c>
      <c r="D61" s="707">
        <v>-7.86409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591.02797199999998</v>
      </c>
      <c r="C62" s="707">
        <v>516.91521</v>
      </c>
      <c r="D62" s="707">
        <v>-74.112761999999975</v>
      </c>
      <c r="E62" s="708">
        <v>0.87460363043527833</v>
      </c>
      <c r="F62" s="706">
        <v>464.99999989999998</v>
      </c>
      <c r="G62" s="707">
        <v>348.74999992499994</v>
      </c>
      <c r="H62" s="707">
        <v>77.068509999999989</v>
      </c>
      <c r="I62" s="707">
        <v>865.53314999999998</v>
      </c>
      <c r="J62" s="707">
        <v>516.78315007500009</v>
      </c>
      <c r="K62" s="709">
        <v>1.8613616133035187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23.938569999999999</v>
      </c>
      <c r="D63" s="707">
        <v>23.938569999999999</v>
      </c>
      <c r="E63" s="708">
        <v>0</v>
      </c>
      <c r="F63" s="706">
        <v>0</v>
      </c>
      <c r="G63" s="707">
        <v>0</v>
      </c>
      <c r="H63" s="707">
        <v>2.8096199999999998</v>
      </c>
      <c r="I63" s="707">
        <v>17.055409999999998</v>
      </c>
      <c r="J63" s="707">
        <v>17.055409999999998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24.178439999999998</v>
      </c>
      <c r="D64" s="707">
        <v>24.178439999999998</v>
      </c>
      <c r="E64" s="708">
        <v>0</v>
      </c>
      <c r="F64" s="706">
        <v>0</v>
      </c>
      <c r="G64" s="707">
        <v>0</v>
      </c>
      <c r="H64" s="707">
        <v>1.1160300000000001</v>
      </c>
      <c r="I64" s="707">
        <v>16.926119999999997</v>
      </c>
      <c r="J64" s="707">
        <v>16.926119999999997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5.5122900000000001</v>
      </c>
      <c r="D65" s="707">
        <v>5.5122900000000001</v>
      </c>
      <c r="E65" s="708">
        <v>0</v>
      </c>
      <c r="F65" s="706">
        <v>0</v>
      </c>
      <c r="G65" s="707">
        <v>0</v>
      </c>
      <c r="H65" s="707">
        <v>0</v>
      </c>
      <c r="I65" s="707">
        <v>6.4081599999999996</v>
      </c>
      <c r="J65" s="707">
        <v>6.4081599999999996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-4.1528999999999998</v>
      </c>
      <c r="D66" s="707">
        <v>-4.1528999999999998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25.956837</v>
      </c>
      <c r="C67" s="707">
        <v>24.84111</v>
      </c>
      <c r="D67" s="707">
        <v>-1.1157269999999997</v>
      </c>
      <c r="E67" s="708">
        <v>0.95701606478478096</v>
      </c>
      <c r="F67" s="706">
        <v>27</v>
      </c>
      <c r="G67" s="707">
        <v>20.25</v>
      </c>
      <c r="H67" s="707">
        <v>33.801410000000004</v>
      </c>
      <c r="I67" s="707">
        <v>141.54942000000003</v>
      </c>
      <c r="J67" s="707">
        <v>121.29942000000003</v>
      </c>
      <c r="K67" s="709">
        <v>5.2425711111111122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5.0000020000000003</v>
      </c>
      <c r="C68" s="707">
        <v>1.7978599999999998</v>
      </c>
      <c r="D68" s="707">
        <v>-3.2021420000000003</v>
      </c>
      <c r="E68" s="708">
        <v>0.35957185617125748</v>
      </c>
      <c r="F68" s="706">
        <v>2.9999997999999999</v>
      </c>
      <c r="G68" s="707">
        <v>2.24999985</v>
      </c>
      <c r="H68" s="707">
        <v>0</v>
      </c>
      <c r="I68" s="707">
        <v>1.4036</v>
      </c>
      <c r="J68" s="707">
        <v>-0.84639985000000006</v>
      </c>
      <c r="K68" s="709">
        <v>0.46786669785777985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560.07113300000003</v>
      </c>
      <c r="C69" s="707">
        <v>440.79984000000002</v>
      </c>
      <c r="D69" s="707">
        <v>-119.27129300000001</v>
      </c>
      <c r="E69" s="708">
        <v>0.78704259874789873</v>
      </c>
      <c r="F69" s="706">
        <v>435.00000010000002</v>
      </c>
      <c r="G69" s="707">
        <v>326.25000007500006</v>
      </c>
      <c r="H69" s="707">
        <v>32.663669999999996</v>
      </c>
      <c r="I69" s="707">
        <v>297.92846000000003</v>
      </c>
      <c r="J69" s="707">
        <v>-28.32154007500003</v>
      </c>
      <c r="K69" s="709">
        <v>0.68489301133680625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0</v>
      </c>
      <c r="I70" s="707">
        <v>375.26940000000002</v>
      </c>
      <c r="J70" s="707">
        <v>375.26940000000002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6.431</v>
      </c>
      <c r="I71" s="707">
        <v>8.7457999999999991</v>
      </c>
      <c r="J71" s="707">
        <v>8.7457999999999991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0</v>
      </c>
      <c r="D72" s="707">
        <v>0</v>
      </c>
      <c r="E72" s="708">
        <v>0</v>
      </c>
      <c r="F72" s="706">
        <v>0</v>
      </c>
      <c r="G72" s="707">
        <v>0</v>
      </c>
      <c r="H72" s="707">
        <v>0.24678</v>
      </c>
      <c r="I72" s="707">
        <v>0.24678</v>
      </c>
      <c r="J72" s="707">
        <v>0.24678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2.742</v>
      </c>
      <c r="D73" s="707">
        <v>2.742</v>
      </c>
      <c r="E73" s="708">
        <v>0</v>
      </c>
      <c r="F73" s="706">
        <v>0</v>
      </c>
      <c r="G73" s="707">
        <v>0</v>
      </c>
      <c r="H73" s="707">
        <v>0</v>
      </c>
      <c r="I73" s="707">
        <v>1.964</v>
      </c>
      <c r="J73" s="707">
        <v>1.964</v>
      </c>
      <c r="K73" s="709">
        <v>0</v>
      </c>
      <c r="L73" s="270"/>
      <c r="M73" s="705" t="str">
        <f t="shared" si="1"/>
        <v>X</v>
      </c>
    </row>
    <row r="74" spans="1:13" ht="14.45" customHeight="1" x14ac:dyDescent="0.2">
      <c r="A74" s="710" t="s">
        <v>398</v>
      </c>
      <c r="B74" s="706">
        <v>0</v>
      </c>
      <c r="C74" s="707">
        <v>2.742</v>
      </c>
      <c r="D74" s="707">
        <v>2.742</v>
      </c>
      <c r="E74" s="708">
        <v>0</v>
      </c>
      <c r="F74" s="706">
        <v>0</v>
      </c>
      <c r="G74" s="707">
        <v>0</v>
      </c>
      <c r="H74" s="707">
        <v>0</v>
      </c>
      <c r="I74" s="707">
        <v>1.964</v>
      </c>
      <c r="J74" s="707">
        <v>1.964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0.39900000000000002</v>
      </c>
      <c r="D75" s="707">
        <v>0.39900000000000002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0.435</v>
      </c>
      <c r="J75" s="707">
        <v>0.435</v>
      </c>
      <c r="K75" s="709">
        <v>0</v>
      </c>
      <c r="L75" s="270"/>
      <c r="M75" s="705" t="str">
        <f t="shared" si="1"/>
        <v>X</v>
      </c>
    </row>
    <row r="76" spans="1:13" ht="14.45" customHeight="1" x14ac:dyDescent="0.2">
      <c r="A76" s="710" t="s">
        <v>400</v>
      </c>
      <c r="B76" s="706">
        <v>0</v>
      </c>
      <c r="C76" s="707">
        <v>0.39900000000000002</v>
      </c>
      <c r="D76" s="707">
        <v>0.39900000000000002</v>
      </c>
      <c r="E76" s="708">
        <v>0</v>
      </c>
      <c r="F76" s="706">
        <v>0</v>
      </c>
      <c r="G76" s="707">
        <v>0</v>
      </c>
      <c r="H76" s="707">
        <v>0</v>
      </c>
      <c r="I76" s="707">
        <v>0.435</v>
      </c>
      <c r="J76" s="707">
        <v>0.435</v>
      </c>
      <c r="K76" s="709">
        <v>0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1008.4571139999999</v>
      </c>
      <c r="C77" s="707">
        <v>999.56200000000001</v>
      </c>
      <c r="D77" s="707">
        <v>-8.8951139999999214</v>
      </c>
      <c r="E77" s="708">
        <v>0.99117948212520623</v>
      </c>
      <c r="F77" s="706">
        <v>999.16106850000006</v>
      </c>
      <c r="G77" s="707">
        <v>749.37080137500004</v>
      </c>
      <c r="H77" s="707">
        <v>62.012</v>
      </c>
      <c r="I77" s="707">
        <v>689.50699999999995</v>
      </c>
      <c r="J77" s="707">
        <v>-59.863801375000094</v>
      </c>
      <c r="K77" s="709">
        <v>0.69008593482843439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1008.4571139999999</v>
      </c>
      <c r="C78" s="707">
        <v>999.56200000000001</v>
      </c>
      <c r="D78" s="707">
        <v>-8.8951139999999214</v>
      </c>
      <c r="E78" s="708">
        <v>0.99117948212520623</v>
      </c>
      <c r="F78" s="706">
        <v>999.16106850000006</v>
      </c>
      <c r="G78" s="707">
        <v>749.37080137500004</v>
      </c>
      <c r="H78" s="707">
        <v>62.012</v>
      </c>
      <c r="I78" s="707">
        <v>689.50699999999995</v>
      </c>
      <c r="J78" s="707">
        <v>-59.863801375000094</v>
      </c>
      <c r="K78" s="709">
        <v>0.69008593482843439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292.046468</v>
      </c>
      <c r="C79" s="707">
        <v>310.654</v>
      </c>
      <c r="D79" s="707">
        <v>18.607531999999992</v>
      </c>
      <c r="E79" s="708">
        <v>1.063714285358178</v>
      </c>
      <c r="F79" s="706">
        <v>282.68719449999998</v>
      </c>
      <c r="G79" s="707">
        <v>212.01539587499997</v>
      </c>
      <c r="H79" s="707">
        <v>22.917999999999999</v>
      </c>
      <c r="I79" s="707">
        <v>205.26400000000001</v>
      </c>
      <c r="J79" s="707">
        <v>-6.7513958749999574</v>
      </c>
      <c r="K79" s="709">
        <v>0.72611707920855262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228.10058999999998</v>
      </c>
      <c r="C80" s="707">
        <v>218.89699999999999</v>
      </c>
      <c r="D80" s="707">
        <v>-9.2035899999999913</v>
      </c>
      <c r="E80" s="708">
        <v>0.95965117845596104</v>
      </c>
      <c r="F80" s="706">
        <v>238.35480249999998</v>
      </c>
      <c r="G80" s="707">
        <v>178.766101875</v>
      </c>
      <c r="H80" s="707">
        <v>17.436</v>
      </c>
      <c r="I80" s="707">
        <v>162.929</v>
      </c>
      <c r="J80" s="707">
        <v>-15.837101875000002</v>
      </c>
      <c r="K80" s="709">
        <v>0.68355660675223873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488.31005599999997</v>
      </c>
      <c r="C81" s="707">
        <v>470.01100000000002</v>
      </c>
      <c r="D81" s="707">
        <v>-18.29905599999995</v>
      </c>
      <c r="E81" s="708">
        <v>0.96252574409403535</v>
      </c>
      <c r="F81" s="706">
        <v>478.11907150000002</v>
      </c>
      <c r="G81" s="707">
        <v>358.58930362500001</v>
      </c>
      <c r="H81" s="707">
        <v>21.658000000000001</v>
      </c>
      <c r="I81" s="707">
        <v>321.31400000000002</v>
      </c>
      <c r="J81" s="707">
        <v>-37.275303624999992</v>
      </c>
      <c r="K81" s="709">
        <v>0.67203761396077255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1969.431304</v>
      </c>
      <c r="C82" s="707">
        <v>2787.4172599999997</v>
      </c>
      <c r="D82" s="707">
        <v>817.98595599999976</v>
      </c>
      <c r="E82" s="708">
        <v>1.4153411973997951</v>
      </c>
      <c r="F82" s="706">
        <v>3675.0993755</v>
      </c>
      <c r="G82" s="707">
        <v>2756.324531625</v>
      </c>
      <c r="H82" s="707">
        <v>289.36826000000002</v>
      </c>
      <c r="I82" s="707">
        <v>2656.88859</v>
      </c>
      <c r="J82" s="707">
        <v>-99.435941624999941</v>
      </c>
      <c r="K82" s="709">
        <v>0.72294333255642329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192.60628299999999</v>
      </c>
      <c r="C83" s="707">
        <v>138.3357</v>
      </c>
      <c r="D83" s="707">
        <v>-54.270582999999988</v>
      </c>
      <c r="E83" s="708">
        <v>0.71823046395636014</v>
      </c>
      <c r="F83" s="706">
        <v>96.4106101</v>
      </c>
      <c r="G83" s="707">
        <v>72.307957574999989</v>
      </c>
      <c r="H83" s="707">
        <v>1.36768</v>
      </c>
      <c r="I83" s="707">
        <v>162.32033999999999</v>
      </c>
      <c r="J83" s="707">
        <v>90.012382424999998</v>
      </c>
      <c r="K83" s="709">
        <v>1.6836356478984671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192.60628299999999</v>
      </c>
      <c r="C84" s="707">
        <v>138.3357</v>
      </c>
      <c r="D84" s="707">
        <v>-54.270582999999988</v>
      </c>
      <c r="E84" s="708">
        <v>0.71823046395636014</v>
      </c>
      <c r="F84" s="706">
        <v>96.4106101</v>
      </c>
      <c r="G84" s="707">
        <v>72.307957574999989</v>
      </c>
      <c r="H84" s="707">
        <v>1.36768</v>
      </c>
      <c r="I84" s="707">
        <v>162.32033999999999</v>
      </c>
      <c r="J84" s="707">
        <v>90.012382424999998</v>
      </c>
      <c r="K84" s="709">
        <v>1.6836356478984671</v>
      </c>
      <c r="L84" s="270"/>
      <c r="M84" s="705" t="str">
        <f t="shared" si="1"/>
        <v>X</v>
      </c>
    </row>
    <row r="85" spans="1:13" ht="14.45" customHeight="1" x14ac:dyDescent="0.2">
      <c r="A85" s="710" t="s">
        <v>409</v>
      </c>
      <c r="B85" s="706">
        <v>70.10220600000001</v>
      </c>
      <c r="C85" s="707">
        <v>65.598749999999995</v>
      </c>
      <c r="D85" s="707">
        <v>-4.5034560000000141</v>
      </c>
      <c r="E85" s="708">
        <v>0.9357587120724844</v>
      </c>
      <c r="F85" s="706">
        <v>67.158077800000001</v>
      </c>
      <c r="G85" s="707">
        <v>50.368558350000001</v>
      </c>
      <c r="H85" s="707">
        <v>0</v>
      </c>
      <c r="I85" s="707">
        <v>25.16675</v>
      </c>
      <c r="J85" s="707">
        <v>-25.20180835</v>
      </c>
      <c r="K85" s="709">
        <v>0.37473898635020192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4.7891570000000003</v>
      </c>
      <c r="C86" s="707">
        <v>0</v>
      </c>
      <c r="D86" s="707">
        <v>-4.7891570000000003</v>
      </c>
      <c r="E86" s="708">
        <v>0</v>
      </c>
      <c r="F86" s="706">
        <v>0</v>
      </c>
      <c r="G86" s="707">
        <v>0</v>
      </c>
      <c r="H86" s="707">
        <v>0</v>
      </c>
      <c r="I86" s="707">
        <v>0</v>
      </c>
      <c r="J86" s="707">
        <v>0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1.19367</v>
      </c>
      <c r="C87" s="707">
        <v>14.37768</v>
      </c>
      <c r="D87" s="707">
        <v>13.184010000000001</v>
      </c>
      <c r="E87" s="708">
        <v>12.044937042901305</v>
      </c>
      <c r="F87" s="706">
        <v>0.61376549999999996</v>
      </c>
      <c r="G87" s="707">
        <v>0.46032412499999997</v>
      </c>
      <c r="H87" s="707">
        <v>0</v>
      </c>
      <c r="I87" s="707">
        <v>1.097</v>
      </c>
      <c r="J87" s="707">
        <v>0.636675875</v>
      </c>
      <c r="K87" s="709">
        <v>1.78732757054608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28.791834999999999</v>
      </c>
      <c r="C88" s="707">
        <v>17.36955</v>
      </c>
      <c r="D88" s="707">
        <v>-11.422284999999999</v>
      </c>
      <c r="E88" s="708">
        <v>0.60328040918545134</v>
      </c>
      <c r="F88" s="706">
        <v>0</v>
      </c>
      <c r="G88" s="707">
        <v>0</v>
      </c>
      <c r="H88" s="707">
        <v>0</v>
      </c>
      <c r="I88" s="707">
        <v>91.462279999999993</v>
      </c>
      <c r="J88" s="707">
        <v>91.462279999999993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63.492953</v>
      </c>
      <c r="C89" s="707">
        <v>14.181559999999999</v>
      </c>
      <c r="D89" s="707">
        <v>-49.311393000000002</v>
      </c>
      <c r="E89" s="708">
        <v>0.22335644083210304</v>
      </c>
      <c r="F89" s="706">
        <v>12.6387672</v>
      </c>
      <c r="G89" s="707">
        <v>9.4790753999999993</v>
      </c>
      <c r="H89" s="707">
        <v>1.36768</v>
      </c>
      <c r="I89" s="707">
        <v>30.55378</v>
      </c>
      <c r="J89" s="707">
        <v>21.0747046</v>
      </c>
      <c r="K89" s="709">
        <v>2.4174652097397602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0.73207100000000003</v>
      </c>
      <c r="C90" s="707">
        <v>0.14883000000000002</v>
      </c>
      <c r="D90" s="707">
        <v>-0.58324100000000001</v>
      </c>
      <c r="E90" s="708">
        <v>0.20329995314662105</v>
      </c>
      <c r="F90" s="706">
        <v>6</v>
      </c>
      <c r="G90" s="707">
        <v>4.5</v>
      </c>
      <c r="H90" s="707">
        <v>0</v>
      </c>
      <c r="I90" s="707">
        <v>1.4967699999999999</v>
      </c>
      <c r="J90" s="707">
        <v>-3.0032300000000003</v>
      </c>
      <c r="K90" s="709">
        <v>0.24946166666666666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17.748214000000001</v>
      </c>
      <c r="C91" s="707">
        <v>26.659330000000001</v>
      </c>
      <c r="D91" s="707">
        <v>8.9111159999999998</v>
      </c>
      <c r="E91" s="708">
        <v>1.5020852238991484</v>
      </c>
      <c r="F91" s="706">
        <v>9.9999995999999989</v>
      </c>
      <c r="G91" s="707">
        <v>7.4999996999999992</v>
      </c>
      <c r="H91" s="707">
        <v>0</v>
      </c>
      <c r="I91" s="707">
        <v>6.0359999999999996</v>
      </c>
      <c r="J91" s="707">
        <v>-1.4639996999999996</v>
      </c>
      <c r="K91" s="709">
        <v>0.60360002414400105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5.7561770000000001</v>
      </c>
      <c r="C92" s="707">
        <v>0</v>
      </c>
      <c r="D92" s="707">
        <v>-5.7561770000000001</v>
      </c>
      <c r="E92" s="708">
        <v>0</v>
      </c>
      <c r="F92" s="706">
        <v>0</v>
      </c>
      <c r="G92" s="707">
        <v>0</v>
      </c>
      <c r="H92" s="707">
        <v>0</v>
      </c>
      <c r="I92" s="707">
        <v>6.5077600000000002</v>
      </c>
      <c r="J92" s="707">
        <v>6.5077600000000002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67.176000000000002</v>
      </c>
      <c r="D93" s="707">
        <v>67.176000000000002</v>
      </c>
      <c r="E93" s="708">
        <v>0</v>
      </c>
      <c r="F93" s="706">
        <v>0</v>
      </c>
      <c r="G93" s="707">
        <v>0</v>
      </c>
      <c r="H93" s="707">
        <v>0</v>
      </c>
      <c r="I93" s="707">
        <v>31.664999999999999</v>
      </c>
      <c r="J93" s="707">
        <v>31.664999999999999</v>
      </c>
      <c r="K93" s="709">
        <v>0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0</v>
      </c>
      <c r="C94" s="707">
        <v>55.581000000000003</v>
      </c>
      <c r="D94" s="707">
        <v>55.581000000000003</v>
      </c>
      <c r="E94" s="708">
        <v>0</v>
      </c>
      <c r="F94" s="706">
        <v>0</v>
      </c>
      <c r="G94" s="707">
        <v>0</v>
      </c>
      <c r="H94" s="707">
        <v>0</v>
      </c>
      <c r="I94" s="707">
        <v>31.664999999999999</v>
      </c>
      <c r="J94" s="707">
        <v>31.664999999999999</v>
      </c>
      <c r="K94" s="709">
        <v>0</v>
      </c>
      <c r="L94" s="270"/>
      <c r="M94" s="705" t="str">
        <f t="shared" si="1"/>
        <v>X</v>
      </c>
    </row>
    <row r="95" spans="1:13" ht="14.45" customHeight="1" x14ac:dyDescent="0.2">
      <c r="A95" s="710" t="s">
        <v>419</v>
      </c>
      <c r="B95" s="706">
        <v>0</v>
      </c>
      <c r="C95" s="707">
        <v>55.581000000000003</v>
      </c>
      <c r="D95" s="707">
        <v>55.581000000000003</v>
      </c>
      <c r="E95" s="708">
        <v>0</v>
      </c>
      <c r="F95" s="706">
        <v>0</v>
      </c>
      <c r="G95" s="707">
        <v>0</v>
      </c>
      <c r="H95" s="707">
        <v>0</v>
      </c>
      <c r="I95" s="707">
        <v>31.664999999999999</v>
      </c>
      <c r="J95" s="707">
        <v>31.664999999999999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11.595000000000001</v>
      </c>
      <c r="D96" s="707">
        <v>11.595000000000001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>X</v>
      </c>
    </row>
    <row r="97" spans="1:13" ht="14.45" customHeight="1" x14ac:dyDescent="0.2">
      <c r="A97" s="710" t="s">
        <v>421</v>
      </c>
      <c r="B97" s="706">
        <v>0</v>
      </c>
      <c r="C97" s="707">
        <v>11.595000000000001</v>
      </c>
      <c r="D97" s="707">
        <v>11.595000000000001</v>
      </c>
      <c r="E97" s="708">
        <v>0</v>
      </c>
      <c r="F97" s="706">
        <v>0</v>
      </c>
      <c r="G97" s="707">
        <v>0</v>
      </c>
      <c r="H97" s="707">
        <v>0</v>
      </c>
      <c r="I97" s="707">
        <v>0</v>
      </c>
      <c r="J97" s="707">
        <v>0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1776.8250209999999</v>
      </c>
      <c r="C98" s="707">
        <v>2581.9055600000002</v>
      </c>
      <c r="D98" s="707">
        <v>805.08053900000027</v>
      </c>
      <c r="E98" s="708">
        <v>1.4531006314549193</v>
      </c>
      <c r="F98" s="706">
        <v>3578.6887653999997</v>
      </c>
      <c r="G98" s="707">
        <v>2684.0165740499997</v>
      </c>
      <c r="H98" s="707">
        <v>288.00058000000001</v>
      </c>
      <c r="I98" s="707">
        <v>2462.9032499999998</v>
      </c>
      <c r="J98" s="707">
        <v>-221.11332404999985</v>
      </c>
      <c r="K98" s="709">
        <v>0.68821387146381663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23.241524000000002</v>
      </c>
      <c r="C99" s="707">
        <v>21.151589999999999</v>
      </c>
      <c r="D99" s="707">
        <v>-2.0899340000000031</v>
      </c>
      <c r="E99" s="708">
        <v>0.91007758355261026</v>
      </c>
      <c r="F99" s="706">
        <v>22.208730500000001</v>
      </c>
      <c r="G99" s="707">
        <v>16.656547875000001</v>
      </c>
      <c r="H99" s="707">
        <v>2.0660799999999999</v>
      </c>
      <c r="I99" s="707">
        <v>16.194420000000001</v>
      </c>
      <c r="J99" s="707">
        <v>-0.46212787500000019</v>
      </c>
      <c r="K99" s="709">
        <v>0.72919161228058482</v>
      </c>
      <c r="L99" s="270"/>
      <c r="M99" s="705" t="str">
        <f t="shared" si="1"/>
        <v>X</v>
      </c>
    </row>
    <row r="100" spans="1:13" ht="14.45" customHeight="1" x14ac:dyDescent="0.2">
      <c r="A100" s="710" t="s">
        <v>424</v>
      </c>
      <c r="B100" s="706">
        <v>10.916235</v>
      </c>
      <c r="C100" s="707">
        <v>10.093500000000001</v>
      </c>
      <c r="D100" s="707">
        <v>-0.82273499999999977</v>
      </c>
      <c r="E100" s="708">
        <v>0.92463198163102944</v>
      </c>
      <c r="F100" s="706">
        <v>10.231496</v>
      </c>
      <c r="G100" s="707">
        <v>7.6736219999999999</v>
      </c>
      <c r="H100" s="707">
        <v>0.71250000000000002</v>
      </c>
      <c r="I100" s="707">
        <v>5.4188000000000001</v>
      </c>
      <c r="J100" s="707">
        <v>-2.2548219999999999</v>
      </c>
      <c r="K100" s="709">
        <v>0.52961951996071743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12.325289000000001</v>
      </c>
      <c r="C101" s="707">
        <v>11.05809</v>
      </c>
      <c r="D101" s="707">
        <v>-1.2671990000000015</v>
      </c>
      <c r="E101" s="708">
        <v>0.89718707610020332</v>
      </c>
      <c r="F101" s="706">
        <v>11.9772345</v>
      </c>
      <c r="G101" s="707">
        <v>8.9829258749999994</v>
      </c>
      <c r="H101" s="707">
        <v>1.35358</v>
      </c>
      <c r="I101" s="707">
        <v>10.77562</v>
      </c>
      <c r="J101" s="707">
        <v>1.7926941250000006</v>
      </c>
      <c r="K101" s="709">
        <v>0.89967512951341144</v>
      </c>
      <c r="L101" s="270"/>
      <c r="M101" s="705" t="str">
        <f t="shared" si="1"/>
        <v/>
      </c>
    </row>
    <row r="102" spans="1:13" ht="14.45" customHeight="1" x14ac:dyDescent="0.2">
      <c r="A102" s="710" t="s">
        <v>426</v>
      </c>
      <c r="B102" s="706">
        <v>84.575676000000001</v>
      </c>
      <c r="C102" s="707">
        <v>78.881320000000002</v>
      </c>
      <c r="D102" s="707">
        <v>-5.6943559999999991</v>
      </c>
      <c r="E102" s="708">
        <v>0.93267146927681666</v>
      </c>
      <c r="F102" s="706">
        <v>78.613372799999993</v>
      </c>
      <c r="G102" s="707">
        <v>58.960029599999999</v>
      </c>
      <c r="H102" s="707">
        <v>2.2709999999999999</v>
      </c>
      <c r="I102" s="707">
        <v>55.548000000000002</v>
      </c>
      <c r="J102" s="707">
        <v>-3.4120295999999968</v>
      </c>
      <c r="K102" s="709">
        <v>0.70659733861463336</v>
      </c>
      <c r="L102" s="270"/>
      <c r="M102" s="705" t="str">
        <f t="shared" si="1"/>
        <v>X</v>
      </c>
    </row>
    <row r="103" spans="1:13" ht="14.45" customHeight="1" x14ac:dyDescent="0.2">
      <c r="A103" s="710" t="s">
        <v>427</v>
      </c>
      <c r="B103" s="706">
        <v>75</v>
      </c>
      <c r="C103" s="707">
        <v>68.894999999999996</v>
      </c>
      <c r="D103" s="707">
        <v>-6.105000000000004</v>
      </c>
      <c r="E103" s="708">
        <v>0.91859999999999997</v>
      </c>
      <c r="F103" s="706">
        <v>68.040000000000006</v>
      </c>
      <c r="G103" s="707">
        <v>51.030000000000008</v>
      </c>
      <c r="H103" s="707">
        <v>-0.27</v>
      </c>
      <c r="I103" s="707">
        <v>47.924999999999997</v>
      </c>
      <c r="J103" s="707">
        <v>-3.1050000000000111</v>
      </c>
      <c r="K103" s="709">
        <v>0.70436507936507931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9.5756759999999996</v>
      </c>
      <c r="C104" s="707">
        <v>9.9863199999999992</v>
      </c>
      <c r="D104" s="707">
        <v>0.41064399999999956</v>
      </c>
      <c r="E104" s="708">
        <v>1.0428840741896446</v>
      </c>
      <c r="F104" s="706">
        <v>10.5733728</v>
      </c>
      <c r="G104" s="707">
        <v>7.9300295999999992</v>
      </c>
      <c r="H104" s="707">
        <v>2.5409999999999999</v>
      </c>
      <c r="I104" s="707">
        <v>7.6230000000000002</v>
      </c>
      <c r="J104" s="707">
        <v>-0.30702959999999901</v>
      </c>
      <c r="K104" s="709">
        <v>0.72096199994007593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1370.979452</v>
      </c>
      <c r="C105" s="707">
        <v>2219.5832099999998</v>
      </c>
      <c r="D105" s="707">
        <v>848.60375799999974</v>
      </c>
      <c r="E105" s="708">
        <v>1.6189762776984347</v>
      </c>
      <c r="F105" s="706">
        <v>3251.6192022</v>
      </c>
      <c r="G105" s="707">
        <v>2438.7144016500001</v>
      </c>
      <c r="H105" s="707">
        <v>283.14334000000002</v>
      </c>
      <c r="I105" s="707">
        <v>2292.26791</v>
      </c>
      <c r="J105" s="707">
        <v>-146.4464916500001</v>
      </c>
      <c r="K105" s="709">
        <v>0.7049619796958646</v>
      </c>
      <c r="L105" s="270"/>
      <c r="M105" s="705" t="str">
        <f t="shared" si="1"/>
        <v>X</v>
      </c>
    </row>
    <row r="106" spans="1:13" ht="14.45" customHeight="1" x14ac:dyDescent="0.2">
      <c r="A106" s="710" t="s">
        <v>430</v>
      </c>
      <c r="B106" s="706">
        <v>1332</v>
      </c>
      <c r="C106" s="707">
        <v>899.92912000000001</v>
      </c>
      <c r="D106" s="707">
        <v>-432.07087999999999</v>
      </c>
      <c r="E106" s="708">
        <v>0.67562246246246249</v>
      </c>
      <c r="F106" s="706">
        <v>1595.9508326</v>
      </c>
      <c r="G106" s="707">
        <v>1196.9631244500001</v>
      </c>
      <c r="H106" s="707">
        <v>128.39675</v>
      </c>
      <c r="I106" s="707">
        <v>1166.85986</v>
      </c>
      <c r="J106" s="707">
        <v>-30.103264450000097</v>
      </c>
      <c r="K106" s="709">
        <v>0.73113772439909186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0</v>
      </c>
      <c r="C107" s="707">
        <v>553.95447999999999</v>
      </c>
      <c r="D107" s="707">
        <v>553.95447999999999</v>
      </c>
      <c r="E107" s="708">
        <v>0</v>
      </c>
      <c r="F107" s="706">
        <v>339.06465070000002</v>
      </c>
      <c r="G107" s="707">
        <v>254.29848802500001</v>
      </c>
      <c r="H107" s="707">
        <v>23.430439999999997</v>
      </c>
      <c r="I107" s="707">
        <v>117.73988</v>
      </c>
      <c r="J107" s="707">
        <v>-136.55860802500001</v>
      </c>
      <c r="K107" s="709">
        <v>0.3472490563582068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3.6538539999999999</v>
      </c>
      <c r="C108" s="707">
        <v>0.96799999999999997</v>
      </c>
      <c r="D108" s="707">
        <v>-2.685854</v>
      </c>
      <c r="E108" s="708">
        <v>0.26492574689629089</v>
      </c>
      <c r="F108" s="706">
        <v>0.95654879999999998</v>
      </c>
      <c r="G108" s="707">
        <v>0.71741160000000004</v>
      </c>
      <c r="H108" s="707">
        <v>0.48399999999999999</v>
      </c>
      <c r="I108" s="707">
        <v>0.96799999999999997</v>
      </c>
      <c r="J108" s="707">
        <v>0.25058839999999993</v>
      </c>
      <c r="K108" s="709">
        <v>1.0119713704099571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35.325597999999999</v>
      </c>
      <c r="C109" s="707">
        <v>30.13571</v>
      </c>
      <c r="D109" s="707">
        <v>-5.1898879999999998</v>
      </c>
      <c r="E109" s="708">
        <v>0.85308421388931621</v>
      </c>
      <c r="F109" s="706">
        <v>30.3271701</v>
      </c>
      <c r="G109" s="707">
        <v>22.745377574999999</v>
      </c>
      <c r="H109" s="707">
        <v>3.0452499999999998</v>
      </c>
      <c r="I109" s="707">
        <v>21.777819999999998</v>
      </c>
      <c r="J109" s="707">
        <v>-0.96755757500000072</v>
      </c>
      <c r="K109" s="709">
        <v>0.71809601516364363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0</v>
      </c>
      <c r="C110" s="707">
        <v>734.59590000000003</v>
      </c>
      <c r="D110" s="707">
        <v>734.59590000000003</v>
      </c>
      <c r="E110" s="708">
        <v>0</v>
      </c>
      <c r="F110" s="706">
        <v>1285.32</v>
      </c>
      <c r="G110" s="707">
        <v>963.99</v>
      </c>
      <c r="H110" s="707">
        <v>127.78689999999999</v>
      </c>
      <c r="I110" s="707">
        <v>984.92234999999994</v>
      </c>
      <c r="J110" s="707">
        <v>20.932349999999929</v>
      </c>
      <c r="K110" s="709">
        <v>0.76628571095135845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298.028369</v>
      </c>
      <c r="C111" s="707">
        <v>254.73500000000001</v>
      </c>
      <c r="D111" s="707">
        <v>-43.293368999999984</v>
      </c>
      <c r="E111" s="708">
        <v>0.85473406727934687</v>
      </c>
      <c r="F111" s="706">
        <v>217.00751689999998</v>
      </c>
      <c r="G111" s="707">
        <v>162.75563767499997</v>
      </c>
      <c r="H111" s="707">
        <v>0.52015999999999996</v>
      </c>
      <c r="I111" s="707">
        <v>98.300020000000004</v>
      </c>
      <c r="J111" s="707">
        <v>-64.455617674999971</v>
      </c>
      <c r="K111" s="709">
        <v>0.45297979260920251</v>
      </c>
      <c r="L111" s="270"/>
      <c r="M111" s="705" t="str">
        <f t="shared" si="1"/>
        <v>X</v>
      </c>
    </row>
    <row r="112" spans="1:13" ht="14.45" customHeight="1" x14ac:dyDescent="0.2">
      <c r="A112" s="710" t="s">
        <v>436</v>
      </c>
      <c r="B112" s="706">
        <v>12.196725000000001</v>
      </c>
      <c r="C112" s="707">
        <v>0</v>
      </c>
      <c r="D112" s="707">
        <v>-12.196725000000001</v>
      </c>
      <c r="E112" s="708">
        <v>0</v>
      </c>
      <c r="F112" s="706">
        <v>0</v>
      </c>
      <c r="G112" s="707">
        <v>0</v>
      </c>
      <c r="H112" s="707">
        <v>0</v>
      </c>
      <c r="I112" s="707">
        <v>0</v>
      </c>
      <c r="J112" s="707">
        <v>0</v>
      </c>
      <c r="K112" s="709">
        <v>0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73.907246999999998</v>
      </c>
      <c r="C113" s="707">
        <v>40.310490000000001</v>
      </c>
      <c r="D113" s="707">
        <v>-33.596756999999997</v>
      </c>
      <c r="E113" s="708">
        <v>0.54541999108693628</v>
      </c>
      <c r="F113" s="706">
        <v>39.004277999999999</v>
      </c>
      <c r="G113" s="707">
        <v>29.2532085</v>
      </c>
      <c r="H113" s="707">
        <v>0</v>
      </c>
      <c r="I113" s="707">
        <v>20.455119999999997</v>
      </c>
      <c r="J113" s="707">
        <v>-8.7980885000000022</v>
      </c>
      <c r="K113" s="709">
        <v>0.52443273017385417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51</v>
      </c>
      <c r="C114" s="707">
        <v>31.281330000000001</v>
      </c>
      <c r="D114" s="707">
        <v>-19.718669999999999</v>
      </c>
      <c r="E114" s="708">
        <v>0.61335941176470588</v>
      </c>
      <c r="F114" s="706">
        <v>73</v>
      </c>
      <c r="G114" s="707">
        <v>54.75</v>
      </c>
      <c r="H114" s="707">
        <v>0</v>
      </c>
      <c r="I114" s="707">
        <v>0</v>
      </c>
      <c r="J114" s="707">
        <v>-54.75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87.860228000000006</v>
      </c>
      <c r="C115" s="707">
        <v>62.142129999999995</v>
      </c>
      <c r="D115" s="707">
        <v>-25.718098000000012</v>
      </c>
      <c r="E115" s="708">
        <v>0.70728396015544137</v>
      </c>
      <c r="F115" s="706">
        <v>65.003239300000004</v>
      </c>
      <c r="G115" s="707">
        <v>48.752429475</v>
      </c>
      <c r="H115" s="707">
        <v>0</v>
      </c>
      <c r="I115" s="707">
        <v>4.032</v>
      </c>
      <c r="J115" s="707">
        <v>-44.720429475000003</v>
      </c>
      <c r="K115" s="709">
        <v>6.2027678057576426E-2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41.398444000000005</v>
      </c>
      <c r="C116" s="707">
        <v>21.79016</v>
      </c>
      <c r="D116" s="707">
        <v>-19.608284000000005</v>
      </c>
      <c r="E116" s="708">
        <v>0.52635214985374812</v>
      </c>
      <c r="F116" s="706">
        <v>0</v>
      </c>
      <c r="G116" s="707">
        <v>0</v>
      </c>
      <c r="H116" s="707">
        <v>0.52015999999999996</v>
      </c>
      <c r="I116" s="707">
        <v>11.51158</v>
      </c>
      <c r="J116" s="707">
        <v>11.51158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31.665724999999998</v>
      </c>
      <c r="C117" s="707">
        <v>0</v>
      </c>
      <c r="D117" s="707">
        <v>-31.665724999999998</v>
      </c>
      <c r="E117" s="708">
        <v>0</v>
      </c>
      <c r="F117" s="706">
        <v>0</v>
      </c>
      <c r="G117" s="707">
        <v>0</v>
      </c>
      <c r="H117" s="707">
        <v>0</v>
      </c>
      <c r="I117" s="707">
        <v>0</v>
      </c>
      <c r="J117" s="707">
        <v>0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46.066499999999998</v>
      </c>
      <c r="J118" s="707">
        <v>46.066499999999998</v>
      </c>
      <c r="K118" s="709">
        <v>0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99.210890000000006</v>
      </c>
      <c r="D119" s="707">
        <v>99.210890000000006</v>
      </c>
      <c r="E119" s="708">
        <v>0</v>
      </c>
      <c r="F119" s="706">
        <v>39.999999600000002</v>
      </c>
      <c r="G119" s="707">
        <v>29.9999997</v>
      </c>
      <c r="H119" s="707">
        <v>0</v>
      </c>
      <c r="I119" s="707">
        <v>16.234819999999999</v>
      </c>
      <c r="J119" s="707">
        <v>-13.765179700000001</v>
      </c>
      <c r="K119" s="709">
        <v>0.40587050405870501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0</v>
      </c>
      <c r="C120" s="707">
        <v>7.5544399999999996</v>
      </c>
      <c r="D120" s="707">
        <v>7.5544399999999996</v>
      </c>
      <c r="E120" s="708">
        <v>0</v>
      </c>
      <c r="F120" s="706">
        <v>9.2399429999999985</v>
      </c>
      <c r="G120" s="707">
        <v>6.9299572499999993</v>
      </c>
      <c r="H120" s="707">
        <v>0</v>
      </c>
      <c r="I120" s="707">
        <v>0.59289999999999998</v>
      </c>
      <c r="J120" s="707">
        <v>-6.3370572499999991</v>
      </c>
      <c r="K120" s="709">
        <v>6.4167062502441849E-2</v>
      </c>
      <c r="L120" s="270"/>
      <c r="M120" s="705" t="str">
        <f t="shared" si="1"/>
        <v>X</v>
      </c>
    </row>
    <row r="121" spans="1:13" ht="14.45" customHeight="1" x14ac:dyDescent="0.2">
      <c r="A121" s="710" t="s">
        <v>445</v>
      </c>
      <c r="B121" s="706">
        <v>0</v>
      </c>
      <c r="C121" s="707">
        <v>7.5544399999999996</v>
      </c>
      <c r="D121" s="707">
        <v>7.5544399999999996</v>
      </c>
      <c r="E121" s="708">
        <v>0</v>
      </c>
      <c r="F121" s="706">
        <v>9.2399429999999985</v>
      </c>
      <c r="G121" s="707">
        <v>6.9299572499999993</v>
      </c>
      <c r="H121" s="707">
        <v>0</v>
      </c>
      <c r="I121" s="707">
        <v>0.59289999999999998</v>
      </c>
      <c r="J121" s="707">
        <v>-6.3370572499999991</v>
      </c>
      <c r="K121" s="709">
        <v>6.4167062502441849E-2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37883.747093999998</v>
      </c>
      <c r="C122" s="707">
        <v>36243.566169999998</v>
      </c>
      <c r="D122" s="707">
        <v>-1640.1809240000002</v>
      </c>
      <c r="E122" s="708">
        <v>0.95670489194402386</v>
      </c>
      <c r="F122" s="706">
        <v>35514.679628099999</v>
      </c>
      <c r="G122" s="707">
        <v>26636.009721074999</v>
      </c>
      <c r="H122" s="707">
        <v>2787.3143799999998</v>
      </c>
      <c r="I122" s="707">
        <v>25362.338239999997</v>
      </c>
      <c r="J122" s="707">
        <v>-1273.6714810750018</v>
      </c>
      <c r="K122" s="709">
        <v>0.71413675994229597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27374.99</v>
      </c>
      <c r="C123" s="707">
        <v>26693.94</v>
      </c>
      <c r="D123" s="707">
        <v>-681.05000000000291</v>
      </c>
      <c r="E123" s="708">
        <v>0.97512145209916046</v>
      </c>
      <c r="F123" s="706">
        <v>26111.1789403</v>
      </c>
      <c r="G123" s="707">
        <v>19583.384205225</v>
      </c>
      <c r="H123" s="707">
        <v>2054.4949999999999</v>
      </c>
      <c r="I123" s="707">
        <v>18697.817999999999</v>
      </c>
      <c r="J123" s="707">
        <v>-885.56620522500089</v>
      </c>
      <c r="K123" s="709">
        <v>0.7160847866253095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27230.5</v>
      </c>
      <c r="C124" s="707">
        <v>26370.673999999999</v>
      </c>
      <c r="D124" s="707">
        <v>-859.82600000000093</v>
      </c>
      <c r="E124" s="708">
        <v>0.9684241567360129</v>
      </c>
      <c r="F124" s="706">
        <v>25828.7661568</v>
      </c>
      <c r="G124" s="707">
        <v>19371.574617599999</v>
      </c>
      <c r="H124" s="707">
        <v>2020.124</v>
      </c>
      <c r="I124" s="707">
        <v>18402.387999999999</v>
      </c>
      <c r="J124" s="707">
        <v>-969.18661760000032</v>
      </c>
      <c r="K124" s="709">
        <v>0.71247646474027015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27230.5</v>
      </c>
      <c r="C125" s="707">
        <v>26370.673999999999</v>
      </c>
      <c r="D125" s="707">
        <v>-859.82600000000093</v>
      </c>
      <c r="E125" s="708">
        <v>0.9684241567360129</v>
      </c>
      <c r="F125" s="706">
        <v>25828.7661568</v>
      </c>
      <c r="G125" s="707">
        <v>19371.574617599999</v>
      </c>
      <c r="H125" s="707">
        <v>2020.124</v>
      </c>
      <c r="I125" s="707">
        <v>18402.387999999999</v>
      </c>
      <c r="J125" s="707">
        <v>-969.18661760000032</v>
      </c>
      <c r="K125" s="709">
        <v>0.71247646474027015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55.64</v>
      </c>
      <c r="C126" s="707">
        <v>189.2</v>
      </c>
      <c r="D126" s="707">
        <v>133.56</v>
      </c>
      <c r="E126" s="708">
        <v>3.4004313443565777</v>
      </c>
      <c r="F126" s="706">
        <v>152.72727359999999</v>
      </c>
      <c r="G126" s="707">
        <v>114.54545519999999</v>
      </c>
      <c r="H126" s="707">
        <v>13.05</v>
      </c>
      <c r="I126" s="707">
        <v>185.55</v>
      </c>
      <c r="J126" s="707">
        <v>71.004544800000019</v>
      </c>
      <c r="K126" s="709">
        <v>1.2149107073433676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55.64</v>
      </c>
      <c r="C127" s="707">
        <v>189.2</v>
      </c>
      <c r="D127" s="707">
        <v>133.56</v>
      </c>
      <c r="E127" s="708">
        <v>3.4004313443565777</v>
      </c>
      <c r="F127" s="706">
        <v>152.72727359999999</v>
      </c>
      <c r="G127" s="707">
        <v>114.54545519999999</v>
      </c>
      <c r="H127" s="707">
        <v>13.05</v>
      </c>
      <c r="I127" s="707">
        <v>185.55</v>
      </c>
      <c r="J127" s="707">
        <v>71.004544800000019</v>
      </c>
      <c r="K127" s="709">
        <v>1.2149107073433676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65.91</v>
      </c>
      <c r="C128" s="707">
        <v>82.566000000000003</v>
      </c>
      <c r="D128" s="707">
        <v>16.656000000000006</v>
      </c>
      <c r="E128" s="708">
        <v>1.2527082385070551</v>
      </c>
      <c r="F128" s="706">
        <v>73.196641499999998</v>
      </c>
      <c r="G128" s="707">
        <v>54.897481124999999</v>
      </c>
      <c r="H128" s="707">
        <v>6.3209999999999997</v>
      </c>
      <c r="I128" s="707">
        <v>73.63</v>
      </c>
      <c r="J128" s="707">
        <v>18.732518874999997</v>
      </c>
      <c r="K128" s="709">
        <v>1.0059204697253767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65.91</v>
      </c>
      <c r="C129" s="707">
        <v>82.566000000000003</v>
      </c>
      <c r="D129" s="707">
        <v>16.656000000000006</v>
      </c>
      <c r="E129" s="708">
        <v>1.2527082385070551</v>
      </c>
      <c r="F129" s="706">
        <v>73.196641499999998</v>
      </c>
      <c r="G129" s="707">
        <v>54.897481124999999</v>
      </c>
      <c r="H129" s="707">
        <v>6.3209999999999997</v>
      </c>
      <c r="I129" s="707">
        <v>73.63</v>
      </c>
      <c r="J129" s="707">
        <v>18.732518874999997</v>
      </c>
      <c r="K129" s="709">
        <v>1.0059204697253767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22.94</v>
      </c>
      <c r="C130" s="707">
        <v>51.5</v>
      </c>
      <c r="D130" s="707">
        <v>28.56</v>
      </c>
      <c r="E130" s="708">
        <v>2.2449869224062771</v>
      </c>
      <c r="F130" s="706">
        <v>56.488868400000001</v>
      </c>
      <c r="G130" s="707">
        <v>42.366651300000001</v>
      </c>
      <c r="H130" s="707">
        <v>15</v>
      </c>
      <c r="I130" s="707">
        <v>36.25</v>
      </c>
      <c r="J130" s="707">
        <v>-6.1166513000000009</v>
      </c>
      <c r="K130" s="709">
        <v>0.64171935155989068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22.94</v>
      </c>
      <c r="C131" s="707">
        <v>51.5</v>
      </c>
      <c r="D131" s="707">
        <v>28.56</v>
      </c>
      <c r="E131" s="708">
        <v>2.2449869224062771</v>
      </c>
      <c r="F131" s="706">
        <v>56.488868400000001</v>
      </c>
      <c r="G131" s="707">
        <v>42.366651300000001</v>
      </c>
      <c r="H131" s="707">
        <v>15</v>
      </c>
      <c r="I131" s="707">
        <v>36.25</v>
      </c>
      <c r="J131" s="707">
        <v>-6.1166513000000009</v>
      </c>
      <c r="K131" s="709">
        <v>0.64171935155989068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9810.02</v>
      </c>
      <c r="C132" s="707">
        <v>9020.53442</v>
      </c>
      <c r="D132" s="707">
        <v>-789.48558000000048</v>
      </c>
      <c r="E132" s="708">
        <v>0.91952253104478887</v>
      </c>
      <c r="F132" s="706">
        <v>8773.9566625999905</v>
      </c>
      <c r="G132" s="707">
        <v>6580.4674969499929</v>
      </c>
      <c r="H132" s="707">
        <v>692.28415000000007</v>
      </c>
      <c r="I132" s="707">
        <v>6294.9745999999996</v>
      </c>
      <c r="J132" s="707">
        <v>-285.49289694999334</v>
      </c>
      <c r="K132" s="709">
        <v>0.71746132811814078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2596.77</v>
      </c>
      <c r="C133" s="707">
        <v>2395.0279999999998</v>
      </c>
      <c r="D133" s="707">
        <v>-201.74200000000019</v>
      </c>
      <c r="E133" s="708">
        <v>0.92231040870003878</v>
      </c>
      <c r="F133" s="706">
        <v>2336.2606482000001</v>
      </c>
      <c r="G133" s="707">
        <v>1752.1954861500001</v>
      </c>
      <c r="H133" s="707">
        <v>184.33699999999999</v>
      </c>
      <c r="I133" s="707">
        <v>1676.17605</v>
      </c>
      <c r="J133" s="707">
        <v>-76.019436150000047</v>
      </c>
      <c r="K133" s="709">
        <v>0.71746106381213492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2596.77</v>
      </c>
      <c r="C134" s="707">
        <v>2395.0279999999998</v>
      </c>
      <c r="D134" s="707">
        <v>-201.74200000000019</v>
      </c>
      <c r="E134" s="708">
        <v>0.92231040870003878</v>
      </c>
      <c r="F134" s="706">
        <v>2336.2606482000001</v>
      </c>
      <c r="G134" s="707">
        <v>1752.1954861500001</v>
      </c>
      <c r="H134" s="707">
        <v>184.33699999999999</v>
      </c>
      <c r="I134" s="707">
        <v>1676.17605</v>
      </c>
      <c r="J134" s="707">
        <v>-76.019436150000047</v>
      </c>
      <c r="K134" s="709">
        <v>0.71746106381213492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7213.25</v>
      </c>
      <c r="C135" s="707">
        <v>6625.5064199999997</v>
      </c>
      <c r="D135" s="707">
        <v>-587.74358000000029</v>
      </c>
      <c r="E135" s="708">
        <v>0.91851889508889883</v>
      </c>
      <c r="F135" s="706">
        <v>6437.6960143999995</v>
      </c>
      <c r="G135" s="707">
        <v>4828.2720108000003</v>
      </c>
      <c r="H135" s="707">
        <v>507.94715000000002</v>
      </c>
      <c r="I135" s="707">
        <v>4618.7985499999995</v>
      </c>
      <c r="J135" s="707">
        <v>-209.47346080000079</v>
      </c>
      <c r="K135" s="709">
        <v>0.71746142403564184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7213.25</v>
      </c>
      <c r="C136" s="707">
        <v>6625.5064199999997</v>
      </c>
      <c r="D136" s="707">
        <v>-587.74358000000029</v>
      </c>
      <c r="E136" s="708">
        <v>0.91851889508889883</v>
      </c>
      <c r="F136" s="706">
        <v>6437.6960143999995</v>
      </c>
      <c r="G136" s="707">
        <v>4828.2720108000003</v>
      </c>
      <c r="H136" s="707">
        <v>507.94715000000002</v>
      </c>
      <c r="I136" s="707">
        <v>4618.7985499999995</v>
      </c>
      <c r="J136" s="707">
        <v>-209.47346080000079</v>
      </c>
      <c r="K136" s="709">
        <v>0.71746142403564184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120.767094</v>
      </c>
      <c r="C137" s="707">
        <v>0</v>
      </c>
      <c r="D137" s="707">
        <v>-120.767094</v>
      </c>
      <c r="E137" s="708">
        <v>0</v>
      </c>
      <c r="F137" s="706">
        <v>107.32044670000001</v>
      </c>
      <c r="G137" s="707">
        <v>80.490335024999993</v>
      </c>
      <c r="H137" s="707">
        <v>0</v>
      </c>
      <c r="I137" s="707">
        <v>0</v>
      </c>
      <c r="J137" s="707">
        <v>-80.490335024999993</v>
      </c>
      <c r="K137" s="709">
        <v>0</v>
      </c>
      <c r="L137" s="270"/>
      <c r="M137" s="705" t="str">
        <f t="shared" si="2"/>
        <v/>
      </c>
    </row>
    <row r="138" spans="1:13" ht="14.45" customHeight="1" x14ac:dyDescent="0.2">
      <c r="A138" s="710" t="s">
        <v>462</v>
      </c>
      <c r="B138" s="706">
        <v>120.767094</v>
      </c>
      <c r="C138" s="707">
        <v>0</v>
      </c>
      <c r="D138" s="707">
        <v>-120.767094</v>
      </c>
      <c r="E138" s="708">
        <v>0</v>
      </c>
      <c r="F138" s="706">
        <v>107.32044670000001</v>
      </c>
      <c r="G138" s="707">
        <v>80.490335024999993</v>
      </c>
      <c r="H138" s="707">
        <v>0</v>
      </c>
      <c r="I138" s="707">
        <v>0</v>
      </c>
      <c r="J138" s="707">
        <v>-80.490335024999993</v>
      </c>
      <c r="K138" s="709">
        <v>0</v>
      </c>
      <c r="L138" s="270"/>
      <c r="M138" s="705" t="str">
        <f t="shared" si="2"/>
        <v>X</v>
      </c>
    </row>
    <row r="139" spans="1:13" ht="14.45" customHeight="1" x14ac:dyDescent="0.2">
      <c r="A139" s="710" t="s">
        <v>463</v>
      </c>
      <c r="B139" s="706">
        <v>120.767094</v>
      </c>
      <c r="C139" s="707">
        <v>0</v>
      </c>
      <c r="D139" s="707">
        <v>-120.767094</v>
      </c>
      <c r="E139" s="708">
        <v>0</v>
      </c>
      <c r="F139" s="706">
        <v>107.32044670000001</v>
      </c>
      <c r="G139" s="707">
        <v>80.490335024999993</v>
      </c>
      <c r="H139" s="707">
        <v>0</v>
      </c>
      <c r="I139" s="707">
        <v>0</v>
      </c>
      <c r="J139" s="707">
        <v>-80.490335024999993</v>
      </c>
      <c r="K139" s="709">
        <v>0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577.97</v>
      </c>
      <c r="C140" s="707">
        <v>529.09175000000005</v>
      </c>
      <c r="D140" s="707">
        <v>-48.87824999999998</v>
      </c>
      <c r="E140" s="708">
        <v>0.91543116424727933</v>
      </c>
      <c r="F140" s="706">
        <v>522.22357850000003</v>
      </c>
      <c r="G140" s="707">
        <v>391.66768387500002</v>
      </c>
      <c r="H140" s="707">
        <v>40.535230000000006</v>
      </c>
      <c r="I140" s="707">
        <v>369.54563999999999</v>
      </c>
      <c r="J140" s="707">
        <v>-22.122043875000031</v>
      </c>
      <c r="K140" s="709">
        <v>0.70763874940587346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577.97</v>
      </c>
      <c r="C141" s="707">
        <v>529.09175000000005</v>
      </c>
      <c r="D141" s="707">
        <v>-48.87824999999998</v>
      </c>
      <c r="E141" s="708">
        <v>0.91543116424727933</v>
      </c>
      <c r="F141" s="706">
        <v>522.22357850000003</v>
      </c>
      <c r="G141" s="707">
        <v>391.66768387500002</v>
      </c>
      <c r="H141" s="707">
        <v>40.535230000000006</v>
      </c>
      <c r="I141" s="707">
        <v>369.54563999999999</v>
      </c>
      <c r="J141" s="707">
        <v>-22.122043875000031</v>
      </c>
      <c r="K141" s="709">
        <v>0.70763874940587346</v>
      </c>
      <c r="L141" s="270"/>
      <c r="M141" s="705" t="str">
        <f t="shared" si="2"/>
        <v>X</v>
      </c>
    </row>
    <row r="142" spans="1:13" ht="14.45" customHeight="1" x14ac:dyDescent="0.2">
      <c r="A142" s="710" t="s">
        <v>466</v>
      </c>
      <c r="B142" s="706">
        <v>577.97</v>
      </c>
      <c r="C142" s="707">
        <v>529.09175000000005</v>
      </c>
      <c r="D142" s="707">
        <v>-48.87824999999998</v>
      </c>
      <c r="E142" s="708">
        <v>0.91543116424727933</v>
      </c>
      <c r="F142" s="706">
        <v>522.22357850000003</v>
      </c>
      <c r="G142" s="707">
        <v>391.66768387500002</v>
      </c>
      <c r="H142" s="707">
        <v>40.535230000000006</v>
      </c>
      <c r="I142" s="707">
        <v>369.54563999999999</v>
      </c>
      <c r="J142" s="707">
        <v>-22.122043875000031</v>
      </c>
      <c r="K142" s="709">
        <v>0.70763874940587346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86.842699999999994</v>
      </c>
      <c r="D143" s="707">
        <v>86.842699999999994</v>
      </c>
      <c r="E143" s="708">
        <v>0</v>
      </c>
      <c r="F143" s="706">
        <v>73.874677200000093</v>
      </c>
      <c r="G143" s="707">
        <v>55.40600790000007</v>
      </c>
      <c r="H143" s="707">
        <v>0</v>
      </c>
      <c r="I143" s="707">
        <v>84.383110000000002</v>
      </c>
      <c r="J143" s="707">
        <v>28.977102099999932</v>
      </c>
      <c r="K143" s="709">
        <v>1.1422467508257335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86.842699999999994</v>
      </c>
      <c r="D144" s="707">
        <v>86.842699999999994</v>
      </c>
      <c r="E144" s="708">
        <v>0</v>
      </c>
      <c r="F144" s="706">
        <v>73.874677200000093</v>
      </c>
      <c r="G144" s="707">
        <v>55.40600790000007</v>
      </c>
      <c r="H144" s="707">
        <v>0</v>
      </c>
      <c r="I144" s="707">
        <v>84.383110000000002</v>
      </c>
      <c r="J144" s="707">
        <v>28.977102099999932</v>
      </c>
      <c r="K144" s="709">
        <v>1.1422467508257335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0</v>
      </c>
      <c r="C145" s="707">
        <v>27.412700000000001</v>
      </c>
      <c r="D145" s="707">
        <v>27.412700000000001</v>
      </c>
      <c r="E145" s="708">
        <v>0</v>
      </c>
      <c r="F145" s="706">
        <v>32.628625200000002</v>
      </c>
      <c r="G145" s="707">
        <v>24.471468900000001</v>
      </c>
      <c r="H145" s="707">
        <v>0</v>
      </c>
      <c r="I145" s="707">
        <v>75.433109999999999</v>
      </c>
      <c r="J145" s="707">
        <v>50.961641099999994</v>
      </c>
      <c r="K145" s="709">
        <v>2.3118690884959503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0</v>
      </c>
      <c r="C146" s="707">
        <v>5.0676999999999994</v>
      </c>
      <c r="D146" s="707">
        <v>5.0676999999999994</v>
      </c>
      <c r="E146" s="708">
        <v>0</v>
      </c>
      <c r="F146" s="706">
        <v>5.4049176000000001</v>
      </c>
      <c r="G146" s="707">
        <v>4.0536881999999999</v>
      </c>
      <c r="H146" s="707">
        <v>0</v>
      </c>
      <c r="I146" s="707">
        <v>69.433109999999999</v>
      </c>
      <c r="J146" s="707">
        <v>65.379421800000003</v>
      </c>
      <c r="K146" s="709">
        <v>12.846284650111965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5</v>
      </c>
      <c r="D147" s="707">
        <v>5</v>
      </c>
      <c r="E147" s="708">
        <v>0</v>
      </c>
      <c r="F147" s="706">
        <v>7.971006</v>
      </c>
      <c r="G147" s="707">
        <v>5.9782544999999994</v>
      </c>
      <c r="H147" s="707">
        <v>0</v>
      </c>
      <c r="I147" s="707">
        <v>6</v>
      </c>
      <c r="J147" s="707">
        <v>2.1745500000000639E-2</v>
      </c>
      <c r="K147" s="709">
        <v>0.75272807472482139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17.344999999999999</v>
      </c>
      <c r="D148" s="707">
        <v>17.344999999999999</v>
      </c>
      <c r="E148" s="708">
        <v>0</v>
      </c>
      <c r="F148" s="706">
        <v>19.252701600000002</v>
      </c>
      <c r="G148" s="707">
        <v>14.439526200000001</v>
      </c>
      <c r="H148" s="707">
        <v>0</v>
      </c>
      <c r="I148" s="707">
        <v>0</v>
      </c>
      <c r="J148" s="707">
        <v>-14.439526200000001</v>
      </c>
      <c r="K148" s="709">
        <v>0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8.0129999999999999</v>
      </c>
      <c r="D149" s="707">
        <v>8.0129999999999999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8.0129999999999999</v>
      </c>
      <c r="D150" s="707">
        <v>8.0129999999999999</v>
      </c>
      <c r="E150" s="708">
        <v>0</v>
      </c>
      <c r="F150" s="706">
        <v>0</v>
      </c>
      <c r="G150" s="707">
        <v>0</v>
      </c>
      <c r="H150" s="707">
        <v>0</v>
      </c>
      <c r="I150" s="707">
        <v>0</v>
      </c>
      <c r="J150" s="707">
        <v>0</v>
      </c>
      <c r="K150" s="709">
        <v>0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38.450000000000003</v>
      </c>
      <c r="D151" s="707">
        <v>38.450000000000003</v>
      </c>
      <c r="E151" s="708">
        <v>0</v>
      </c>
      <c r="F151" s="706">
        <v>30.251667600000001</v>
      </c>
      <c r="G151" s="707">
        <v>22.6887507</v>
      </c>
      <c r="H151" s="707">
        <v>0</v>
      </c>
      <c r="I151" s="707">
        <v>6.75</v>
      </c>
      <c r="J151" s="707">
        <v>-15.9387507</v>
      </c>
      <c r="K151" s="709">
        <v>0.22312819541888659</v>
      </c>
      <c r="L151" s="270"/>
      <c r="M151" s="705" t="str">
        <f t="shared" si="2"/>
        <v>X</v>
      </c>
    </row>
    <row r="152" spans="1:13" ht="14.45" customHeight="1" x14ac:dyDescent="0.2">
      <c r="A152" s="710" t="s">
        <v>476</v>
      </c>
      <c r="B152" s="706">
        <v>0</v>
      </c>
      <c r="C152" s="707">
        <v>38.450000000000003</v>
      </c>
      <c r="D152" s="707">
        <v>38.450000000000003</v>
      </c>
      <c r="E152" s="708">
        <v>0</v>
      </c>
      <c r="F152" s="706">
        <v>30.251667600000001</v>
      </c>
      <c r="G152" s="707">
        <v>22.6887507</v>
      </c>
      <c r="H152" s="707">
        <v>0</v>
      </c>
      <c r="I152" s="707">
        <v>6.75</v>
      </c>
      <c r="J152" s="707">
        <v>-15.9387507</v>
      </c>
      <c r="K152" s="709">
        <v>0.22312819541888659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1.9</v>
      </c>
      <c r="D153" s="707">
        <v>1.9</v>
      </c>
      <c r="E153" s="708">
        <v>0</v>
      </c>
      <c r="F153" s="706">
        <v>0.76333200000000001</v>
      </c>
      <c r="G153" s="707">
        <v>0.57249899999999998</v>
      </c>
      <c r="H153" s="707">
        <v>0</v>
      </c>
      <c r="I153" s="707">
        <v>2.2000000000000002</v>
      </c>
      <c r="J153" s="707">
        <v>1.6275010000000001</v>
      </c>
      <c r="K153" s="709">
        <v>2.8821011041067321</v>
      </c>
      <c r="L153" s="270"/>
      <c r="M153" s="705" t="str">
        <f t="shared" si="2"/>
        <v>X</v>
      </c>
    </row>
    <row r="154" spans="1:13" ht="14.45" customHeight="1" x14ac:dyDescent="0.2">
      <c r="A154" s="710" t="s">
        <v>478</v>
      </c>
      <c r="B154" s="706">
        <v>0</v>
      </c>
      <c r="C154" s="707">
        <v>1.9</v>
      </c>
      <c r="D154" s="707">
        <v>1.9</v>
      </c>
      <c r="E154" s="708">
        <v>0</v>
      </c>
      <c r="F154" s="706">
        <v>0.76333200000000001</v>
      </c>
      <c r="G154" s="707">
        <v>0.57249899999999998</v>
      </c>
      <c r="H154" s="707">
        <v>0</v>
      </c>
      <c r="I154" s="707">
        <v>2.2000000000000002</v>
      </c>
      <c r="J154" s="707">
        <v>1.6275010000000001</v>
      </c>
      <c r="K154" s="709">
        <v>2.8821011041067321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11.067</v>
      </c>
      <c r="D155" s="707">
        <v>11.067</v>
      </c>
      <c r="E155" s="708">
        <v>0</v>
      </c>
      <c r="F155" s="706">
        <v>10.231052400000001</v>
      </c>
      <c r="G155" s="707">
        <v>7.6732893000000004</v>
      </c>
      <c r="H155" s="707">
        <v>0</v>
      </c>
      <c r="I155" s="707">
        <v>0</v>
      </c>
      <c r="J155" s="707">
        <v>-7.6732893000000004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11.067</v>
      </c>
      <c r="D156" s="707">
        <v>11.067</v>
      </c>
      <c r="E156" s="708">
        <v>0</v>
      </c>
      <c r="F156" s="706">
        <v>10.231052400000001</v>
      </c>
      <c r="G156" s="707">
        <v>7.6732893000000004</v>
      </c>
      <c r="H156" s="707">
        <v>0</v>
      </c>
      <c r="I156" s="707">
        <v>0</v>
      </c>
      <c r="J156" s="707">
        <v>-7.6732893000000004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2128</v>
      </c>
      <c r="C157" s="707">
        <v>2512.6424700000002</v>
      </c>
      <c r="D157" s="707">
        <v>384.64247000000023</v>
      </c>
      <c r="E157" s="708">
        <v>1.180753040413534</v>
      </c>
      <c r="F157" s="706">
        <v>2693.6690200999997</v>
      </c>
      <c r="G157" s="707">
        <v>2020.2517650749996</v>
      </c>
      <c r="H157" s="707">
        <v>330.01468</v>
      </c>
      <c r="I157" s="707">
        <v>3191.7171600000001</v>
      </c>
      <c r="J157" s="707">
        <v>1171.4653949250005</v>
      </c>
      <c r="K157" s="709">
        <v>1.1848958191164523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1482</v>
      </c>
      <c r="C158" s="707">
        <v>1968.9847</v>
      </c>
      <c r="D158" s="707">
        <v>486.98469999999998</v>
      </c>
      <c r="E158" s="708">
        <v>1.3285996626180836</v>
      </c>
      <c r="F158" s="706">
        <v>2683.1736059</v>
      </c>
      <c r="G158" s="707">
        <v>2012.3802044250001</v>
      </c>
      <c r="H158" s="707">
        <v>319.63934</v>
      </c>
      <c r="I158" s="707">
        <v>3102.9691400000002</v>
      </c>
      <c r="J158" s="707">
        <v>1090.5889355750001</v>
      </c>
      <c r="K158" s="709">
        <v>1.1564548537511388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1482</v>
      </c>
      <c r="C159" s="707">
        <v>1962.6976999999999</v>
      </c>
      <c r="D159" s="707">
        <v>480.69769999999994</v>
      </c>
      <c r="E159" s="708">
        <v>1.3243574224021593</v>
      </c>
      <c r="F159" s="706">
        <v>2683.1736059</v>
      </c>
      <c r="G159" s="707">
        <v>2012.3802044250001</v>
      </c>
      <c r="H159" s="707">
        <v>319.63934</v>
      </c>
      <c r="I159" s="707">
        <v>3101.6501400000002</v>
      </c>
      <c r="J159" s="707">
        <v>1089.2699355750001</v>
      </c>
      <c r="K159" s="709">
        <v>1.1559632716943165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912</v>
      </c>
      <c r="C160" s="707">
        <v>898.56375000000003</v>
      </c>
      <c r="D160" s="707">
        <v>-13.436249999999973</v>
      </c>
      <c r="E160" s="708">
        <v>0.98526726973684209</v>
      </c>
      <c r="F160" s="706">
        <v>1139.7318204000001</v>
      </c>
      <c r="G160" s="707">
        <v>854.7988653000001</v>
      </c>
      <c r="H160" s="707">
        <v>175.67770000000002</v>
      </c>
      <c r="I160" s="707">
        <v>1741.4657400000001</v>
      </c>
      <c r="J160" s="707">
        <v>886.66687469999999</v>
      </c>
      <c r="K160" s="709">
        <v>1.5279609718967184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152.00000399999999</v>
      </c>
      <c r="C161" s="707">
        <v>642.98400000000004</v>
      </c>
      <c r="D161" s="707">
        <v>490.98399600000005</v>
      </c>
      <c r="E161" s="708">
        <v>4.2301577834169013</v>
      </c>
      <c r="F161" s="706">
        <v>1121.6128955000001</v>
      </c>
      <c r="G161" s="707">
        <v>841.20967162500017</v>
      </c>
      <c r="H161" s="707">
        <v>79.227999999999994</v>
      </c>
      <c r="I161" s="707">
        <v>730.90899999999999</v>
      </c>
      <c r="J161" s="707">
        <v>-110.30067162500018</v>
      </c>
      <c r="K161" s="709">
        <v>0.65165887708002002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14.000004000000001</v>
      </c>
      <c r="C162" s="707">
        <v>20.681999999999999</v>
      </c>
      <c r="D162" s="707">
        <v>6.681995999999998</v>
      </c>
      <c r="E162" s="708">
        <v>1.4772852922042021</v>
      </c>
      <c r="F162" s="706">
        <v>25.632000000000001</v>
      </c>
      <c r="G162" s="707">
        <v>19.224</v>
      </c>
      <c r="H162" s="707">
        <v>2.1360000000000001</v>
      </c>
      <c r="I162" s="707">
        <v>19.224</v>
      </c>
      <c r="J162" s="707">
        <v>0</v>
      </c>
      <c r="K162" s="709">
        <v>0.75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403.99999200000002</v>
      </c>
      <c r="C163" s="707">
        <v>400.46795000000003</v>
      </c>
      <c r="D163" s="707">
        <v>-3.5320419999999899</v>
      </c>
      <c r="E163" s="708">
        <v>0.99125732160905589</v>
      </c>
      <c r="F163" s="706">
        <v>396.19689</v>
      </c>
      <c r="G163" s="707">
        <v>297.14766750000001</v>
      </c>
      <c r="H163" s="707">
        <v>62.597639999999998</v>
      </c>
      <c r="I163" s="707">
        <v>610.05140000000006</v>
      </c>
      <c r="J163" s="707">
        <v>312.90373250000005</v>
      </c>
      <c r="K163" s="709">
        <v>1.5397682702658269</v>
      </c>
      <c r="L163" s="270"/>
      <c r="M163" s="705" t="str">
        <f t="shared" si="2"/>
        <v/>
      </c>
    </row>
    <row r="164" spans="1:13" ht="14.45" customHeight="1" x14ac:dyDescent="0.2">
      <c r="A164" s="710" t="s">
        <v>488</v>
      </c>
      <c r="B164" s="706">
        <v>0</v>
      </c>
      <c r="C164" s="707">
        <v>6.2869999999999999</v>
      </c>
      <c r="D164" s="707">
        <v>6.2869999999999999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1.319</v>
      </c>
      <c r="J164" s="707">
        <v>1.319</v>
      </c>
      <c r="K164" s="709">
        <v>0</v>
      </c>
      <c r="L164" s="270"/>
      <c r="M164" s="705" t="str">
        <f t="shared" si="2"/>
        <v>X</v>
      </c>
    </row>
    <row r="165" spans="1:13" ht="14.45" customHeight="1" x14ac:dyDescent="0.2">
      <c r="A165" s="710" t="s">
        <v>489</v>
      </c>
      <c r="B165" s="706">
        <v>0</v>
      </c>
      <c r="C165" s="707">
        <v>6.2869999999999999</v>
      </c>
      <c r="D165" s="707">
        <v>6.2869999999999999</v>
      </c>
      <c r="E165" s="708">
        <v>0</v>
      </c>
      <c r="F165" s="706">
        <v>0</v>
      </c>
      <c r="G165" s="707">
        <v>0</v>
      </c>
      <c r="H165" s="707">
        <v>0</v>
      </c>
      <c r="I165" s="707">
        <v>1.319</v>
      </c>
      <c r="J165" s="707">
        <v>1.319</v>
      </c>
      <c r="K165" s="709">
        <v>0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646</v>
      </c>
      <c r="C166" s="707">
        <v>543.65777000000003</v>
      </c>
      <c r="D166" s="707">
        <v>-102.34222999999997</v>
      </c>
      <c r="E166" s="708">
        <v>0.84157549535603715</v>
      </c>
      <c r="F166" s="706">
        <v>10.495414199999999</v>
      </c>
      <c r="G166" s="707">
        <v>7.8715606499999993</v>
      </c>
      <c r="H166" s="707">
        <v>10.37534</v>
      </c>
      <c r="I166" s="707">
        <v>88.748020000000011</v>
      </c>
      <c r="J166" s="707">
        <v>80.876459350000005</v>
      </c>
      <c r="K166" s="709">
        <v>8.4558854285141045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646</v>
      </c>
      <c r="C167" s="707">
        <v>539.18077000000005</v>
      </c>
      <c r="D167" s="707">
        <v>-106.81922999999995</v>
      </c>
      <c r="E167" s="708">
        <v>0.83464515479876167</v>
      </c>
      <c r="F167" s="706">
        <v>0</v>
      </c>
      <c r="G167" s="707">
        <v>0</v>
      </c>
      <c r="H167" s="707">
        <v>10.37534</v>
      </c>
      <c r="I167" s="707">
        <v>24.131499999999999</v>
      </c>
      <c r="J167" s="707">
        <v>24.131499999999999</v>
      </c>
      <c r="K167" s="709">
        <v>0</v>
      </c>
      <c r="L167" s="270"/>
      <c r="M167" s="705" t="str">
        <f t="shared" si="2"/>
        <v>X</v>
      </c>
    </row>
    <row r="168" spans="1:13" ht="14.45" customHeight="1" x14ac:dyDescent="0.2">
      <c r="A168" s="710" t="s">
        <v>492</v>
      </c>
      <c r="B168" s="706">
        <v>646</v>
      </c>
      <c r="C168" s="707">
        <v>519.33677</v>
      </c>
      <c r="D168" s="707">
        <v>-126.66323</v>
      </c>
      <c r="E168" s="708">
        <v>0.80392688854489169</v>
      </c>
      <c r="F168" s="706">
        <v>0</v>
      </c>
      <c r="G168" s="707">
        <v>0</v>
      </c>
      <c r="H168" s="707">
        <v>10.37534</v>
      </c>
      <c r="I168" s="707">
        <v>14.0885</v>
      </c>
      <c r="J168" s="707">
        <v>14.0885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19.844000000000001</v>
      </c>
      <c r="D169" s="707">
        <v>19.844000000000001</v>
      </c>
      <c r="E169" s="708">
        <v>0</v>
      </c>
      <c r="F169" s="706">
        <v>0</v>
      </c>
      <c r="G169" s="707">
        <v>0</v>
      </c>
      <c r="H169" s="707">
        <v>0</v>
      </c>
      <c r="I169" s="707">
        <v>10.042999999999999</v>
      </c>
      <c r="J169" s="707">
        <v>10.042999999999999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4.4770000000000003</v>
      </c>
      <c r="D170" s="707">
        <v>4.4770000000000003</v>
      </c>
      <c r="E170" s="708">
        <v>0</v>
      </c>
      <c r="F170" s="706">
        <v>10.495414199999999</v>
      </c>
      <c r="G170" s="707">
        <v>7.8715606499999993</v>
      </c>
      <c r="H170" s="707">
        <v>0</v>
      </c>
      <c r="I170" s="707">
        <v>48.656519999999993</v>
      </c>
      <c r="J170" s="707">
        <v>40.784959349999994</v>
      </c>
      <c r="K170" s="709">
        <v>4.6359790164355781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0</v>
      </c>
      <c r="C171" s="707">
        <v>4.4770000000000003</v>
      </c>
      <c r="D171" s="707">
        <v>4.4770000000000003</v>
      </c>
      <c r="E171" s="708">
        <v>0</v>
      </c>
      <c r="F171" s="706">
        <v>10.495414199999999</v>
      </c>
      <c r="G171" s="707">
        <v>7.8715606499999993</v>
      </c>
      <c r="H171" s="707">
        <v>0</v>
      </c>
      <c r="I171" s="707">
        <v>0</v>
      </c>
      <c r="J171" s="707">
        <v>-7.8715606499999993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48.656519999999993</v>
      </c>
      <c r="J172" s="707">
        <v>48.656519999999993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0</v>
      </c>
      <c r="I173" s="707">
        <v>15.96</v>
      </c>
      <c r="J173" s="707">
        <v>15.96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15.96</v>
      </c>
      <c r="J174" s="707">
        <v>15.96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25967.920375000002</v>
      </c>
      <c r="C175" s="707">
        <v>32438.016600000003</v>
      </c>
      <c r="D175" s="707">
        <v>6470.0962250000011</v>
      </c>
      <c r="E175" s="708">
        <v>1.2491572729570186</v>
      </c>
      <c r="F175" s="706">
        <v>18.4674938</v>
      </c>
      <c r="G175" s="707">
        <v>13.85062035</v>
      </c>
      <c r="H175" s="707">
        <v>2872.8297699999998</v>
      </c>
      <c r="I175" s="707">
        <v>23445.540730000001</v>
      </c>
      <c r="J175" s="707">
        <v>23431.690109650001</v>
      </c>
      <c r="K175" s="709">
        <v>1269.5572547044799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25967.920375000002</v>
      </c>
      <c r="C176" s="707">
        <v>32313.324860000001</v>
      </c>
      <c r="D176" s="707">
        <v>6345.4044849999991</v>
      </c>
      <c r="E176" s="708">
        <v>1.2443555122384342</v>
      </c>
      <c r="F176" s="706">
        <v>0.30938900000000003</v>
      </c>
      <c r="G176" s="707">
        <v>0.23204175000000002</v>
      </c>
      <c r="H176" s="707">
        <v>2857.8298500000001</v>
      </c>
      <c r="I176" s="707">
        <v>23347.924800000001</v>
      </c>
      <c r="J176" s="707">
        <v>23347.692758249999</v>
      </c>
      <c r="K176" s="709">
        <v>75464.624792736649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25967.920375000002</v>
      </c>
      <c r="C177" s="707">
        <v>32313.324860000001</v>
      </c>
      <c r="D177" s="707">
        <v>6345.4044849999991</v>
      </c>
      <c r="E177" s="708">
        <v>1.2443555122384342</v>
      </c>
      <c r="F177" s="706">
        <v>0.30938900000000003</v>
      </c>
      <c r="G177" s="707">
        <v>0.23204175000000002</v>
      </c>
      <c r="H177" s="707">
        <v>2857.8298500000001</v>
      </c>
      <c r="I177" s="707">
        <v>23347.924800000001</v>
      </c>
      <c r="J177" s="707">
        <v>23347.692758249999</v>
      </c>
      <c r="K177" s="709">
        <v>75464.624792736649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2.0930940000000002</v>
      </c>
      <c r="C178" s="707">
        <v>0.30199999999999999</v>
      </c>
      <c r="D178" s="707">
        <v>-1.7910940000000002</v>
      </c>
      <c r="E178" s="708">
        <v>0.14428401208928024</v>
      </c>
      <c r="F178" s="706">
        <v>0.30938900000000003</v>
      </c>
      <c r="G178" s="707">
        <v>0.23204175000000002</v>
      </c>
      <c r="H178" s="707">
        <v>0.32207999999999998</v>
      </c>
      <c r="I178" s="707">
        <v>0.32207999999999998</v>
      </c>
      <c r="J178" s="707">
        <v>9.0038249999999959E-2</v>
      </c>
      <c r="K178" s="709">
        <v>1.0410195579028341</v>
      </c>
      <c r="L178" s="270"/>
      <c r="M178" s="705" t="str">
        <f t="shared" si="2"/>
        <v>X</v>
      </c>
    </row>
    <row r="179" spans="1:13" ht="14.45" customHeight="1" x14ac:dyDescent="0.2">
      <c r="A179" s="710" t="s">
        <v>503</v>
      </c>
      <c r="B179" s="706">
        <v>2.0930940000000002</v>
      </c>
      <c r="C179" s="707">
        <v>0</v>
      </c>
      <c r="D179" s="707">
        <v>-2.0930940000000002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0.30199999999999999</v>
      </c>
      <c r="D180" s="707">
        <v>0.30199999999999999</v>
      </c>
      <c r="E180" s="708">
        <v>0</v>
      </c>
      <c r="F180" s="706">
        <v>0.30938900000000003</v>
      </c>
      <c r="G180" s="707">
        <v>0.23204175000000002</v>
      </c>
      <c r="H180" s="707">
        <v>0.32207999999999998</v>
      </c>
      <c r="I180" s="707">
        <v>0.32207999999999998</v>
      </c>
      <c r="J180" s="707">
        <v>9.0038249999999959E-2</v>
      </c>
      <c r="K180" s="709">
        <v>1.0410195579028341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7317.5292810000001</v>
      </c>
      <c r="C181" s="707">
        <v>16169.423939999999</v>
      </c>
      <c r="D181" s="707">
        <v>8851.8946589999978</v>
      </c>
      <c r="E181" s="708">
        <v>2.2096835310224159</v>
      </c>
      <c r="F181" s="706">
        <v>0</v>
      </c>
      <c r="G181" s="707">
        <v>0</v>
      </c>
      <c r="H181" s="707">
        <v>1326.2441100000001</v>
      </c>
      <c r="I181" s="707">
        <v>11450.559600000001</v>
      </c>
      <c r="J181" s="707">
        <v>11450.559600000001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7201.9819729999999</v>
      </c>
      <c r="C182" s="707">
        <v>16134.541650000001</v>
      </c>
      <c r="D182" s="707">
        <v>8932.5596770000011</v>
      </c>
      <c r="E182" s="708">
        <v>2.2402918683340061</v>
      </c>
      <c r="F182" s="706">
        <v>0</v>
      </c>
      <c r="G182" s="707">
        <v>0</v>
      </c>
      <c r="H182" s="707">
        <v>1326.2441100000001</v>
      </c>
      <c r="I182" s="707">
        <v>11426.97746</v>
      </c>
      <c r="J182" s="707">
        <v>11426.97746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115.547308</v>
      </c>
      <c r="C183" s="707">
        <v>34.882289999999998</v>
      </c>
      <c r="D183" s="707">
        <v>-80.665018000000003</v>
      </c>
      <c r="E183" s="708">
        <v>0.30188751779487583</v>
      </c>
      <c r="F183" s="706">
        <v>0</v>
      </c>
      <c r="G183" s="707">
        <v>0</v>
      </c>
      <c r="H183" s="707">
        <v>0</v>
      </c>
      <c r="I183" s="707">
        <v>23.582139999999999</v>
      </c>
      <c r="J183" s="707">
        <v>23.582139999999999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18648.297999999999</v>
      </c>
      <c r="C184" s="707">
        <v>14957.794250000001</v>
      </c>
      <c r="D184" s="707">
        <v>-3690.503749999998</v>
      </c>
      <c r="E184" s="708">
        <v>0.80209970100220418</v>
      </c>
      <c r="F184" s="706">
        <v>0</v>
      </c>
      <c r="G184" s="707">
        <v>0</v>
      </c>
      <c r="H184" s="707">
        <v>1430.3725200000001</v>
      </c>
      <c r="I184" s="707">
        <v>11528.89602</v>
      </c>
      <c r="J184" s="707">
        <v>11528.89602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18648.297999999999</v>
      </c>
      <c r="C185" s="707">
        <v>14957.794250000001</v>
      </c>
      <c r="D185" s="707">
        <v>-3690.503749999998</v>
      </c>
      <c r="E185" s="708">
        <v>0.80209970100220418</v>
      </c>
      <c r="F185" s="706">
        <v>0</v>
      </c>
      <c r="G185" s="707">
        <v>0</v>
      </c>
      <c r="H185" s="707">
        <v>1430.3725200000001</v>
      </c>
      <c r="I185" s="707">
        <v>11528.89602</v>
      </c>
      <c r="J185" s="707">
        <v>11528.89602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1185.80467</v>
      </c>
      <c r="D186" s="707">
        <v>1185.80467</v>
      </c>
      <c r="E186" s="708">
        <v>0</v>
      </c>
      <c r="F186" s="706">
        <v>0</v>
      </c>
      <c r="G186" s="707">
        <v>0</v>
      </c>
      <c r="H186" s="707">
        <v>100.89113999999999</v>
      </c>
      <c r="I186" s="707">
        <v>368.14709999999997</v>
      </c>
      <c r="J186" s="707">
        <v>368.14709999999997</v>
      </c>
      <c r="K186" s="709">
        <v>0</v>
      </c>
      <c r="L186" s="270"/>
      <c r="M186" s="705" t="str">
        <f t="shared" si="2"/>
        <v>X</v>
      </c>
    </row>
    <row r="187" spans="1:13" ht="14.45" customHeight="1" x14ac:dyDescent="0.2">
      <c r="A187" s="710" t="s">
        <v>511</v>
      </c>
      <c r="B187" s="706">
        <v>0</v>
      </c>
      <c r="C187" s="707">
        <v>1185.80467</v>
      </c>
      <c r="D187" s="707">
        <v>1185.80467</v>
      </c>
      <c r="E187" s="708">
        <v>0</v>
      </c>
      <c r="F187" s="706">
        <v>0</v>
      </c>
      <c r="G187" s="707">
        <v>0</v>
      </c>
      <c r="H187" s="707">
        <v>100.89113999999999</v>
      </c>
      <c r="I187" s="707">
        <v>368.14709999999997</v>
      </c>
      <c r="J187" s="707">
        <v>368.14709999999997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124.69174000000001</v>
      </c>
      <c r="D188" s="707">
        <v>124.69174000000001</v>
      </c>
      <c r="E188" s="708">
        <v>0</v>
      </c>
      <c r="F188" s="706">
        <v>18.1581048</v>
      </c>
      <c r="G188" s="707">
        <v>13.618578599999999</v>
      </c>
      <c r="H188" s="707">
        <v>14.999919999999999</v>
      </c>
      <c r="I188" s="707">
        <v>97.615929999999992</v>
      </c>
      <c r="J188" s="707">
        <v>83.997351399999985</v>
      </c>
      <c r="K188" s="709">
        <v>5.3758875761087133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0</v>
      </c>
      <c r="C189" s="707">
        <v>71.742999999999995</v>
      </c>
      <c r="D189" s="707">
        <v>71.742999999999995</v>
      </c>
      <c r="E189" s="708">
        <v>0</v>
      </c>
      <c r="F189" s="706">
        <v>0</v>
      </c>
      <c r="G189" s="707">
        <v>0</v>
      </c>
      <c r="H189" s="707">
        <v>15</v>
      </c>
      <c r="I189" s="707">
        <v>46.728000000000002</v>
      </c>
      <c r="J189" s="707">
        <v>46.728000000000002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20.242999999999999</v>
      </c>
      <c r="D190" s="707">
        <v>20.242999999999999</v>
      </c>
      <c r="E190" s="708">
        <v>0</v>
      </c>
      <c r="F190" s="706">
        <v>0</v>
      </c>
      <c r="G190" s="707">
        <v>0</v>
      </c>
      <c r="H190" s="707">
        <v>0</v>
      </c>
      <c r="I190" s="707">
        <v>10.478</v>
      </c>
      <c r="J190" s="707">
        <v>10.478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20.242999999999999</v>
      </c>
      <c r="D191" s="707">
        <v>20.242999999999999</v>
      </c>
      <c r="E191" s="708">
        <v>0</v>
      </c>
      <c r="F191" s="706">
        <v>0</v>
      </c>
      <c r="G191" s="707">
        <v>0</v>
      </c>
      <c r="H191" s="707">
        <v>0</v>
      </c>
      <c r="I191" s="707">
        <v>10.478</v>
      </c>
      <c r="J191" s="707">
        <v>10.478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51.5</v>
      </c>
      <c r="D192" s="707">
        <v>51.5</v>
      </c>
      <c r="E192" s="708">
        <v>0</v>
      </c>
      <c r="F192" s="706">
        <v>0</v>
      </c>
      <c r="G192" s="707">
        <v>0</v>
      </c>
      <c r="H192" s="707">
        <v>15</v>
      </c>
      <c r="I192" s="707">
        <v>36.25</v>
      </c>
      <c r="J192" s="707">
        <v>36.25</v>
      </c>
      <c r="K192" s="709">
        <v>0</v>
      </c>
      <c r="L192" s="270"/>
      <c r="M192" s="705" t="str">
        <f t="shared" si="2"/>
        <v>X</v>
      </c>
    </row>
    <row r="193" spans="1:13" ht="14.45" customHeight="1" x14ac:dyDescent="0.2">
      <c r="A193" s="710" t="s">
        <v>517</v>
      </c>
      <c r="B193" s="706">
        <v>0</v>
      </c>
      <c r="C193" s="707">
        <v>51.5</v>
      </c>
      <c r="D193" s="707">
        <v>51.5</v>
      </c>
      <c r="E193" s="708">
        <v>0</v>
      </c>
      <c r="F193" s="706">
        <v>0</v>
      </c>
      <c r="G193" s="707">
        <v>0</v>
      </c>
      <c r="H193" s="707">
        <v>15</v>
      </c>
      <c r="I193" s="707">
        <v>36.25</v>
      </c>
      <c r="J193" s="707">
        <v>36.25</v>
      </c>
      <c r="K193" s="709">
        <v>0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0</v>
      </c>
      <c r="C194" s="707">
        <v>52.948740000000001</v>
      </c>
      <c r="D194" s="707">
        <v>52.948740000000001</v>
      </c>
      <c r="E194" s="708">
        <v>0</v>
      </c>
      <c r="F194" s="706">
        <v>18.1581048</v>
      </c>
      <c r="G194" s="707">
        <v>13.618578599999999</v>
      </c>
      <c r="H194" s="707">
        <v>-8.0000000000000007E-5</v>
      </c>
      <c r="I194" s="707">
        <v>50.887929999999997</v>
      </c>
      <c r="J194" s="707">
        <v>37.269351399999998</v>
      </c>
      <c r="K194" s="709">
        <v>2.8024912599909655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30.00001</v>
      </c>
      <c r="D195" s="707">
        <v>30.00001</v>
      </c>
      <c r="E195" s="708">
        <v>0</v>
      </c>
      <c r="F195" s="706">
        <v>0</v>
      </c>
      <c r="G195" s="707">
        <v>0</v>
      </c>
      <c r="H195" s="707">
        <v>-8.0000000000000007E-5</v>
      </c>
      <c r="I195" s="707">
        <v>4.0000000000000003E-5</v>
      </c>
      <c r="J195" s="707">
        <v>4.0000000000000003E-5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0</v>
      </c>
      <c r="C196" s="707">
        <v>1.0000000000000001E-5</v>
      </c>
      <c r="D196" s="707">
        <v>1.0000000000000001E-5</v>
      </c>
      <c r="E196" s="708">
        <v>0</v>
      </c>
      <c r="F196" s="706">
        <v>0</v>
      </c>
      <c r="G196" s="707">
        <v>0</v>
      </c>
      <c r="H196" s="707">
        <v>-8.0000000000000007E-5</v>
      </c>
      <c r="I196" s="707">
        <v>4.0000000000000003E-5</v>
      </c>
      <c r="J196" s="707">
        <v>4.0000000000000003E-5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0</v>
      </c>
      <c r="C197" s="707">
        <v>30</v>
      </c>
      <c r="D197" s="707">
        <v>30</v>
      </c>
      <c r="E197" s="708">
        <v>0</v>
      </c>
      <c r="F197" s="706">
        <v>0</v>
      </c>
      <c r="G197" s="707">
        <v>0</v>
      </c>
      <c r="H197" s="707">
        <v>0</v>
      </c>
      <c r="I197" s="707">
        <v>0</v>
      </c>
      <c r="J197" s="707">
        <v>0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22.948730000000001</v>
      </c>
      <c r="D198" s="707">
        <v>22.948730000000001</v>
      </c>
      <c r="E198" s="708">
        <v>0</v>
      </c>
      <c r="F198" s="706">
        <v>18.1581048</v>
      </c>
      <c r="G198" s="707">
        <v>13.618578599999999</v>
      </c>
      <c r="H198" s="707">
        <v>0</v>
      </c>
      <c r="I198" s="707">
        <v>2.2313700000000001</v>
      </c>
      <c r="J198" s="707">
        <v>-11.387208599999999</v>
      </c>
      <c r="K198" s="709">
        <v>0.12288562185190163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22.948730000000001</v>
      </c>
      <c r="D199" s="707">
        <v>22.948730000000001</v>
      </c>
      <c r="E199" s="708">
        <v>0</v>
      </c>
      <c r="F199" s="706">
        <v>18.1581048</v>
      </c>
      <c r="G199" s="707">
        <v>13.618578599999999</v>
      </c>
      <c r="H199" s="707">
        <v>0</v>
      </c>
      <c r="I199" s="707">
        <v>2.2313700000000001</v>
      </c>
      <c r="J199" s="707">
        <v>-11.387208599999999</v>
      </c>
      <c r="K199" s="709">
        <v>0.12288562185190163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</v>
      </c>
      <c r="D200" s="707">
        <v>0</v>
      </c>
      <c r="E200" s="708">
        <v>0</v>
      </c>
      <c r="F200" s="706">
        <v>0</v>
      </c>
      <c r="G200" s="707">
        <v>0</v>
      </c>
      <c r="H200" s="707">
        <v>0</v>
      </c>
      <c r="I200" s="707">
        <v>48.656519999999993</v>
      </c>
      <c r="J200" s="707">
        <v>48.656519999999993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0</v>
      </c>
      <c r="D201" s="707">
        <v>0</v>
      </c>
      <c r="E201" s="708">
        <v>0</v>
      </c>
      <c r="F201" s="706">
        <v>0</v>
      </c>
      <c r="G201" s="707">
        <v>0</v>
      </c>
      <c r="H201" s="707">
        <v>0</v>
      </c>
      <c r="I201" s="707">
        <v>48.656519999999993</v>
      </c>
      <c r="J201" s="707">
        <v>48.656519999999993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0</v>
      </c>
      <c r="C202" s="707">
        <v>6214.7331299999996</v>
      </c>
      <c r="D202" s="707">
        <v>6214.7331299999996</v>
      </c>
      <c r="E202" s="708">
        <v>0</v>
      </c>
      <c r="F202" s="706">
        <v>0</v>
      </c>
      <c r="G202" s="707">
        <v>0</v>
      </c>
      <c r="H202" s="707">
        <v>1078.88876</v>
      </c>
      <c r="I202" s="707">
        <v>9423.3687299999892</v>
      </c>
      <c r="J202" s="707">
        <v>9423.3687299999892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6214.7331299999996</v>
      </c>
      <c r="D203" s="707">
        <v>6214.7331299999996</v>
      </c>
      <c r="E203" s="708">
        <v>0</v>
      </c>
      <c r="F203" s="706">
        <v>0</v>
      </c>
      <c r="G203" s="707">
        <v>0</v>
      </c>
      <c r="H203" s="707">
        <v>1078.88876</v>
      </c>
      <c r="I203" s="707">
        <v>9423.3687299999892</v>
      </c>
      <c r="J203" s="707">
        <v>9423.3687299999892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6214.7331299999996</v>
      </c>
      <c r="D204" s="707">
        <v>6214.7331299999996</v>
      </c>
      <c r="E204" s="708">
        <v>0</v>
      </c>
      <c r="F204" s="706">
        <v>0</v>
      </c>
      <c r="G204" s="707">
        <v>0</v>
      </c>
      <c r="H204" s="707">
        <v>1078.88876</v>
      </c>
      <c r="I204" s="707">
        <v>9423.3687299999892</v>
      </c>
      <c r="J204" s="707">
        <v>9423.3687299999892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257.06698999999998</v>
      </c>
      <c r="D205" s="707">
        <v>257.06698999999998</v>
      </c>
      <c r="E205" s="708">
        <v>0</v>
      </c>
      <c r="F205" s="706">
        <v>0</v>
      </c>
      <c r="G205" s="707">
        <v>0</v>
      </c>
      <c r="H205" s="707">
        <v>15.58994</v>
      </c>
      <c r="I205" s="707">
        <v>200.44445000000002</v>
      </c>
      <c r="J205" s="707">
        <v>200.44445000000002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257.06698999999998</v>
      </c>
      <c r="D206" s="707">
        <v>257.06698999999998</v>
      </c>
      <c r="E206" s="708">
        <v>0</v>
      </c>
      <c r="F206" s="706">
        <v>0</v>
      </c>
      <c r="G206" s="707">
        <v>0</v>
      </c>
      <c r="H206" s="707">
        <v>15.58994</v>
      </c>
      <c r="I206" s="707">
        <v>200.44445000000002</v>
      </c>
      <c r="J206" s="707">
        <v>200.44445000000002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92.273499999999999</v>
      </c>
      <c r="D207" s="707">
        <v>92.273499999999999</v>
      </c>
      <c r="E207" s="708">
        <v>0</v>
      </c>
      <c r="F207" s="706">
        <v>0</v>
      </c>
      <c r="G207" s="707">
        <v>0</v>
      </c>
      <c r="H207" s="707">
        <v>2.72</v>
      </c>
      <c r="I207" s="707">
        <v>72.984999999999999</v>
      </c>
      <c r="J207" s="707">
        <v>72.984999999999999</v>
      </c>
      <c r="K207" s="709">
        <v>0</v>
      </c>
      <c r="L207" s="270"/>
      <c r="M207" s="705" t="str">
        <f t="shared" si="3"/>
        <v>X</v>
      </c>
    </row>
    <row r="208" spans="1:13" ht="14.45" customHeight="1" x14ac:dyDescent="0.2">
      <c r="A208" s="710" t="s">
        <v>532</v>
      </c>
      <c r="B208" s="706">
        <v>0</v>
      </c>
      <c r="C208" s="707">
        <v>92.273499999999999</v>
      </c>
      <c r="D208" s="707">
        <v>92.273499999999999</v>
      </c>
      <c r="E208" s="708">
        <v>0</v>
      </c>
      <c r="F208" s="706">
        <v>0</v>
      </c>
      <c r="G208" s="707">
        <v>0</v>
      </c>
      <c r="H208" s="707">
        <v>2.72</v>
      </c>
      <c r="I208" s="707">
        <v>72.984999999999999</v>
      </c>
      <c r="J208" s="707">
        <v>72.984999999999999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159.70661999999999</v>
      </c>
      <c r="D209" s="707">
        <v>159.70661999999999</v>
      </c>
      <c r="E209" s="708">
        <v>0</v>
      </c>
      <c r="F209" s="706">
        <v>0</v>
      </c>
      <c r="G209" s="707">
        <v>0</v>
      </c>
      <c r="H209" s="707">
        <v>32.935139999999997</v>
      </c>
      <c r="I209" s="707">
        <v>173.91584</v>
      </c>
      <c r="J209" s="707">
        <v>173.91584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132.46</v>
      </c>
      <c r="D210" s="707">
        <v>132.46</v>
      </c>
      <c r="E210" s="708">
        <v>0</v>
      </c>
      <c r="F210" s="706">
        <v>0</v>
      </c>
      <c r="G210" s="707">
        <v>0</v>
      </c>
      <c r="H210" s="707">
        <v>31.08</v>
      </c>
      <c r="I210" s="707">
        <v>160.58000000000001</v>
      </c>
      <c r="J210" s="707">
        <v>160.58000000000001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4.4968999999999992</v>
      </c>
      <c r="D211" s="707">
        <v>4.4968999999999992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22.74972</v>
      </c>
      <c r="D212" s="707">
        <v>22.74972</v>
      </c>
      <c r="E212" s="708">
        <v>0</v>
      </c>
      <c r="F212" s="706">
        <v>0</v>
      </c>
      <c r="G212" s="707">
        <v>0</v>
      </c>
      <c r="H212" s="707">
        <v>1.85514</v>
      </c>
      <c r="I212" s="707">
        <v>13.335840000000001</v>
      </c>
      <c r="J212" s="707">
        <v>13.335840000000001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44.351959999999998</v>
      </c>
      <c r="D213" s="707">
        <v>44.351959999999998</v>
      </c>
      <c r="E213" s="708">
        <v>0</v>
      </c>
      <c r="F213" s="706">
        <v>0</v>
      </c>
      <c r="G213" s="707">
        <v>0</v>
      </c>
      <c r="H213" s="707">
        <v>6.7017700000000007</v>
      </c>
      <c r="I213" s="707">
        <v>52.944499999999998</v>
      </c>
      <c r="J213" s="707">
        <v>52.944499999999998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44.351959999999998</v>
      </c>
      <c r="D214" s="707">
        <v>44.351959999999998</v>
      </c>
      <c r="E214" s="708">
        <v>0</v>
      </c>
      <c r="F214" s="706">
        <v>0</v>
      </c>
      <c r="G214" s="707">
        <v>0</v>
      </c>
      <c r="H214" s="707">
        <v>6.7017700000000007</v>
      </c>
      <c r="I214" s="707">
        <v>52.944499999999998</v>
      </c>
      <c r="J214" s="707">
        <v>52.944499999999998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343.19059999999996</v>
      </c>
      <c r="D215" s="707">
        <v>343.19059999999996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343.19059999999996</v>
      </c>
      <c r="D216" s="707">
        <v>343.19059999999996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2.9119999999999999</v>
      </c>
      <c r="D217" s="707">
        <v>2.9119999999999999</v>
      </c>
      <c r="E217" s="708">
        <v>0</v>
      </c>
      <c r="F217" s="706">
        <v>0</v>
      </c>
      <c r="G217" s="707">
        <v>0</v>
      </c>
      <c r="H217" s="707">
        <v>0.224</v>
      </c>
      <c r="I217" s="707">
        <v>1.232</v>
      </c>
      <c r="J217" s="707">
        <v>1.232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2.9119999999999999</v>
      </c>
      <c r="D218" s="707">
        <v>2.9119999999999999</v>
      </c>
      <c r="E218" s="708">
        <v>0</v>
      </c>
      <c r="F218" s="706">
        <v>0</v>
      </c>
      <c r="G218" s="707">
        <v>0</v>
      </c>
      <c r="H218" s="707">
        <v>0.224</v>
      </c>
      <c r="I218" s="707">
        <v>1.232</v>
      </c>
      <c r="J218" s="707">
        <v>1.232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616.50949000000003</v>
      </c>
      <c r="D219" s="707">
        <v>616.50949000000003</v>
      </c>
      <c r="E219" s="708">
        <v>0</v>
      </c>
      <c r="F219" s="706">
        <v>0</v>
      </c>
      <c r="G219" s="707">
        <v>0</v>
      </c>
      <c r="H219" s="707">
        <v>111.03144</v>
      </c>
      <c r="I219" s="707">
        <v>809.68297999999993</v>
      </c>
      <c r="J219" s="707">
        <v>809.68297999999993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616.50949000000003</v>
      </c>
      <c r="D220" s="707">
        <v>616.50949000000003</v>
      </c>
      <c r="E220" s="708">
        <v>0</v>
      </c>
      <c r="F220" s="706">
        <v>0</v>
      </c>
      <c r="G220" s="707">
        <v>0</v>
      </c>
      <c r="H220" s="707">
        <v>111.03144</v>
      </c>
      <c r="I220" s="707">
        <v>809.68297999999993</v>
      </c>
      <c r="J220" s="707">
        <v>809.68297999999993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1012.54071</v>
      </c>
      <c r="D221" s="707">
        <v>1012.54071</v>
      </c>
      <c r="E221" s="708">
        <v>0</v>
      </c>
      <c r="F221" s="706">
        <v>0</v>
      </c>
      <c r="G221" s="707">
        <v>0</v>
      </c>
      <c r="H221" s="707">
        <v>625.21938999999998</v>
      </c>
      <c r="I221" s="707">
        <v>5475.0266900000006</v>
      </c>
      <c r="J221" s="707">
        <v>5475.0266900000006</v>
      </c>
      <c r="K221" s="709">
        <v>0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</v>
      </c>
      <c r="C222" s="707">
        <v>1012.54071</v>
      </c>
      <c r="D222" s="707">
        <v>1012.54071</v>
      </c>
      <c r="E222" s="708">
        <v>0</v>
      </c>
      <c r="F222" s="706">
        <v>0</v>
      </c>
      <c r="G222" s="707">
        <v>0</v>
      </c>
      <c r="H222" s="707">
        <v>625.21938999999998</v>
      </c>
      <c r="I222" s="707">
        <v>5475.0266900000006</v>
      </c>
      <c r="J222" s="707">
        <v>5475.0266900000006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3686.1812599999998</v>
      </c>
      <c r="D223" s="707">
        <v>3686.1812599999998</v>
      </c>
      <c r="E223" s="708">
        <v>0</v>
      </c>
      <c r="F223" s="706">
        <v>0</v>
      </c>
      <c r="G223" s="707">
        <v>0</v>
      </c>
      <c r="H223" s="707">
        <v>284.46708000000001</v>
      </c>
      <c r="I223" s="707">
        <v>2637.1372700000002</v>
      </c>
      <c r="J223" s="707">
        <v>2637.1372700000002</v>
      </c>
      <c r="K223" s="709">
        <v>0</v>
      </c>
      <c r="L223" s="270"/>
      <c r="M223" s="705" t="str">
        <f t="shared" si="3"/>
        <v>X</v>
      </c>
    </row>
    <row r="224" spans="1:13" ht="14.45" customHeight="1" x14ac:dyDescent="0.2">
      <c r="A224" s="710" t="s">
        <v>548</v>
      </c>
      <c r="B224" s="706">
        <v>0</v>
      </c>
      <c r="C224" s="707">
        <v>3686.1812599999998</v>
      </c>
      <c r="D224" s="707">
        <v>3686.1812599999998</v>
      </c>
      <c r="E224" s="708">
        <v>0</v>
      </c>
      <c r="F224" s="706">
        <v>0</v>
      </c>
      <c r="G224" s="707">
        <v>0</v>
      </c>
      <c r="H224" s="707">
        <v>284.46708000000001</v>
      </c>
      <c r="I224" s="707">
        <v>2637.1372700000002</v>
      </c>
      <c r="J224" s="707">
        <v>2637.1372700000002</v>
      </c>
      <c r="K224" s="709">
        <v>0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0</v>
      </c>
      <c r="C225" s="707">
        <v>7.0669999999999997E-2</v>
      </c>
      <c r="D225" s="707">
        <v>7.0669999999999997E-2</v>
      </c>
      <c r="E225" s="708">
        <v>0</v>
      </c>
      <c r="F225" s="706">
        <v>0</v>
      </c>
      <c r="G225" s="707">
        <v>0</v>
      </c>
      <c r="H225" s="707">
        <v>0</v>
      </c>
      <c r="I225" s="707">
        <v>4.8030000000000003E-2</v>
      </c>
      <c r="J225" s="707">
        <v>4.8030000000000003E-2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7.0669999999999997E-2</v>
      </c>
      <c r="D226" s="707">
        <v>7.0669999999999997E-2</v>
      </c>
      <c r="E226" s="708">
        <v>0</v>
      </c>
      <c r="F226" s="706">
        <v>0</v>
      </c>
      <c r="G226" s="707">
        <v>0</v>
      </c>
      <c r="H226" s="707">
        <v>0</v>
      </c>
      <c r="I226" s="707">
        <v>4.8030000000000003E-2</v>
      </c>
      <c r="J226" s="707">
        <v>4.8030000000000003E-2</v>
      </c>
      <c r="K226" s="709">
        <v>0</v>
      </c>
      <c r="L226" s="270"/>
      <c r="M226" s="705" t="str">
        <f t="shared" si="3"/>
        <v/>
      </c>
    </row>
    <row r="227" spans="1:13" ht="14.45" customHeight="1" x14ac:dyDescent="0.2">
      <c r="A227" s="710" t="s">
        <v>551</v>
      </c>
      <c r="B227" s="706">
        <v>0</v>
      </c>
      <c r="C227" s="707">
        <v>7.0669999999999997E-2</v>
      </c>
      <c r="D227" s="707">
        <v>7.0669999999999997E-2</v>
      </c>
      <c r="E227" s="708">
        <v>0</v>
      </c>
      <c r="F227" s="706">
        <v>0</v>
      </c>
      <c r="G227" s="707">
        <v>0</v>
      </c>
      <c r="H227" s="707">
        <v>0</v>
      </c>
      <c r="I227" s="707">
        <v>4.8030000000000003E-2</v>
      </c>
      <c r="J227" s="707">
        <v>4.8030000000000003E-2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7.0669999999999997E-2</v>
      </c>
      <c r="D228" s="707">
        <v>7.0669999999999997E-2</v>
      </c>
      <c r="E228" s="708">
        <v>0</v>
      </c>
      <c r="F228" s="706">
        <v>0</v>
      </c>
      <c r="G228" s="707">
        <v>0</v>
      </c>
      <c r="H228" s="707">
        <v>0</v>
      </c>
      <c r="I228" s="707">
        <v>4.8030000000000003E-2</v>
      </c>
      <c r="J228" s="707">
        <v>4.8030000000000003E-2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7.0669999999999997E-2</v>
      </c>
      <c r="D229" s="707">
        <v>7.0669999999999997E-2</v>
      </c>
      <c r="E229" s="708">
        <v>0</v>
      </c>
      <c r="F229" s="706">
        <v>0</v>
      </c>
      <c r="G229" s="707">
        <v>0</v>
      </c>
      <c r="H229" s="707">
        <v>0</v>
      </c>
      <c r="I229" s="707">
        <v>4.8030000000000003E-2</v>
      </c>
      <c r="J229" s="707">
        <v>4.8030000000000003E-2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48ED64EC-7A85-46D8-BED6-B0E743705223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554</v>
      </c>
      <c r="B5" s="712" t="s">
        <v>555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554</v>
      </c>
      <c r="B6" s="712" t="s">
        <v>556</v>
      </c>
      <c r="C6" s="713">
        <v>1507.9719200000009</v>
      </c>
      <c r="D6" s="713">
        <v>1486.2624799999994</v>
      </c>
      <c r="E6" s="713"/>
      <c r="F6" s="713">
        <v>1551.240409999999</v>
      </c>
      <c r="G6" s="713">
        <v>0</v>
      </c>
      <c r="H6" s="713">
        <v>1551.240409999999</v>
      </c>
      <c r="I6" s="714" t="s">
        <v>329</v>
      </c>
      <c r="J6" s="715" t="s">
        <v>1</v>
      </c>
    </row>
    <row r="7" spans="1:10" ht="14.45" customHeight="1" x14ac:dyDescent="0.2">
      <c r="A7" s="711" t="s">
        <v>554</v>
      </c>
      <c r="B7" s="712" t="s">
        <v>557</v>
      </c>
      <c r="C7" s="713">
        <v>16.459479999999999</v>
      </c>
      <c r="D7" s="713">
        <v>30.813890000000001</v>
      </c>
      <c r="E7" s="713"/>
      <c r="F7" s="713">
        <v>22.485970000000002</v>
      </c>
      <c r="G7" s="713">
        <v>0</v>
      </c>
      <c r="H7" s="713">
        <v>22.485970000000002</v>
      </c>
      <c r="I7" s="714" t="s">
        <v>329</v>
      </c>
      <c r="J7" s="715" t="s">
        <v>1</v>
      </c>
    </row>
    <row r="8" spans="1:10" ht="14.45" customHeight="1" x14ac:dyDescent="0.2">
      <c r="A8" s="711" t="s">
        <v>554</v>
      </c>
      <c r="B8" s="712" t="s">
        <v>558</v>
      </c>
      <c r="C8" s="713">
        <v>165.02977999999996</v>
      </c>
      <c r="D8" s="713">
        <v>262.06365000000005</v>
      </c>
      <c r="E8" s="713"/>
      <c r="F8" s="713">
        <v>295.59992000000011</v>
      </c>
      <c r="G8" s="713">
        <v>0</v>
      </c>
      <c r="H8" s="713">
        <v>295.59992000000011</v>
      </c>
      <c r="I8" s="714" t="s">
        <v>329</v>
      </c>
      <c r="J8" s="715" t="s">
        <v>1</v>
      </c>
    </row>
    <row r="9" spans="1:10" ht="14.45" customHeight="1" x14ac:dyDescent="0.2">
      <c r="A9" s="711" t="s">
        <v>554</v>
      </c>
      <c r="B9" s="712" t="s">
        <v>559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554</v>
      </c>
      <c r="B10" s="712" t="s">
        <v>560</v>
      </c>
      <c r="C10" s="713">
        <v>0</v>
      </c>
      <c r="D10" s="713">
        <v>0</v>
      </c>
      <c r="E10" s="713"/>
      <c r="F10" s="713">
        <v>3.6519599999999999</v>
      </c>
      <c r="G10" s="713">
        <v>0</v>
      </c>
      <c r="H10" s="713">
        <v>3.6519599999999999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554</v>
      </c>
      <c r="B11" s="712" t="s">
        <v>561</v>
      </c>
      <c r="C11" s="713">
        <v>360.2987599999999</v>
      </c>
      <c r="D11" s="713">
        <v>302.63411999999988</v>
      </c>
      <c r="E11" s="713"/>
      <c r="F11" s="713">
        <v>256.45972999999998</v>
      </c>
      <c r="G11" s="713">
        <v>0</v>
      </c>
      <c r="H11" s="713">
        <v>256.45972999999998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554</v>
      </c>
      <c r="B12" s="712" t="s">
        <v>562</v>
      </c>
      <c r="C12" s="713">
        <v>66.473369999999989</v>
      </c>
      <c r="D12" s="713">
        <v>55.166119999999999</v>
      </c>
      <c r="E12" s="713"/>
      <c r="F12" s="713">
        <v>23.942300000000003</v>
      </c>
      <c r="G12" s="713">
        <v>0</v>
      </c>
      <c r="H12" s="713">
        <v>23.942300000000003</v>
      </c>
      <c r="I12" s="714" t="s">
        <v>329</v>
      </c>
      <c r="J12" s="715" t="s">
        <v>1</v>
      </c>
    </row>
    <row r="13" spans="1:10" ht="14.45" customHeight="1" x14ac:dyDescent="0.2">
      <c r="A13" s="711" t="s">
        <v>554</v>
      </c>
      <c r="B13" s="712" t="s">
        <v>563</v>
      </c>
      <c r="C13" s="713">
        <v>22.163150000000002</v>
      </c>
      <c r="D13" s="713">
        <v>22.670269999999999</v>
      </c>
      <c r="E13" s="713"/>
      <c r="F13" s="713">
        <v>41.166939999999997</v>
      </c>
      <c r="G13" s="713">
        <v>0</v>
      </c>
      <c r="H13" s="713">
        <v>41.166939999999997</v>
      </c>
      <c r="I13" s="714" t="s">
        <v>329</v>
      </c>
      <c r="J13" s="715" t="s">
        <v>1</v>
      </c>
    </row>
    <row r="14" spans="1:10" ht="14.45" customHeight="1" x14ac:dyDescent="0.2">
      <c r="A14" s="711" t="s">
        <v>554</v>
      </c>
      <c r="B14" s="712" t="s">
        <v>564</v>
      </c>
      <c r="C14" s="713">
        <v>2138.3964600000008</v>
      </c>
      <c r="D14" s="713">
        <v>2159.610529999999</v>
      </c>
      <c r="E14" s="713"/>
      <c r="F14" s="713">
        <v>2194.5472299999992</v>
      </c>
      <c r="G14" s="713">
        <v>0</v>
      </c>
      <c r="H14" s="713">
        <v>2194.5472299999992</v>
      </c>
      <c r="I14" s="714" t="s">
        <v>329</v>
      </c>
      <c r="J14" s="715" t="s">
        <v>565</v>
      </c>
    </row>
    <row r="16" spans="1:10" ht="14.45" customHeight="1" x14ac:dyDescent="0.2">
      <c r="A16" s="711" t="s">
        <v>554</v>
      </c>
      <c r="B16" s="712" t="s">
        <v>555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566</v>
      </c>
      <c r="B17" s="712" t="s">
        <v>567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566</v>
      </c>
      <c r="B18" s="712" t="s">
        <v>556</v>
      </c>
      <c r="C18" s="713">
        <v>1040.7128900000009</v>
      </c>
      <c r="D18" s="713">
        <v>745.61718999999948</v>
      </c>
      <c r="E18" s="713"/>
      <c r="F18" s="713">
        <v>717.88750999999968</v>
      </c>
      <c r="G18" s="713">
        <v>0</v>
      </c>
      <c r="H18" s="713">
        <v>717.88750999999968</v>
      </c>
      <c r="I18" s="714" t="s">
        <v>329</v>
      </c>
      <c r="J18" s="715" t="s">
        <v>1</v>
      </c>
    </row>
    <row r="19" spans="1:10" ht="14.45" customHeight="1" x14ac:dyDescent="0.2">
      <c r="A19" s="711" t="s">
        <v>566</v>
      </c>
      <c r="B19" s="712" t="s">
        <v>557</v>
      </c>
      <c r="C19" s="713">
        <v>7.4581800000000005</v>
      </c>
      <c r="D19" s="713">
        <v>13.618399999999999</v>
      </c>
      <c r="E19" s="713"/>
      <c r="F19" s="713">
        <v>11.90413</v>
      </c>
      <c r="G19" s="713">
        <v>0</v>
      </c>
      <c r="H19" s="713">
        <v>11.90413</v>
      </c>
      <c r="I19" s="714" t="s">
        <v>329</v>
      </c>
      <c r="J19" s="715" t="s">
        <v>1</v>
      </c>
    </row>
    <row r="20" spans="1:10" ht="14.45" customHeight="1" x14ac:dyDescent="0.2">
      <c r="A20" s="711" t="s">
        <v>566</v>
      </c>
      <c r="B20" s="712" t="s">
        <v>558</v>
      </c>
      <c r="C20" s="713">
        <v>101.73173999999999</v>
      </c>
      <c r="D20" s="713">
        <v>114.99827000000003</v>
      </c>
      <c r="E20" s="713"/>
      <c r="F20" s="713">
        <v>145.67756000000006</v>
      </c>
      <c r="G20" s="713">
        <v>0</v>
      </c>
      <c r="H20" s="713">
        <v>145.67756000000006</v>
      </c>
      <c r="I20" s="714" t="s">
        <v>329</v>
      </c>
      <c r="J20" s="715" t="s">
        <v>1</v>
      </c>
    </row>
    <row r="21" spans="1:10" ht="14.45" customHeight="1" x14ac:dyDescent="0.2">
      <c r="A21" s="711" t="s">
        <v>566</v>
      </c>
      <c r="B21" s="712" t="s">
        <v>559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566</v>
      </c>
      <c r="B22" s="712" t="s">
        <v>560</v>
      </c>
      <c r="C22" s="713">
        <v>0</v>
      </c>
      <c r="D22" s="713">
        <v>0</v>
      </c>
      <c r="E22" s="713"/>
      <c r="F22" s="713">
        <v>3.6519599999999999</v>
      </c>
      <c r="G22" s="713">
        <v>0</v>
      </c>
      <c r="H22" s="713">
        <v>3.6519599999999999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566</v>
      </c>
      <c r="B23" s="712" t="s">
        <v>561</v>
      </c>
      <c r="C23" s="713">
        <v>339.16435999999993</v>
      </c>
      <c r="D23" s="713">
        <v>206.99455999999989</v>
      </c>
      <c r="E23" s="713"/>
      <c r="F23" s="713">
        <v>156.17248999999998</v>
      </c>
      <c r="G23" s="713">
        <v>0</v>
      </c>
      <c r="H23" s="713">
        <v>156.17248999999998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566</v>
      </c>
      <c r="B24" s="712" t="s">
        <v>562</v>
      </c>
      <c r="C24" s="713">
        <v>56.921409999999995</v>
      </c>
      <c r="D24" s="713">
        <v>50.938580000000002</v>
      </c>
      <c r="E24" s="713"/>
      <c r="F24" s="713">
        <v>15.673910000000003</v>
      </c>
      <c r="G24" s="713">
        <v>0</v>
      </c>
      <c r="H24" s="713">
        <v>15.673910000000003</v>
      </c>
      <c r="I24" s="714" t="s">
        <v>329</v>
      </c>
      <c r="J24" s="715" t="s">
        <v>1</v>
      </c>
    </row>
    <row r="25" spans="1:10" ht="14.45" customHeight="1" x14ac:dyDescent="0.2">
      <c r="A25" s="711" t="s">
        <v>566</v>
      </c>
      <c r="B25" s="712" t="s">
        <v>563</v>
      </c>
      <c r="C25" s="713">
        <v>22.163150000000002</v>
      </c>
      <c r="D25" s="713">
        <v>20.412499999999998</v>
      </c>
      <c r="E25" s="713"/>
      <c r="F25" s="713">
        <v>21.75647</v>
      </c>
      <c r="G25" s="713">
        <v>0</v>
      </c>
      <c r="H25" s="713">
        <v>21.75647</v>
      </c>
      <c r="I25" s="714" t="s">
        <v>329</v>
      </c>
      <c r="J25" s="715" t="s">
        <v>1</v>
      </c>
    </row>
    <row r="26" spans="1:10" ht="14.45" customHeight="1" x14ac:dyDescent="0.2">
      <c r="A26" s="711" t="s">
        <v>566</v>
      </c>
      <c r="B26" s="712" t="s">
        <v>568</v>
      </c>
      <c r="C26" s="713">
        <v>1568.151730000001</v>
      </c>
      <c r="D26" s="713">
        <v>1152.5794999999994</v>
      </c>
      <c r="E26" s="713"/>
      <c r="F26" s="713">
        <v>1072.7240299999999</v>
      </c>
      <c r="G26" s="713">
        <v>0</v>
      </c>
      <c r="H26" s="713">
        <v>1072.7240299999999</v>
      </c>
      <c r="I26" s="714" t="s">
        <v>329</v>
      </c>
      <c r="J26" s="715" t="s">
        <v>569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570</v>
      </c>
    </row>
    <row r="28" spans="1:10" ht="14.45" customHeight="1" x14ac:dyDescent="0.2">
      <c r="A28" s="711" t="s">
        <v>571</v>
      </c>
      <c r="B28" s="712" t="s">
        <v>572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571</v>
      </c>
      <c r="B29" s="712" t="s">
        <v>556</v>
      </c>
      <c r="C29" s="713">
        <v>32.392620000000001</v>
      </c>
      <c r="D29" s="713">
        <v>23.859820000000003</v>
      </c>
      <c r="E29" s="713"/>
      <c r="F29" s="713">
        <v>17.758190000000003</v>
      </c>
      <c r="G29" s="713">
        <v>0</v>
      </c>
      <c r="H29" s="713">
        <v>17.758190000000003</v>
      </c>
      <c r="I29" s="714" t="s">
        <v>329</v>
      </c>
      <c r="J29" s="715" t="s">
        <v>1</v>
      </c>
    </row>
    <row r="30" spans="1:10" ht="14.45" customHeight="1" x14ac:dyDescent="0.2">
      <c r="A30" s="711" t="s">
        <v>571</v>
      </c>
      <c r="B30" s="712" t="s">
        <v>573</v>
      </c>
      <c r="C30" s="713">
        <v>32.392620000000001</v>
      </c>
      <c r="D30" s="713">
        <v>23.859820000000003</v>
      </c>
      <c r="E30" s="713"/>
      <c r="F30" s="713">
        <v>17.758190000000003</v>
      </c>
      <c r="G30" s="713">
        <v>0</v>
      </c>
      <c r="H30" s="713">
        <v>17.758190000000003</v>
      </c>
      <c r="I30" s="714" t="s">
        <v>329</v>
      </c>
      <c r="J30" s="715" t="s">
        <v>569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570</v>
      </c>
    </row>
    <row r="32" spans="1:10" ht="14.45" customHeight="1" x14ac:dyDescent="0.2">
      <c r="A32" s="711" t="s">
        <v>574</v>
      </c>
      <c r="B32" s="712" t="s">
        <v>575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574</v>
      </c>
      <c r="B33" s="712" t="s">
        <v>556</v>
      </c>
      <c r="C33" s="713">
        <v>434.8664099999998</v>
      </c>
      <c r="D33" s="713">
        <v>716.78547000000003</v>
      </c>
      <c r="E33" s="713"/>
      <c r="F33" s="713">
        <v>815.5947099999994</v>
      </c>
      <c r="G33" s="713">
        <v>0</v>
      </c>
      <c r="H33" s="713">
        <v>815.5947099999994</v>
      </c>
      <c r="I33" s="714" t="s">
        <v>329</v>
      </c>
      <c r="J33" s="715" t="s">
        <v>1</v>
      </c>
    </row>
    <row r="34" spans="1:10" ht="14.45" customHeight="1" x14ac:dyDescent="0.2">
      <c r="A34" s="711" t="s">
        <v>574</v>
      </c>
      <c r="B34" s="712" t="s">
        <v>557</v>
      </c>
      <c r="C34" s="713">
        <v>9.0012999999999987</v>
      </c>
      <c r="D34" s="713">
        <v>17.195489999999999</v>
      </c>
      <c r="E34" s="713"/>
      <c r="F34" s="713">
        <v>10.58184</v>
      </c>
      <c r="G34" s="713">
        <v>0</v>
      </c>
      <c r="H34" s="713">
        <v>10.58184</v>
      </c>
      <c r="I34" s="714" t="s">
        <v>329</v>
      </c>
      <c r="J34" s="715" t="s">
        <v>1</v>
      </c>
    </row>
    <row r="35" spans="1:10" ht="14.45" customHeight="1" x14ac:dyDescent="0.2">
      <c r="A35" s="711" t="s">
        <v>574</v>
      </c>
      <c r="B35" s="712" t="s">
        <v>558</v>
      </c>
      <c r="C35" s="713">
        <v>63.298039999999979</v>
      </c>
      <c r="D35" s="713">
        <v>147.06538</v>
      </c>
      <c r="E35" s="713"/>
      <c r="F35" s="713">
        <v>149.92236000000005</v>
      </c>
      <c r="G35" s="713">
        <v>0</v>
      </c>
      <c r="H35" s="713">
        <v>149.92236000000005</v>
      </c>
      <c r="I35" s="714" t="s">
        <v>329</v>
      </c>
      <c r="J35" s="715" t="s">
        <v>1</v>
      </c>
    </row>
    <row r="36" spans="1:10" ht="14.45" customHeight="1" x14ac:dyDescent="0.2">
      <c r="A36" s="711" t="s">
        <v>574</v>
      </c>
      <c r="B36" s="712" t="s">
        <v>559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574</v>
      </c>
      <c r="B37" s="712" t="s">
        <v>561</v>
      </c>
      <c r="C37" s="713">
        <v>21.134399999999992</v>
      </c>
      <c r="D37" s="713">
        <v>95.639560000000003</v>
      </c>
      <c r="E37" s="713"/>
      <c r="F37" s="713">
        <v>100.28724000000001</v>
      </c>
      <c r="G37" s="713">
        <v>0</v>
      </c>
      <c r="H37" s="713">
        <v>100.28724000000001</v>
      </c>
      <c r="I37" s="714" t="s">
        <v>329</v>
      </c>
      <c r="J37" s="715" t="s">
        <v>1</v>
      </c>
    </row>
    <row r="38" spans="1:10" ht="14.45" customHeight="1" x14ac:dyDescent="0.2">
      <c r="A38" s="711" t="s">
        <v>574</v>
      </c>
      <c r="B38" s="712" t="s">
        <v>562</v>
      </c>
      <c r="C38" s="713">
        <v>9.5519599999999993</v>
      </c>
      <c r="D38" s="713">
        <v>4.2275400000000003</v>
      </c>
      <c r="E38" s="713"/>
      <c r="F38" s="713">
        <v>8.2683900000000019</v>
      </c>
      <c r="G38" s="713">
        <v>0</v>
      </c>
      <c r="H38" s="713">
        <v>8.2683900000000019</v>
      </c>
      <c r="I38" s="714" t="s">
        <v>329</v>
      </c>
      <c r="J38" s="715" t="s">
        <v>1</v>
      </c>
    </row>
    <row r="39" spans="1:10" ht="14.45" customHeight="1" x14ac:dyDescent="0.2">
      <c r="A39" s="711" t="s">
        <v>574</v>
      </c>
      <c r="B39" s="712" t="s">
        <v>563</v>
      </c>
      <c r="C39" s="713">
        <v>0</v>
      </c>
      <c r="D39" s="713">
        <v>2.2577699999999998</v>
      </c>
      <c r="E39" s="713"/>
      <c r="F39" s="713">
        <v>19.41047</v>
      </c>
      <c r="G39" s="713">
        <v>0</v>
      </c>
      <c r="H39" s="713">
        <v>19.41047</v>
      </c>
      <c r="I39" s="714" t="s">
        <v>329</v>
      </c>
      <c r="J39" s="715" t="s">
        <v>1</v>
      </c>
    </row>
    <row r="40" spans="1:10" ht="14.45" customHeight="1" x14ac:dyDescent="0.2">
      <c r="A40" s="711" t="s">
        <v>574</v>
      </c>
      <c r="B40" s="712" t="s">
        <v>576</v>
      </c>
      <c r="C40" s="713">
        <v>537.85210999999981</v>
      </c>
      <c r="D40" s="713">
        <v>983.17120999999997</v>
      </c>
      <c r="E40" s="713"/>
      <c r="F40" s="713">
        <v>1104.0650099999996</v>
      </c>
      <c r="G40" s="713">
        <v>0</v>
      </c>
      <c r="H40" s="713">
        <v>1104.0650099999996</v>
      </c>
      <c r="I40" s="714" t="s">
        <v>329</v>
      </c>
      <c r="J40" s="715" t="s">
        <v>569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570</v>
      </c>
    </row>
    <row r="42" spans="1:10" ht="14.45" customHeight="1" x14ac:dyDescent="0.2">
      <c r="A42" s="711" t="s">
        <v>554</v>
      </c>
      <c r="B42" s="712" t="s">
        <v>564</v>
      </c>
      <c r="C42" s="713">
        <v>2138.3964600000004</v>
      </c>
      <c r="D42" s="713">
        <v>2159.6105299999995</v>
      </c>
      <c r="E42" s="713"/>
      <c r="F42" s="713">
        <v>2194.5472299999997</v>
      </c>
      <c r="G42" s="713">
        <v>0</v>
      </c>
      <c r="H42" s="713">
        <v>2194.5472299999997</v>
      </c>
      <c r="I42" s="714" t="s">
        <v>329</v>
      </c>
      <c r="J42" s="715" t="s">
        <v>565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6F01587A-40DA-4420-9B2C-76ABA82D9410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4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180.00274964655389</v>
      </c>
      <c r="M3" s="203">
        <f>SUBTOTAL(9,M5:M1048576)</f>
        <v>11947.710000000001</v>
      </c>
      <c r="N3" s="204">
        <f>SUBTOTAL(9,N5:N1048576)</f>
        <v>2150620.6519796285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554</v>
      </c>
      <c r="B5" s="723" t="s">
        <v>555</v>
      </c>
      <c r="C5" s="724" t="s">
        <v>566</v>
      </c>
      <c r="D5" s="725" t="s">
        <v>567</v>
      </c>
      <c r="E5" s="726">
        <v>50113001</v>
      </c>
      <c r="F5" s="725" t="s">
        <v>577</v>
      </c>
      <c r="G5" s="724" t="s">
        <v>578</v>
      </c>
      <c r="H5" s="724">
        <v>209087</v>
      </c>
      <c r="I5" s="724">
        <v>209087</v>
      </c>
      <c r="J5" s="724" t="s">
        <v>579</v>
      </c>
      <c r="K5" s="724" t="s">
        <v>580</v>
      </c>
      <c r="L5" s="727">
        <v>1079.79</v>
      </c>
      <c r="M5" s="727">
        <v>1</v>
      </c>
      <c r="N5" s="728">
        <v>1079.79</v>
      </c>
    </row>
    <row r="6" spans="1:14" ht="14.45" customHeight="1" x14ac:dyDescent="0.2">
      <c r="A6" s="729" t="s">
        <v>554</v>
      </c>
      <c r="B6" s="730" t="s">
        <v>555</v>
      </c>
      <c r="C6" s="731" t="s">
        <v>566</v>
      </c>
      <c r="D6" s="732" t="s">
        <v>567</v>
      </c>
      <c r="E6" s="733">
        <v>50113001</v>
      </c>
      <c r="F6" s="732" t="s">
        <v>577</v>
      </c>
      <c r="G6" s="731" t="s">
        <v>578</v>
      </c>
      <c r="H6" s="731">
        <v>849895</v>
      </c>
      <c r="I6" s="731">
        <v>162250</v>
      </c>
      <c r="J6" s="731" t="s">
        <v>581</v>
      </c>
      <c r="K6" s="731" t="s">
        <v>582</v>
      </c>
      <c r="L6" s="734">
        <v>66.180000000000007</v>
      </c>
      <c r="M6" s="734">
        <v>1</v>
      </c>
      <c r="N6" s="735">
        <v>66.180000000000007</v>
      </c>
    </row>
    <row r="7" spans="1:14" ht="14.45" customHeight="1" x14ac:dyDescent="0.2">
      <c r="A7" s="729" t="s">
        <v>554</v>
      </c>
      <c r="B7" s="730" t="s">
        <v>555</v>
      </c>
      <c r="C7" s="731" t="s">
        <v>566</v>
      </c>
      <c r="D7" s="732" t="s">
        <v>567</v>
      </c>
      <c r="E7" s="733">
        <v>50113001</v>
      </c>
      <c r="F7" s="732" t="s">
        <v>577</v>
      </c>
      <c r="G7" s="731" t="s">
        <v>578</v>
      </c>
      <c r="H7" s="731">
        <v>846758</v>
      </c>
      <c r="I7" s="731">
        <v>103387</v>
      </c>
      <c r="J7" s="731" t="s">
        <v>583</v>
      </c>
      <c r="K7" s="731" t="s">
        <v>584</v>
      </c>
      <c r="L7" s="734">
        <v>78.156129032258065</v>
      </c>
      <c r="M7" s="734">
        <v>31</v>
      </c>
      <c r="N7" s="735">
        <v>2422.84</v>
      </c>
    </row>
    <row r="8" spans="1:14" ht="14.45" customHeight="1" x14ac:dyDescent="0.2">
      <c r="A8" s="729" t="s">
        <v>554</v>
      </c>
      <c r="B8" s="730" t="s">
        <v>555</v>
      </c>
      <c r="C8" s="731" t="s">
        <v>566</v>
      </c>
      <c r="D8" s="732" t="s">
        <v>567</v>
      </c>
      <c r="E8" s="733">
        <v>50113001</v>
      </c>
      <c r="F8" s="732" t="s">
        <v>577</v>
      </c>
      <c r="G8" s="731" t="s">
        <v>578</v>
      </c>
      <c r="H8" s="731">
        <v>176064</v>
      </c>
      <c r="I8" s="731">
        <v>76064</v>
      </c>
      <c r="J8" s="731" t="s">
        <v>585</v>
      </c>
      <c r="K8" s="731" t="s">
        <v>586</v>
      </c>
      <c r="L8" s="734">
        <v>83.537599999999983</v>
      </c>
      <c r="M8" s="734">
        <v>25</v>
      </c>
      <c r="N8" s="735">
        <v>2088.4399999999996</v>
      </c>
    </row>
    <row r="9" spans="1:14" ht="14.45" customHeight="1" x14ac:dyDescent="0.2">
      <c r="A9" s="729" t="s">
        <v>554</v>
      </c>
      <c r="B9" s="730" t="s">
        <v>555</v>
      </c>
      <c r="C9" s="731" t="s">
        <v>566</v>
      </c>
      <c r="D9" s="732" t="s">
        <v>567</v>
      </c>
      <c r="E9" s="733">
        <v>50113001</v>
      </c>
      <c r="F9" s="732" t="s">
        <v>577</v>
      </c>
      <c r="G9" s="731" t="s">
        <v>587</v>
      </c>
      <c r="H9" s="731">
        <v>126486</v>
      </c>
      <c r="I9" s="731">
        <v>26486</v>
      </c>
      <c r="J9" s="731" t="s">
        <v>588</v>
      </c>
      <c r="K9" s="731" t="s">
        <v>589</v>
      </c>
      <c r="L9" s="734">
        <v>627.84400000000005</v>
      </c>
      <c r="M9" s="734">
        <v>5</v>
      </c>
      <c r="N9" s="735">
        <v>3139.2200000000003</v>
      </c>
    </row>
    <row r="10" spans="1:14" ht="14.45" customHeight="1" x14ac:dyDescent="0.2">
      <c r="A10" s="729" t="s">
        <v>554</v>
      </c>
      <c r="B10" s="730" t="s">
        <v>555</v>
      </c>
      <c r="C10" s="731" t="s">
        <v>566</v>
      </c>
      <c r="D10" s="732" t="s">
        <v>567</v>
      </c>
      <c r="E10" s="733">
        <v>50113001</v>
      </c>
      <c r="F10" s="732" t="s">
        <v>577</v>
      </c>
      <c r="G10" s="731" t="s">
        <v>578</v>
      </c>
      <c r="H10" s="731">
        <v>229139</v>
      </c>
      <c r="I10" s="731">
        <v>229139</v>
      </c>
      <c r="J10" s="731" t="s">
        <v>590</v>
      </c>
      <c r="K10" s="731" t="s">
        <v>591</v>
      </c>
      <c r="L10" s="734">
        <v>526.18499999999995</v>
      </c>
      <c r="M10" s="734">
        <v>2</v>
      </c>
      <c r="N10" s="735">
        <v>1052.3699999999999</v>
      </c>
    </row>
    <row r="11" spans="1:14" ht="14.45" customHeight="1" x14ac:dyDescent="0.2">
      <c r="A11" s="729" t="s">
        <v>554</v>
      </c>
      <c r="B11" s="730" t="s">
        <v>555</v>
      </c>
      <c r="C11" s="731" t="s">
        <v>566</v>
      </c>
      <c r="D11" s="732" t="s">
        <v>567</v>
      </c>
      <c r="E11" s="733">
        <v>50113001</v>
      </c>
      <c r="F11" s="732" t="s">
        <v>577</v>
      </c>
      <c r="G11" s="731" t="s">
        <v>578</v>
      </c>
      <c r="H11" s="731">
        <v>197323</v>
      </c>
      <c r="I11" s="731">
        <v>197323</v>
      </c>
      <c r="J11" s="731" t="s">
        <v>592</v>
      </c>
      <c r="K11" s="731" t="s">
        <v>593</v>
      </c>
      <c r="L11" s="734">
        <v>1333.6399999999996</v>
      </c>
      <c r="M11" s="734">
        <v>1</v>
      </c>
      <c r="N11" s="735">
        <v>1333.6399999999996</v>
      </c>
    </row>
    <row r="12" spans="1:14" ht="14.45" customHeight="1" x14ac:dyDescent="0.2">
      <c r="A12" s="729" t="s">
        <v>554</v>
      </c>
      <c r="B12" s="730" t="s">
        <v>555</v>
      </c>
      <c r="C12" s="731" t="s">
        <v>566</v>
      </c>
      <c r="D12" s="732" t="s">
        <v>567</v>
      </c>
      <c r="E12" s="733">
        <v>50113001</v>
      </c>
      <c r="F12" s="732" t="s">
        <v>577</v>
      </c>
      <c r="G12" s="731" t="s">
        <v>578</v>
      </c>
      <c r="H12" s="731">
        <v>100362</v>
      </c>
      <c r="I12" s="731">
        <v>362</v>
      </c>
      <c r="J12" s="731" t="s">
        <v>594</v>
      </c>
      <c r="K12" s="731" t="s">
        <v>595</v>
      </c>
      <c r="L12" s="734">
        <v>72.569999999999993</v>
      </c>
      <c r="M12" s="734">
        <v>3</v>
      </c>
      <c r="N12" s="735">
        <v>217.70999999999998</v>
      </c>
    </row>
    <row r="13" spans="1:14" ht="14.45" customHeight="1" x14ac:dyDescent="0.2">
      <c r="A13" s="729" t="s">
        <v>554</v>
      </c>
      <c r="B13" s="730" t="s">
        <v>555</v>
      </c>
      <c r="C13" s="731" t="s">
        <v>566</v>
      </c>
      <c r="D13" s="732" t="s">
        <v>567</v>
      </c>
      <c r="E13" s="733">
        <v>50113001</v>
      </c>
      <c r="F13" s="732" t="s">
        <v>577</v>
      </c>
      <c r="G13" s="731" t="s">
        <v>578</v>
      </c>
      <c r="H13" s="731">
        <v>128831</v>
      </c>
      <c r="I13" s="731">
        <v>28831</v>
      </c>
      <c r="J13" s="731" t="s">
        <v>596</v>
      </c>
      <c r="K13" s="731" t="s">
        <v>597</v>
      </c>
      <c r="L13" s="734">
        <v>162.72666666666669</v>
      </c>
      <c r="M13" s="734">
        <v>3</v>
      </c>
      <c r="N13" s="735">
        <v>488.18000000000006</v>
      </c>
    </row>
    <row r="14" spans="1:14" ht="14.45" customHeight="1" x14ac:dyDescent="0.2">
      <c r="A14" s="729" t="s">
        <v>554</v>
      </c>
      <c r="B14" s="730" t="s">
        <v>555</v>
      </c>
      <c r="C14" s="731" t="s">
        <v>566</v>
      </c>
      <c r="D14" s="732" t="s">
        <v>567</v>
      </c>
      <c r="E14" s="733">
        <v>50113001</v>
      </c>
      <c r="F14" s="732" t="s">
        <v>577</v>
      </c>
      <c r="G14" s="731" t="s">
        <v>578</v>
      </c>
      <c r="H14" s="731">
        <v>202701</v>
      </c>
      <c r="I14" s="731">
        <v>202701</v>
      </c>
      <c r="J14" s="731" t="s">
        <v>598</v>
      </c>
      <c r="K14" s="731" t="s">
        <v>599</v>
      </c>
      <c r="L14" s="734">
        <v>136.70999999999998</v>
      </c>
      <c r="M14" s="734">
        <v>8</v>
      </c>
      <c r="N14" s="735">
        <v>1093.6799999999998</v>
      </c>
    </row>
    <row r="15" spans="1:14" ht="14.45" customHeight="1" x14ac:dyDescent="0.2">
      <c r="A15" s="729" t="s">
        <v>554</v>
      </c>
      <c r="B15" s="730" t="s">
        <v>555</v>
      </c>
      <c r="C15" s="731" t="s">
        <v>566</v>
      </c>
      <c r="D15" s="732" t="s">
        <v>567</v>
      </c>
      <c r="E15" s="733">
        <v>50113001</v>
      </c>
      <c r="F15" s="732" t="s">
        <v>577</v>
      </c>
      <c r="G15" s="731" t="s">
        <v>578</v>
      </c>
      <c r="H15" s="731">
        <v>845008</v>
      </c>
      <c r="I15" s="731">
        <v>107806</v>
      </c>
      <c r="J15" s="731" t="s">
        <v>598</v>
      </c>
      <c r="K15" s="731" t="s">
        <v>600</v>
      </c>
      <c r="L15" s="734">
        <v>66.48428571428569</v>
      </c>
      <c r="M15" s="734">
        <v>35</v>
      </c>
      <c r="N15" s="735">
        <v>2326.9499999999994</v>
      </c>
    </row>
    <row r="16" spans="1:14" ht="14.45" customHeight="1" x14ac:dyDescent="0.2">
      <c r="A16" s="729" t="s">
        <v>554</v>
      </c>
      <c r="B16" s="730" t="s">
        <v>555</v>
      </c>
      <c r="C16" s="731" t="s">
        <v>566</v>
      </c>
      <c r="D16" s="732" t="s">
        <v>567</v>
      </c>
      <c r="E16" s="733">
        <v>50113001</v>
      </c>
      <c r="F16" s="732" t="s">
        <v>577</v>
      </c>
      <c r="G16" s="731" t="s">
        <v>578</v>
      </c>
      <c r="H16" s="731">
        <v>232841</v>
      </c>
      <c r="I16" s="731">
        <v>232841</v>
      </c>
      <c r="J16" s="731" t="s">
        <v>601</v>
      </c>
      <c r="K16" s="731" t="s">
        <v>602</v>
      </c>
      <c r="L16" s="734">
        <v>47.37</v>
      </c>
      <c r="M16" s="734">
        <v>1</v>
      </c>
      <c r="N16" s="735">
        <v>47.37</v>
      </c>
    </row>
    <row r="17" spans="1:14" ht="14.45" customHeight="1" x14ac:dyDescent="0.2">
      <c r="A17" s="729" t="s">
        <v>554</v>
      </c>
      <c r="B17" s="730" t="s">
        <v>555</v>
      </c>
      <c r="C17" s="731" t="s">
        <v>566</v>
      </c>
      <c r="D17" s="732" t="s">
        <v>567</v>
      </c>
      <c r="E17" s="733">
        <v>50113001</v>
      </c>
      <c r="F17" s="732" t="s">
        <v>577</v>
      </c>
      <c r="G17" s="731" t="s">
        <v>578</v>
      </c>
      <c r="H17" s="731">
        <v>232845</v>
      </c>
      <c r="I17" s="731">
        <v>232845</v>
      </c>
      <c r="J17" s="731" t="s">
        <v>603</v>
      </c>
      <c r="K17" s="731" t="s">
        <v>604</v>
      </c>
      <c r="L17" s="734">
        <v>83.730000000000018</v>
      </c>
      <c r="M17" s="734">
        <v>1</v>
      </c>
      <c r="N17" s="735">
        <v>83.730000000000018</v>
      </c>
    </row>
    <row r="18" spans="1:14" ht="14.45" customHeight="1" x14ac:dyDescent="0.2">
      <c r="A18" s="729" t="s">
        <v>554</v>
      </c>
      <c r="B18" s="730" t="s">
        <v>555</v>
      </c>
      <c r="C18" s="731" t="s">
        <v>566</v>
      </c>
      <c r="D18" s="732" t="s">
        <v>567</v>
      </c>
      <c r="E18" s="733">
        <v>50113001</v>
      </c>
      <c r="F18" s="732" t="s">
        <v>577</v>
      </c>
      <c r="G18" s="731" t="s">
        <v>578</v>
      </c>
      <c r="H18" s="731">
        <v>153200</v>
      </c>
      <c r="I18" s="731">
        <v>53200</v>
      </c>
      <c r="J18" s="731" t="s">
        <v>605</v>
      </c>
      <c r="K18" s="731" t="s">
        <v>606</v>
      </c>
      <c r="L18" s="734">
        <v>52.360000000000014</v>
      </c>
      <c r="M18" s="734">
        <v>-5</v>
      </c>
      <c r="N18" s="735">
        <v>-261.80000000000007</v>
      </c>
    </row>
    <row r="19" spans="1:14" ht="14.45" customHeight="1" x14ac:dyDescent="0.2">
      <c r="A19" s="729" t="s">
        <v>554</v>
      </c>
      <c r="B19" s="730" t="s">
        <v>555</v>
      </c>
      <c r="C19" s="731" t="s">
        <v>566</v>
      </c>
      <c r="D19" s="732" t="s">
        <v>567</v>
      </c>
      <c r="E19" s="733">
        <v>50113001</v>
      </c>
      <c r="F19" s="732" t="s">
        <v>577</v>
      </c>
      <c r="G19" s="731" t="s">
        <v>587</v>
      </c>
      <c r="H19" s="731">
        <v>102954</v>
      </c>
      <c r="I19" s="731">
        <v>2954</v>
      </c>
      <c r="J19" s="731" t="s">
        <v>607</v>
      </c>
      <c r="K19" s="731" t="s">
        <v>608</v>
      </c>
      <c r="L19" s="734">
        <v>14.9825</v>
      </c>
      <c r="M19" s="734">
        <v>4</v>
      </c>
      <c r="N19" s="735">
        <v>59.93</v>
      </c>
    </row>
    <row r="20" spans="1:14" ht="14.45" customHeight="1" x14ac:dyDescent="0.2">
      <c r="A20" s="729" t="s">
        <v>554</v>
      </c>
      <c r="B20" s="730" t="s">
        <v>555</v>
      </c>
      <c r="C20" s="731" t="s">
        <v>566</v>
      </c>
      <c r="D20" s="732" t="s">
        <v>567</v>
      </c>
      <c r="E20" s="733">
        <v>50113001</v>
      </c>
      <c r="F20" s="732" t="s">
        <v>577</v>
      </c>
      <c r="G20" s="731" t="s">
        <v>587</v>
      </c>
      <c r="H20" s="731">
        <v>102945</v>
      </c>
      <c r="I20" s="731">
        <v>2945</v>
      </c>
      <c r="J20" s="731" t="s">
        <v>609</v>
      </c>
      <c r="K20" s="731" t="s">
        <v>610</v>
      </c>
      <c r="L20" s="734">
        <v>8.6588888888888889</v>
      </c>
      <c r="M20" s="734">
        <v>9</v>
      </c>
      <c r="N20" s="735">
        <v>77.929999999999993</v>
      </c>
    </row>
    <row r="21" spans="1:14" ht="14.45" customHeight="1" x14ac:dyDescent="0.2">
      <c r="A21" s="729" t="s">
        <v>554</v>
      </c>
      <c r="B21" s="730" t="s">
        <v>555</v>
      </c>
      <c r="C21" s="731" t="s">
        <v>566</v>
      </c>
      <c r="D21" s="732" t="s">
        <v>567</v>
      </c>
      <c r="E21" s="733">
        <v>50113001</v>
      </c>
      <c r="F21" s="732" t="s">
        <v>577</v>
      </c>
      <c r="G21" s="731" t="s">
        <v>587</v>
      </c>
      <c r="H21" s="731">
        <v>115378</v>
      </c>
      <c r="I21" s="731">
        <v>15378</v>
      </c>
      <c r="J21" s="731" t="s">
        <v>609</v>
      </c>
      <c r="K21" s="731" t="s">
        <v>611</v>
      </c>
      <c r="L21" s="734">
        <v>21.21</v>
      </c>
      <c r="M21" s="734">
        <v>3</v>
      </c>
      <c r="N21" s="735">
        <v>63.63</v>
      </c>
    </row>
    <row r="22" spans="1:14" ht="14.45" customHeight="1" x14ac:dyDescent="0.2">
      <c r="A22" s="729" t="s">
        <v>554</v>
      </c>
      <c r="B22" s="730" t="s">
        <v>555</v>
      </c>
      <c r="C22" s="731" t="s">
        <v>566</v>
      </c>
      <c r="D22" s="732" t="s">
        <v>567</v>
      </c>
      <c r="E22" s="733">
        <v>50113001</v>
      </c>
      <c r="F22" s="732" t="s">
        <v>577</v>
      </c>
      <c r="G22" s="731" t="s">
        <v>578</v>
      </c>
      <c r="H22" s="731">
        <v>135217</v>
      </c>
      <c r="I22" s="731">
        <v>135217</v>
      </c>
      <c r="J22" s="731" t="s">
        <v>612</v>
      </c>
      <c r="K22" s="731" t="s">
        <v>613</v>
      </c>
      <c r="L22" s="734">
        <v>706.6</v>
      </c>
      <c r="M22" s="734">
        <v>1</v>
      </c>
      <c r="N22" s="735">
        <v>706.6</v>
      </c>
    </row>
    <row r="23" spans="1:14" ht="14.45" customHeight="1" x14ac:dyDescent="0.2">
      <c r="A23" s="729" t="s">
        <v>554</v>
      </c>
      <c r="B23" s="730" t="s">
        <v>555</v>
      </c>
      <c r="C23" s="731" t="s">
        <v>566</v>
      </c>
      <c r="D23" s="732" t="s">
        <v>567</v>
      </c>
      <c r="E23" s="733">
        <v>50113001</v>
      </c>
      <c r="F23" s="732" t="s">
        <v>577</v>
      </c>
      <c r="G23" s="731" t="s">
        <v>578</v>
      </c>
      <c r="H23" s="731">
        <v>176954</v>
      </c>
      <c r="I23" s="731">
        <v>176954</v>
      </c>
      <c r="J23" s="731" t="s">
        <v>614</v>
      </c>
      <c r="K23" s="731" t="s">
        <v>615</v>
      </c>
      <c r="L23" s="734">
        <v>94.821818181818173</v>
      </c>
      <c r="M23" s="734">
        <v>11</v>
      </c>
      <c r="N23" s="735">
        <v>1043.04</v>
      </c>
    </row>
    <row r="24" spans="1:14" ht="14.45" customHeight="1" x14ac:dyDescent="0.2">
      <c r="A24" s="729" t="s">
        <v>554</v>
      </c>
      <c r="B24" s="730" t="s">
        <v>555</v>
      </c>
      <c r="C24" s="731" t="s">
        <v>566</v>
      </c>
      <c r="D24" s="732" t="s">
        <v>567</v>
      </c>
      <c r="E24" s="733">
        <v>50113001</v>
      </c>
      <c r="F24" s="732" t="s">
        <v>577</v>
      </c>
      <c r="G24" s="731" t="s">
        <v>587</v>
      </c>
      <c r="H24" s="731">
        <v>127260</v>
      </c>
      <c r="I24" s="731">
        <v>127260</v>
      </c>
      <c r="J24" s="731" t="s">
        <v>616</v>
      </c>
      <c r="K24" s="731" t="s">
        <v>617</v>
      </c>
      <c r="L24" s="734">
        <v>16.179999999999996</v>
      </c>
      <c r="M24" s="734">
        <v>7</v>
      </c>
      <c r="N24" s="735">
        <v>113.25999999999996</v>
      </c>
    </row>
    <row r="25" spans="1:14" ht="14.45" customHeight="1" x14ac:dyDescent="0.2">
      <c r="A25" s="729" t="s">
        <v>554</v>
      </c>
      <c r="B25" s="730" t="s">
        <v>555</v>
      </c>
      <c r="C25" s="731" t="s">
        <v>566</v>
      </c>
      <c r="D25" s="732" t="s">
        <v>567</v>
      </c>
      <c r="E25" s="733">
        <v>50113001</v>
      </c>
      <c r="F25" s="732" t="s">
        <v>577</v>
      </c>
      <c r="G25" s="731" t="s">
        <v>587</v>
      </c>
      <c r="H25" s="731">
        <v>127263</v>
      </c>
      <c r="I25" s="731">
        <v>127263</v>
      </c>
      <c r="J25" s="731" t="s">
        <v>616</v>
      </c>
      <c r="K25" s="731" t="s">
        <v>618</v>
      </c>
      <c r="L25" s="734">
        <v>53.94</v>
      </c>
      <c r="M25" s="734">
        <v>7</v>
      </c>
      <c r="N25" s="735">
        <v>377.58</v>
      </c>
    </row>
    <row r="26" spans="1:14" ht="14.45" customHeight="1" x14ac:dyDescent="0.2">
      <c r="A26" s="729" t="s">
        <v>554</v>
      </c>
      <c r="B26" s="730" t="s">
        <v>555</v>
      </c>
      <c r="C26" s="731" t="s">
        <v>566</v>
      </c>
      <c r="D26" s="732" t="s">
        <v>567</v>
      </c>
      <c r="E26" s="733">
        <v>50113001</v>
      </c>
      <c r="F26" s="732" t="s">
        <v>577</v>
      </c>
      <c r="G26" s="731" t="s">
        <v>587</v>
      </c>
      <c r="H26" s="731">
        <v>127272</v>
      </c>
      <c r="I26" s="731">
        <v>127272</v>
      </c>
      <c r="J26" s="731" t="s">
        <v>616</v>
      </c>
      <c r="K26" s="731" t="s">
        <v>619</v>
      </c>
      <c r="L26" s="734">
        <v>48.539999999999992</v>
      </c>
      <c r="M26" s="734">
        <v>4</v>
      </c>
      <c r="N26" s="735">
        <v>194.15999999999997</v>
      </c>
    </row>
    <row r="27" spans="1:14" ht="14.45" customHeight="1" x14ac:dyDescent="0.2">
      <c r="A27" s="729" t="s">
        <v>554</v>
      </c>
      <c r="B27" s="730" t="s">
        <v>555</v>
      </c>
      <c r="C27" s="731" t="s">
        <v>566</v>
      </c>
      <c r="D27" s="732" t="s">
        <v>567</v>
      </c>
      <c r="E27" s="733">
        <v>50113001</v>
      </c>
      <c r="F27" s="732" t="s">
        <v>577</v>
      </c>
      <c r="G27" s="731" t="s">
        <v>587</v>
      </c>
      <c r="H27" s="731">
        <v>849453</v>
      </c>
      <c r="I27" s="731">
        <v>163077</v>
      </c>
      <c r="J27" s="731" t="s">
        <v>620</v>
      </c>
      <c r="K27" s="731" t="s">
        <v>621</v>
      </c>
      <c r="L27" s="734">
        <v>15.489999999999998</v>
      </c>
      <c r="M27" s="734">
        <v>1</v>
      </c>
      <c r="N27" s="735">
        <v>15.489999999999998</v>
      </c>
    </row>
    <row r="28" spans="1:14" ht="14.45" customHeight="1" x14ac:dyDescent="0.2">
      <c r="A28" s="729" t="s">
        <v>554</v>
      </c>
      <c r="B28" s="730" t="s">
        <v>555</v>
      </c>
      <c r="C28" s="731" t="s">
        <v>566</v>
      </c>
      <c r="D28" s="732" t="s">
        <v>567</v>
      </c>
      <c r="E28" s="733">
        <v>50113001</v>
      </c>
      <c r="F28" s="732" t="s">
        <v>577</v>
      </c>
      <c r="G28" s="731" t="s">
        <v>587</v>
      </c>
      <c r="H28" s="731">
        <v>849444</v>
      </c>
      <c r="I28" s="731">
        <v>163085</v>
      </c>
      <c r="J28" s="731" t="s">
        <v>622</v>
      </c>
      <c r="K28" s="731" t="s">
        <v>623</v>
      </c>
      <c r="L28" s="734">
        <v>23.219999999999995</v>
      </c>
      <c r="M28" s="734">
        <v>1</v>
      </c>
      <c r="N28" s="735">
        <v>23.219999999999995</v>
      </c>
    </row>
    <row r="29" spans="1:14" ht="14.45" customHeight="1" x14ac:dyDescent="0.2">
      <c r="A29" s="729" t="s">
        <v>554</v>
      </c>
      <c r="B29" s="730" t="s">
        <v>555</v>
      </c>
      <c r="C29" s="731" t="s">
        <v>566</v>
      </c>
      <c r="D29" s="732" t="s">
        <v>567</v>
      </c>
      <c r="E29" s="733">
        <v>50113001</v>
      </c>
      <c r="F29" s="732" t="s">
        <v>577</v>
      </c>
      <c r="G29" s="731" t="s">
        <v>578</v>
      </c>
      <c r="H29" s="731">
        <v>223855</v>
      </c>
      <c r="I29" s="731">
        <v>223855</v>
      </c>
      <c r="J29" s="731" t="s">
        <v>624</v>
      </c>
      <c r="K29" s="731" t="s">
        <v>625</v>
      </c>
      <c r="L29" s="734">
        <v>165</v>
      </c>
      <c r="M29" s="734">
        <v>1</v>
      </c>
      <c r="N29" s="735">
        <v>165</v>
      </c>
    </row>
    <row r="30" spans="1:14" ht="14.45" customHeight="1" x14ac:dyDescent="0.2">
      <c r="A30" s="729" t="s">
        <v>554</v>
      </c>
      <c r="B30" s="730" t="s">
        <v>555</v>
      </c>
      <c r="C30" s="731" t="s">
        <v>566</v>
      </c>
      <c r="D30" s="732" t="s">
        <v>567</v>
      </c>
      <c r="E30" s="733">
        <v>50113001</v>
      </c>
      <c r="F30" s="732" t="s">
        <v>577</v>
      </c>
      <c r="G30" s="731" t="s">
        <v>578</v>
      </c>
      <c r="H30" s="731">
        <v>230399</v>
      </c>
      <c r="I30" s="731">
        <v>230399</v>
      </c>
      <c r="J30" s="731" t="s">
        <v>626</v>
      </c>
      <c r="K30" s="731" t="s">
        <v>627</v>
      </c>
      <c r="L30" s="734">
        <v>41.47</v>
      </c>
      <c r="M30" s="734">
        <v>1</v>
      </c>
      <c r="N30" s="735">
        <v>41.47</v>
      </c>
    </row>
    <row r="31" spans="1:14" ht="14.45" customHeight="1" x14ac:dyDescent="0.2">
      <c r="A31" s="729" t="s">
        <v>554</v>
      </c>
      <c r="B31" s="730" t="s">
        <v>555</v>
      </c>
      <c r="C31" s="731" t="s">
        <v>566</v>
      </c>
      <c r="D31" s="732" t="s">
        <v>567</v>
      </c>
      <c r="E31" s="733">
        <v>50113001</v>
      </c>
      <c r="F31" s="732" t="s">
        <v>577</v>
      </c>
      <c r="G31" s="731" t="s">
        <v>578</v>
      </c>
      <c r="H31" s="731">
        <v>235897</v>
      </c>
      <c r="I31" s="731">
        <v>235897</v>
      </c>
      <c r="J31" s="731" t="s">
        <v>628</v>
      </c>
      <c r="K31" s="731" t="s">
        <v>629</v>
      </c>
      <c r="L31" s="734">
        <v>63.470000000000006</v>
      </c>
      <c r="M31" s="734">
        <v>3</v>
      </c>
      <c r="N31" s="735">
        <v>190.41000000000003</v>
      </c>
    </row>
    <row r="32" spans="1:14" ht="14.45" customHeight="1" x14ac:dyDescent="0.2">
      <c r="A32" s="729" t="s">
        <v>554</v>
      </c>
      <c r="B32" s="730" t="s">
        <v>555</v>
      </c>
      <c r="C32" s="731" t="s">
        <v>566</v>
      </c>
      <c r="D32" s="732" t="s">
        <v>567</v>
      </c>
      <c r="E32" s="733">
        <v>50113001</v>
      </c>
      <c r="F32" s="732" t="s">
        <v>577</v>
      </c>
      <c r="G32" s="731" t="s">
        <v>578</v>
      </c>
      <c r="H32" s="731">
        <v>207931</v>
      </c>
      <c r="I32" s="731">
        <v>207931</v>
      </c>
      <c r="J32" s="731" t="s">
        <v>630</v>
      </c>
      <c r="K32" s="731" t="s">
        <v>631</v>
      </c>
      <c r="L32" s="734">
        <v>29.5625</v>
      </c>
      <c r="M32" s="734">
        <v>12</v>
      </c>
      <c r="N32" s="735">
        <v>354.75</v>
      </c>
    </row>
    <row r="33" spans="1:14" ht="14.45" customHeight="1" x14ac:dyDescent="0.2">
      <c r="A33" s="729" t="s">
        <v>554</v>
      </c>
      <c r="B33" s="730" t="s">
        <v>555</v>
      </c>
      <c r="C33" s="731" t="s">
        <v>566</v>
      </c>
      <c r="D33" s="732" t="s">
        <v>567</v>
      </c>
      <c r="E33" s="733">
        <v>50113001</v>
      </c>
      <c r="F33" s="732" t="s">
        <v>577</v>
      </c>
      <c r="G33" s="731" t="s">
        <v>578</v>
      </c>
      <c r="H33" s="731">
        <v>196610</v>
      </c>
      <c r="I33" s="731">
        <v>96610</v>
      </c>
      <c r="J33" s="731" t="s">
        <v>632</v>
      </c>
      <c r="K33" s="731" t="s">
        <v>633</v>
      </c>
      <c r="L33" s="734">
        <v>51.77</v>
      </c>
      <c r="M33" s="734">
        <v>1</v>
      </c>
      <c r="N33" s="735">
        <v>51.77</v>
      </c>
    </row>
    <row r="34" spans="1:14" ht="14.45" customHeight="1" x14ac:dyDescent="0.2">
      <c r="A34" s="729" t="s">
        <v>554</v>
      </c>
      <c r="B34" s="730" t="s">
        <v>555</v>
      </c>
      <c r="C34" s="731" t="s">
        <v>566</v>
      </c>
      <c r="D34" s="732" t="s">
        <v>567</v>
      </c>
      <c r="E34" s="733">
        <v>50113001</v>
      </c>
      <c r="F34" s="732" t="s">
        <v>577</v>
      </c>
      <c r="G34" s="731" t="s">
        <v>578</v>
      </c>
      <c r="H34" s="731">
        <v>110555</v>
      </c>
      <c r="I34" s="731">
        <v>10555</v>
      </c>
      <c r="J34" s="731" t="s">
        <v>634</v>
      </c>
      <c r="K34" s="731" t="s">
        <v>635</v>
      </c>
      <c r="L34" s="734">
        <v>254.98</v>
      </c>
      <c r="M34" s="734">
        <v>17</v>
      </c>
      <c r="N34" s="735">
        <v>4334.66</v>
      </c>
    </row>
    <row r="35" spans="1:14" ht="14.45" customHeight="1" x14ac:dyDescent="0.2">
      <c r="A35" s="729" t="s">
        <v>554</v>
      </c>
      <c r="B35" s="730" t="s">
        <v>555</v>
      </c>
      <c r="C35" s="731" t="s">
        <v>566</v>
      </c>
      <c r="D35" s="732" t="s">
        <v>567</v>
      </c>
      <c r="E35" s="733">
        <v>50113001</v>
      </c>
      <c r="F35" s="732" t="s">
        <v>577</v>
      </c>
      <c r="G35" s="731" t="s">
        <v>578</v>
      </c>
      <c r="H35" s="731">
        <v>208456</v>
      </c>
      <c r="I35" s="731">
        <v>208456</v>
      </c>
      <c r="J35" s="731" t="s">
        <v>636</v>
      </c>
      <c r="K35" s="731" t="s">
        <v>637</v>
      </c>
      <c r="L35" s="734">
        <v>738.53999999999974</v>
      </c>
      <c r="M35" s="734">
        <v>5.0000000000000044E-2</v>
      </c>
      <c r="N35" s="735">
        <v>36.927000000000021</v>
      </c>
    </row>
    <row r="36" spans="1:14" ht="14.45" customHeight="1" x14ac:dyDescent="0.2">
      <c r="A36" s="729" t="s">
        <v>554</v>
      </c>
      <c r="B36" s="730" t="s">
        <v>555</v>
      </c>
      <c r="C36" s="731" t="s">
        <v>566</v>
      </c>
      <c r="D36" s="732" t="s">
        <v>567</v>
      </c>
      <c r="E36" s="733">
        <v>50113001</v>
      </c>
      <c r="F36" s="732" t="s">
        <v>577</v>
      </c>
      <c r="G36" s="731" t="s">
        <v>578</v>
      </c>
      <c r="H36" s="731">
        <v>126409</v>
      </c>
      <c r="I36" s="731">
        <v>26409</v>
      </c>
      <c r="J36" s="731" t="s">
        <v>638</v>
      </c>
      <c r="K36" s="731" t="s">
        <v>639</v>
      </c>
      <c r="L36" s="734">
        <v>606.69000000000005</v>
      </c>
      <c r="M36" s="734">
        <v>2</v>
      </c>
      <c r="N36" s="735">
        <v>1213.3800000000001</v>
      </c>
    </row>
    <row r="37" spans="1:14" ht="14.45" customHeight="1" x14ac:dyDescent="0.2">
      <c r="A37" s="729" t="s">
        <v>554</v>
      </c>
      <c r="B37" s="730" t="s">
        <v>555</v>
      </c>
      <c r="C37" s="731" t="s">
        <v>566</v>
      </c>
      <c r="D37" s="732" t="s">
        <v>567</v>
      </c>
      <c r="E37" s="733">
        <v>50113001</v>
      </c>
      <c r="F37" s="732" t="s">
        <v>577</v>
      </c>
      <c r="G37" s="731" t="s">
        <v>587</v>
      </c>
      <c r="H37" s="731">
        <v>173950</v>
      </c>
      <c r="I37" s="731">
        <v>173950</v>
      </c>
      <c r="J37" s="731" t="s">
        <v>640</v>
      </c>
      <c r="K37" s="731" t="s">
        <v>641</v>
      </c>
      <c r="L37" s="734">
        <v>1704.22</v>
      </c>
      <c r="M37" s="734">
        <v>1</v>
      </c>
      <c r="N37" s="735">
        <v>1704.22</v>
      </c>
    </row>
    <row r="38" spans="1:14" ht="14.45" customHeight="1" x14ac:dyDescent="0.2">
      <c r="A38" s="729" t="s">
        <v>554</v>
      </c>
      <c r="B38" s="730" t="s">
        <v>555</v>
      </c>
      <c r="C38" s="731" t="s">
        <v>566</v>
      </c>
      <c r="D38" s="732" t="s">
        <v>567</v>
      </c>
      <c r="E38" s="733">
        <v>50113001</v>
      </c>
      <c r="F38" s="732" t="s">
        <v>577</v>
      </c>
      <c r="G38" s="731" t="s">
        <v>578</v>
      </c>
      <c r="H38" s="731">
        <v>142910</v>
      </c>
      <c r="I38" s="731">
        <v>142910</v>
      </c>
      <c r="J38" s="731" t="s">
        <v>642</v>
      </c>
      <c r="K38" s="731" t="s">
        <v>643</v>
      </c>
      <c r="L38" s="734">
        <v>133.34999999999997</v>
      </c>
      <c r="M38" s="734">
        <v>2</v>
      </c>
      <c r="N38" s="735">
        <v>266.69999999999993</v>
      </c>
    </row>
    <row r="39" spans="1:14" ht="14.45" customHeight="1" x14ac:dyDescent="0.2">
      <c r="A39" s="729" t="s">
        <v>554</v>
      </c>
      <c r="B39" s="730" t="s">
        <v>555</v>
      </c>
      <c r="C39" s="731" t="s">
        <v>566</v>
      </c>
      <c r="D39" s="732" t="s">
        <v>567</v>
      </c>
      <c r="E39" s="733">
        <v>50113001</v>
      </c>
      <c r="F39" s="732" t="s">
        <v>577</v>
      </c>
      <c r="G39" s="731" t="s">
        <v>578</v>
      </c>
      <c r="H39" s="731">
        <v>196303</v>
      </c>
      <c r="I39" s="731">
        <v>96303</v>
      </c>
      <c r="J39" s="731" t="s">
        <v>644</v>
      </c>
      <c r="K39" s="731" t="s">
        <v>645</v>
      </c>
      <c r="L39" s="734">
        <v>63.080000000000005</v>
      </c>
      <c r="M39" s="734">
        <v>9</v>
      </c>
      <c r="N39" s="735">
        <v>567.72</v>
      </c>
    </row>
    <row r="40" spans="1:14" ht="14.45" customHeight="1" x14ac:dyDescent="0.2">
      <c r="A40" s="729" t="s">
        <v>554</v>
      </c>
      <c r="B40" s="730" t="s">
        <v>555</v>
      </c>
      <c r="C40" s="731" t="s">
        <v>566</v>
      </c>
      <c r="D40" s="732" t="s">
        <v>567</v>
      </c>
      <c r="E40" s="733">
        <v>50113001</v>
      </c>
      <c r="F40" s="732" t="s">
        <v>577</v>
      </c>
      <c r="G40" s="731" t="s">
        <v>578</v>
      </c>
      <c r="H40" s="731">
        <v>148888</v>
      </c>
      <c r="I40" s="731">
        <v>48888</v>
      </c>
      <c r="J40" s="731" t="s">
        <v>646</v>
      </c>
      <c r="K40" s="731" t="s">
        <v>647</v>
      </c>
      <c r="L40" s="734">
        <v>64.44</v>
      </c>
      <c r="M40" s="734">
        <v>2</v>
      </c>
      <c r="N40" s="735">
        <v>128.88</v>
      </c>
    </row>
    <row r="41" spans="1:14" ht="14.45" customHeight="1" x14ac:dyDescent="0.2">
      <c r="A41" s="729" t="s">
        <v>554</v>
      </c>
      <c r="B41" s="730" t="s">
        <v>555</v>
      </c>
      <c r="C41" s="731" t="s">
        <v>566</v>
      </c>
      <c r="D41" s="732" t="s">
        <v>567</v>
      </c>
      <c r="E41" s="733">
        <v>50113001</v>
      </c>
      <c r="F41" s="732" t="s">
        <v>577</v>
      </c>
      <c r="G41" s="731" t="s">
        <v>587</v>
      </c>
      <c r="H41" s="731">
        <v>102949</v>
      </c>
      <c r="I41" s="731">
        <v>2949</v>
      </c>
      <c r="J41" s="731" t="s">
        <v>648</v>
      </c>
      <c r="K41" s="731" t="s">
        <v>649</v>
      </c>
      <c r="L41" s="734">
        <v>73.41</v>
      </c>
      <c r="M41" s="734">
        <v>1</v>
      </c>
      <c r="N41" s="735">
        <v>73.41</v>
      </c>
    </row>
    <row r="42" spans="1:14" ht="14.45" customHeight="1" x14ac:dyDescent="0.2">
      <c r="A42" s="729" t="s">
        <v>554</v>
      </c>
      <c r="B42" s="730" t="s">
        <v>555</v>
      </c>
      <c r="C42" s="731" t="s">
        <v>566</v>
      </c>
      <c r="D42" s="732" t="s">
        <v>567</v>
      </c>
      <c r="E42" s="733">
        <v>50113001</v>
      </c>
      <c r="F42" s="732" t="s">
        <v>577</v>
      </c>
      <c r="G42" s="731" t="s">
        <v>587</v>
      </c>
      <c r="H42" s="731">
        <v>102950</v>
      </c>
      <c r="I42" s="731">
        <v>2950</v>
      </c>
      <c r="J42" s="731" t="s">
        <v>648</v>
      </c>
      <c r="K42" s="731" t="s">
        <v>650</v>
      </c>
      <c r="L42" s="734">
        <v>97.04</v>
      </c>
      <c r="M42" s="734">
        <v>1</v>
      </c>
      <c r="N42" s="735">
        <v>97.04</v>
      </c>
    </row>
    <row r="43" spans="1:14" ht="14.45" customHeight="1" x14ac:dyDescent="0.2">
      <c r="A43" s="729" t="s">
        <v>554</v>
      </c>
      <c r="B43" s="730" t="s">
        <v>555</v>
      </c>
      <c r="C43" s="731" t="s">
        <v>566</v>
      </c>
      <c r="D43" s="732" t="s">
        <v>567</v>
      </c>
      <c r="E43" s="733">
        <v>50113001</v>
      </c>
      <c r="F43" s="732" t="s">
        <v>577</v>
      </c>
      <c r="G43" s="731" t="s">
        <v>578</v>
      </c>
      <c r="H43" s="731">
        <v>198922</v>
      </c>
      <c r="I43" s="731">
        <v>98922</v>
      </c>
      <c r="J43" s="731" t="s">
        <v>651</v>
      </c>
      <c r="K43" s="731" t="s">
        <v>652</v>
      </c>
      <c r="L43" s="734">
        <v>52.789999999999992</v>
      </c>
      <c r="M43" s="734">
        <v>1</v>
      </c>
      <c r="N43" s="735">
        <v>52.789999999999992</v>
      </c>
    </row>
    <row r="44" spans="1:14" ht="14.45" customHeight="1" x14ac:dyDescent="0.2">
      <c r="A44" s="729" t="s">
        <v>554</v>
      </c>
      <c r="B44" s="730" t="s">
        <v>555</v>
      </c>
      <c r="C44" s="731" t="s">
        <v>566</v>
      </c>
      <c r="D44" s="732" t="s">
        <v>567</v>
      </c>
      <c r="E44" s="733">
        <v>50113001</v>
      </c>
      <c r="F44" s="732" t="s">
        <v>577</v>
      </c>
      <c r="G44" s="731" t="s">
        <v>578</v>
      </c>
      <c r="H44" s="731">
        <v>100392</v>
      </c>
      <c r="I44" s="731">
        <v>392</v>
      </c>
      <c r="J44" s="731" t="s">
        <v>653</v>
      </c>
      <c r="K44" s="731" t="s">
        <v>654</v>
      </c>
      <c r="L44" s="734">
        <v>57.52999999999998</v>
      </c>
      <c r="M44" s="734">
        <v>1</v>
      </c>
      <c r="N44" s="735">
        <v>57.52999999999998</v>
      </c>
    </row>
    <row r="45" spans="1:14" ht="14.45" customHeight="1" x14ac:dyDescent="0.2">
      <c r="A45" s="729" t="s">
        <v>554</v>
      </c>
      <c r="B45" s="730" t="s">
        <v>555</v>
      </c>
      <c r="C45" s="731" t="s">
        <v>566</v>
      </c>
      <c r="D45" s="732" t="s">
        <v>567</v>
      </c>
      <c r="E45" s="733">
        <v>50113001</v>
      </c>
      <c r="F45" s="732" t="s">
        <v>577</v>
      </c>
      <c r="G45" s="731" t="s">
        <v>578</v>
      </c>
      <c r="H45" s="731">
        <v>192351</v>
      </c>
      <c r="I45" s="731">
        <v>92351</v>
      </c>
      <c r="J45" s="731" t="s">
        <v>655</v>
      </c>
      <c r="K45" s="731" t="s">
        <v>656</v>
      </c>
      <c r="L45" s="734">
        <v>86.22</v>
      </c>
      <c r="M45" s="734">
        <v>8</v>
      </c>
      <c r="N45" s="735">
        <v>689.76</v>
      </c>
    </row>
    <row r="46" spans="1:14" ht="14.45" customHeight="1" x14ac:dyDescent="0.2">
      <c r="A46" s="729" t="s">
        <v>554</v>
      </c>
      <c r="B46" s="730" t="s">
        <v>555</v>
      </c>
      <c r="C46" s="731" t="s">
        <v>566</v>
      </c>
      <c r="D46" s="732" t="s">
        <v>567</v>
      </c>
      <c r="E46" s="733">
        <v>50113001</v>
      </c>
      <c r="F46" s="732" t="s">
        <v>577</v>
      </c>
      <c r="G46" s="731" t="s">
        <v>578</v>
      </c>
      <c r="H46" s="731">
        <v>132992</v>
      </c>
      <c r="I46" s="731">
        <v>32992</v>
      </c>
      <c r="J46" s="731" t="s">
        <v>657</v>
      </c>
      <c r="K46" s="731" t="s">
        <v>658</v>
      </c>
      <c r="L46" s="734">
        <v>108.39000000000001</v>
      </c>
      <c r="M46" s="734">
        <v>4</v>
      </c>
      <c r="N46" s="735">
        <v>433.56000000000006</v>
      </c>
    </row>
    <row r="47" spans="1:14" ht="14.45" customHeight="1" x14ac:dyDescent="0.2">
      <c r="A47" s="729" t="s">
        <v>554</v>
      </c>
      <c r="B47" s="730" t="s">
        <v>555</v>
      </c>
      <c r="C47" s="731" t="s">
        <v>566</v>
      </c>
      <c r="D47" s="732" t="s">
        <v>567</v>
      </c>
      <c r="E47" s="733">
        <v>50113001</v>
      </c>
      <c r="F47" s="732" t="s">
        <v>577</v>
      </c>
      <c r="G47" s="731" t="s">
        <v>578</v>
      </c>
      <c r="H47" s="731">
        <v>132853</v>
      </c>
      <c r="I47" s="731">
        <v>132853</v>
      </c>
      <c r="J47" s="731" t="s">
        <v>659</v>
      </c>
      <c r="K47" s="731" t="s">
        <v>660</v>
      </c>
      <c r="L47" s="734">
        <v>103.32</v>
      </c>
      <c r="M47" s="734">
        <v>4</v>
      </c>
      <c r="N47" s="735">
        <v>413.28</v>
      </c>
    </row>
    <row r="48" spans="1:14" ht="14.45" customHeight="1" x14ac:dyDescent="0.2">
      <c r="A48" s="729" t="s">
        <v>554</v>
      </c>
      <c r="B48" s="730" t="s">
        <v>555</v>
      </c>
      <c r="C48" s="731" t="s">
        <v>566</v>
      </c>
      <c r="D48" s="732" t="s">
        <v>567</v>
      </c>
      <c r="E48" s="733">
        <v>50113001</v>
      </c>
      <c r="F48" s="732" t="s">
        <v>577</v>
      </c>
      <c r="G48" s="731" t="s">
        <v>578</v>
      </c>
      <c r="H48" s="731">
        <v>112895</v>
      </c>
      <c r="I48" s="731">
        <v>12895</v>
      </c>
      <c r="J48" s="731" t="s">
        <v>659</v>
      </c>
      <c r="K48" s="731" t="s">
        <v>661</v>
      </c>
      <c r="L48" s="734">
        <v>106.46000000000002</v>
      </c>
      <c r="M48" s="734">
        <v>1</v>
      </c>
      <c r="N48" s="735">
        <v>106.46000000000002</v>
      </c>
    </row>
    <row r="49" spans="1:14" ht="14.45" customHeight="1" x14ac:dyDescent="0.2">
      <c r="A49" s="729" t="s">
        <v>554</v>
      </c>
      <c r="B49" s="730" t="s">
        <v>555</v>
      </c>
      <c r="C49" s="731" t="s">
        <v>566</v>
      </c>
      <c r="D49" s="732" t="s">
        <v>567</v>
      </c>
      <c r="E49" s="733">
        <v>50113001</v>
      </c>
      <c r="F49" s="732" t="s">
        <v>577</v>
      </c>
      <c r="G49" s="731" t="s">
        <v>578</v>
      </c>
      <c r="H49" s="731">
        <v>112891</v>
      </c>
      <c r="I49" s="731">
        <v>12891</v>
      </c>
      <c r="J49" s="731" t="s">
        <v>659</v>
      </c>
      <c r="K49" s="731" t="s">
        <v>662</v>
      </c>
      <c r="L49" s="734">
        <v>58.27</v>
      </c>
      <c r="M49" s="734">
        <v>1</v>
      </c>
      <c r="N49" s="735">
        <v>58.27</v>
      </c>
    </row>
    <row r="50" spans="1:14" ht="14.45" customHeight="1" x14ac:dyDescent="0.2">
      <c r="A50" s="729" t="s">
        <v>554</v>
      </c>
      <c r="B50" s="730" t="s">
        <v>555</v>
      </c>
      <c r="C50" s="731" t="s">
        <v>566</v>
      </c>
      <c r="D50" s="732" t="s">
        <v>567</v>
      </c>
      <c r="E50" s="733">
        <v>50113001</v>
      </c>
      <c r="F50" s="732" t="s">
        <v>577</v>
      </c>
      <c r="G50" s="731" t="s">
        <v>578</v>
      </c>
      <c r="H50" s="731">
        <v>112894</v>
      </c>
      <c r="I50" s="731">
        <v>12894</v>
      </c>
      <c r="J50" s="731" t="s">
        <v>659</v>
      </c>
      <c r="K50" s="731" t="s">
        <v>663</v>
      </c>
      <c r="L50" s="734">
        <v>60.510000000000012</v>
      </c>
      <c r="M50" s="734">
        <v>3</v>
      </c>
      <c r="N50" s="735">
        <v>181.53000000000003</v>
      </c>
    </row>
    <row r="51" spans="1:14" ht="14.45" customHeight="1" x14ac:dyDescent="0.2">
      <c r="A51" s="729" t="s">
        <v>554</v>
      </c>
      <c r="B51" s="730" t="s">
        <v>555</v>
      </c>
      <c r="C51" s="731" t="s">
        <v>566</v>
      </c>
      <c r="D51" s="732" t="s">
        <v>567</v>
      </c>
      <c r="E51" s="733">
        <v>50113001</v>
      </c>
      <c r="F51" s="732" t="s">
        <v>577</v>
      </c>
      <c r="G51" s="731" t="s">
        <v>578</v>
      </c>
      <c r="H51" s="731">
        <v>126247</v>
      </c>
      <c r="I51" s="731">
        <v>26247</v>
      </c>
      <c r="J51" s="731" t="s">
        <v>664</v>
      </c>
      <c r="K51" s="731" t="s">
        <v>665</v>
      </c>
      <c r="L51" s="734">
        <v>175.32499999999999</v>
      </c>
      <c r="M51" s="734">
        <v>2</v>
      </c>
      <c r="N51" s="735">
        <v>350.65</v>
      </c>
    </row>
    <row r="52" spans="1:14" ht="14.45" customHeight="1" x14ac:dyDescent="0.2">
      <c r="A52" s="729" t="s">
        <v>554</v>
      </c>
      <c r="B52" s="730" t="s">
        <v>555</v>
      </c>
      <c r="C52" s="731" t="s">
        <v>566</v>
      </c>
      <c r="D52" s="732" t="s">
        <v>567</v>
      </c>
      <c r="E52" s="733">
        <v>50113001</v>
      </c>
      <c r="F52" s="732" t="s">
        <v>577</v>
      </c>
      <c r="G52" s="731" t="s">
        <v>578</v>
      </c>
      <c r="H52" s="731">
        <v>140275</v>
      </c>
      <c r="I52" s="731">
        <v>40275</v>
      </c>
      <c r="J52" s="731" t="s">
        <v>666</v>
      </c>
      <c r="K52" s="731" t="s">
        <v>667</v>
      </c>
      <c r="L52" s="734">
        <v>149.24</v>
      </c>
      <c r="M52" s="734">
        <v>3</v>
      </c>
      <c r="N52" s="735">
        <v>447.72</v>
      </c>
    </row>
    <row r="53" spans="1:14" ht="14.45" customHeight="1" x14ac:dyDescent="0.2">
      <c r="A53" s="729" t="s">
        <v>554</v>
      </c>
      <c r="B53" s="730" t="s">
        <v>555</v>
      </c>
      <c r="C53" s="731" t="s">
        <v>566</v>
      </c>
      <c r="D53" s="732" t="s">
        <v>567</v>
      </c>
      <c r="E53" s="733">
        <v>50113001</v>
      </c>
      <c r="F53" s="732" t="s">
        <v>577</v>
      </c>
      <c r="G53" s="731" t="s">
        <v>578</v>
      </c>
      <c r="H53" s="731">
        <v>231733</v>
      </c>
      <c r="I53" s="731">
        <v>231733</v>
      </c>
      <c r="J53" s="731" t="s">
        <v>668</v>
      </c>
      <c r="K53" s="731" t="s">
        <v>669</v>
      </c>
      <c r="L53" s="734">
        <v>84.070000000000007</v>
      </c>
      <c r="M53" s="734">
        <v>1</v>
      </c>
      <c r="N53" s="735">
        <v>84.070000000000007</v>
      </c>
    </row>
    <row r="54" spans="1:14" ht="14.45" customHeight="1" x14ac:dyDescent="0.2">
      <c r="A54" s="729" t="s">
        <v>554</v>
      </c>
      <c r="B54" s="730" t="s">
        <v>555</v>
      </c>
      <c r="C54" s="731" t="s">
        <v>566</v>
      </c>
      <c r="D54" s="732" t="s">
        <v>567</v>
      </c>
      <c r="E54" s="733">
        <v>50113001</v>
      </c>
      <c r="F54" s="732" t="s">
        <v>577</v>
      </c>
      <c r="G54" s="731" t="s">
        <v>578</v>
      </c>
      <c r="H54" s="731">
        <v>176496</v>
      </c>
      <c r="I54" s="731">
        <v>76496</v>
      </c>
      <c r="J54" s="731" t="s">
        <v>670</v>
      </c>
      <c r="K54" s="731" t="s">
        <v>671</v>
      </c>
      <c r="L54" s="734">
        <v>125.43</v>
      </c>
      <c r="M54" s="734">
        <v>24</v>
      </c>
      <c r="N54" s="735">
        <v>3010.32</v>
      </c>
    </row>
    <row r="55" spans="1:14" ht="14.45" customHeight="1" x14ac:dyDescent="0.2">
      <c r="A55" s="729" t="s">
        <v>554</v>
      </c>
      <c r="B55" s="730" t="s">
        <v>555</v>
      </c>
      <c r="C55" s="731" t="s">
        <v>566</v>
      </c>
      <c r="D55" s="732" t="s">
        <v>567</v>
      </c>
      <c r="E55" s="733">
        <v>50113001</v>
      </c>
      <c r="F55" s="732" t="s">
        <v>577</v>
      </c>
      <c r="G55" s="731" t="s">
        <v>578</v>
      </c>
      <c r="H55" s="731">
        <v>102679</v>
      </c>
      <c r="I55" s="731">
        <v>2679</v>
      </c>
      <c r="J55" s="731" t="s">
        <v>672</v>
      </c>
      <c r="K55" s="731" t="s">
        <v>673</v>
      </c>
      <c r="L55" s="734">
        <v>164.48</v>
      </c>
      <c r="M55" s="734">
        <v>9</v>
      </c>
      <c r="N55" s="735">
        <v>1480.32</v>
      </c>
    </row>
    <row r="56" spans="1:14" ht="14.45" customHeight="1" x14ac:dyDescent="0.2">
      <c r="A56" s="729" t="s">
        <v>554</v>
      </c>
      <c r="B56" s="730" t="s">
        <v>555</v>
      </c>
      <c r="C56" s="731" t="s">
        <v>566</v>
      </c>
      <c r="D56" s="732" t="s">
        <v>567</v>
      </c>
      <c r="E56" s="733">
        <v>50113001</v>
      </c>
      <c r="F56" s="732" t="s">
        <v>577</v>
      </c>
      <c r="G56" s="731" t="s">
        <v>578</v>
      </c>
      <c r="H56" s="731">
        <v>162320</v>
      </c>
      <c r="I56" s="731">
        <v>62320</v>
      </c>
      <c r="J56" s="731" t="s">
        <v>674</v>
      </c>
      <c r="K56" s="731" t="s">
        <v>675</v>
      </c>
      <c r="L56" s="734">
        <v>79.7</v>
      </c>
      <c r="M56" s="734">
        <v>1</v>
      </c>
      <c r="N56" s="735">
        <v>79.7</v>
      </c>
    </row>
    <row r="57" spans="1:14" ht="14.45" customHeight="1" x14ac:dyDescent="0.2">
      <c r="A57" s="729" t="s">
        <v>554</v>
      </c>
      <c r="B57" s="730" t="s">
        <v>555</v>
      </c>
      <c r="C57" s="731" t="s">
        <v>566</v>
      </c>
      <c r="D57" s="732" t="s">
        <v>567</v>
      </c>
      <c r="E57" s="733">
        <v>50113001</v>
      </c>
      <c r="F57" s="732" t="s">
        <v>577</v>
      </c>
      <c r="G57" s="731" t="s">
        <v>587</v>
      </c>
      <c r="H57" s="731">
        <v>231688</v>
      </c>
      <c r="I57" s="731">
        <v>231688</v>
      </c>
      <c r="J57" s="731" t="s">
        <v>676</v>
      </c>
      <c r="K57" s="731" t="s">
        <v>677</v>
      </c>
      <c r="L57" s="734">
        <v>97.360000000000014</v>
      </c>
      <c r="M57" s="734">
        <v>5</v>
      </c>
      <c r="N57" s="735">
        <v>486.80000000000007</v>
      </c>
    </row>
    <row r="58" spans="1:14" ht="14.45" customHeight="1" x14ac:dyDescent="0.2">
      <c r="A58" s="729" t="s">
        <v>554</v>
      </c>
      <c r="B58" s="730" t="s">
        <v>555</v>
      </c>
      <c r="C58" s="731" t="s">
        <v>566</v>
      </c>
      <c r="D58" s="732" t="s">
        <v>567</v>
      </c>
      <c r="E58" s="733">
        <v>50113001</v>
      </c>
      <c r="F58" s="732" t="s">
        <v>577</v>
      </c>
      <c r="G58" s="731" t="s">
        <v>587</v>
      </c>
      <c r="H58" s="731">
        <v>231689</v>
      </c>
      <c r="I58" s="731">
        <v>231689</v>
      </c>
      <c r="J58" s="731" t="s">
        <v>678</v>
      </c>
      <c r="K58" s="731" t="s">
        <v>679</v>
      </c>
      <c r="L58" s="734">
        <v>291.39999999999998</v>
      </c>
      <c r="M58" s="734">
        <v>2</v>
      </c>
      <c r="N58" s="735">
        <v>582.79999999999995</v>
      </c>
    </row>
    <row r="59" spans="1:14" ht="14.45" customHeight="1" x14ac:dyDescent="0.2">
      <c r="A59" s="729" t="s">
        <v>554</v>
      </c>
      <c r="B59" s="730" t="s">
        <v>555</v>
      </c>
      <c r="C59" s="731" t="s">
        <v>566</v>
      </c>
      <c r="D59" s="732" t="s">
        <v>567</v>
      </c>
      <c r="E59" s="733">
        <v>50113001</v>
      </c>
      <c r="F59" s="732" t="s">
        <v>577</v>
      </c>
      <c r="G59" s="731" t="s">
        <v>587</v>
      </c>
      <c r="H59" s="731">
        <v>231695</v>
      </c>
      <c r="I59" s="731">
        <v>231695</v>
      </c>
      <c r="J59" s="731" t="s">
        <v>678</v>
      </c>
      <c r="K59" s="731" t="s">
        <v>677</v>
      </c>
      <c r="L59" s="734">
        <v>125.7</v>
      </c>
      <c r="M59" s="734">
        <v>1</v>
      </c>
      <c r="N59" s="735">
        <v>125.7</v>
      </c>
    </row>
    <row r="60" spans="1:14" ht="14.45" customHeight="1" x14ac:dyDescent="0.2">
      <c r="A60" s="729" t="s">
        <v>554</v>
      </c>
      <c r="B60" s="730" t="s">
        <v>555</v>
      </c>
      <c r="C60" s="731" t="s">
        <v>566</v>
      </c>
      <c r="D60" s="732" t="s">
        <v>567</v>
      </c>
      <c r="E60" s="733">
        <v>50113001</v>
      </c>
      <c r="F60" s="732" t="s">
        <v>577</v>
      </c>
      <c r="G60" s="731" t="s">
        <v>587</v>
      </c>
      <c r="H60" s="731">
        <v>231702</v>
      </c>
      <c r="I60" s="731">
        <v>231702</v>
      </c>
      <c r="J60" s="731" t="s">
        <v>678</v>
      </c>
      <c r="K60" s="731" t="s">
        <v>680</v>
      </c>
      <c r="L60" s="734">
        <v>249.59</v>
      </c>
      <c r="M60" s="734">
        <v>3</v>
      </c>
      <c r="N60" s="735">
        <v>748.77</v>
      </c>
    </row>
    <row r="61" spans="1:14" ht="14.45" customHeight="1" x14ac:dyDescent="0.2">
      <c r="A61" s="729" t="s">
        <v>554</v>
      </c>
      <c r="B61" s="730" t="s">
        <v>555</v>
      </c>
      <c r="C61" s="731" t="s">
        <v>566</v>
      </c>
      <c r="D61" s="732" t="s">
        <v>567</v>
      </c>
      <c r="E61" s="733">
        <v>50113001</v>
      </c>
      <c r="F61" s="732" t="s">
        <v>577</v>
      </c>
      <c r="G61" s="731" t="s">
        <v>587</v>
      </c>
      <c r="H61" s="731">
        <v>231697</v>
      </c>
      <c r="I61" s="731">
        <v>231697</v>
      </c>
      <c r="J61" s="731" t="s">
        <v>678</v>
      </c>
      <c r="K61" s="731" t="s">
        <v>681</v>
      </c>
      <c r="L61" s="734">
        <v>72.260000000000005</v>
      </c>
      <c r="M61" s="734">
        <v>2</v>
      </c>
      <c r="N61" s="735">
        <v>144.52000000000001</v>
      </c>
    </row>
    <row r="62" spans="1:14" ht="14.45" customHeight="1" x14ac:dyDescent="0.2">
      <c r="A62" s="729" t="s">
        <v>554</v>
      </c>
      <c r="B62" s="730" t="s">
        <v>555</v>
      </c>
      <c r="C62" s="731" t="s">
        <v>566</v>
      </c>
      <c r="D62" s="732" t="s">
        <v>567</v>
      </c>
      <c r="E62" s="733">
        <v>50113001</v>
      </c>
      <c r="F62" s="732" t="s">
        <v>577</v>
      </c>
      <c r="G62" s="731" t="s">
        <v>587</v>
      </c>
      <c r="H62" s="731">
        <v>231696</v>
      </c>
      <c r="I62" s="731">
        <v>231696</v>
      </c>
      <c r="J62" s="731" t="s">
        <v>678</v>
      </c>
      <c r="K62" s="731" t="s">
        <v>682</v>
      </c>
      <c r="L62" s="734">
        <v>207.23</v>
      </c>
      <c r="M62" s="734">
        <v>7</v>
      </c>
      <c r="N62" s="735">
        <v>1450.61</v>
      </c>
    </row>
    <row r="63" spans="1:14" ht="14.45" customHeight="1" x14ac:dyDescent="0.2">
      <c r="A63" s="729" t="s">
        <v>554</v>
      </c>
      <c r="B63" s="730" t="s">
        <v>555</v>
      </c>
      <c r="C63" s="731" t="s">
        <v>566</v>
      </c>
      <c r="D63" s="732" t="s">
        <v>567</v>
      </c>
      <c r="E63" s="733">
        <v>50113001</v>
      </c>
      <c r="F63" s="732" t="s">
        <v>577</v>
      </c>
      <c r="G63" s="731" t="s">
        <v>587</v>
      </c>
      <c r="H63" s="731">
        <v>231701</v>
      </c>
      <c r="I63" s="731">
        <v>231701</v>
      </c>
      <c r="J63" s="731" t="s">
        <v>678</v>
      </c>
      <c r="K63" s="731" t="s">
        <v>683</v>
      </c>
      <c r="L63" s="734">
        <v>93.78</v>
      </c>
      <c r="M63" s="734">
        <v>5</v>
      </c>
      <c r="N63" s="735">
        <v>468.9</v>
      </c>
    </row>
    <row r="64" spans="1:14" ht="14.45" customHeight="1" x14ac:dyDescent="0.2">
      <c r="A64" s="729" t="s">
        <v>554</v>
      </c>
      <c r="B64" s="730" t="s">
        <v>555</v>
      </c>
      <c r="C64" s="731" t="s">
        <v>566</v>
      </c>
      <c r="D64" s="732" t="s">
        <v>567</v>
      </c>
      <c r="E64" s="733">
        <v>50113001</v>
      </c>
      <c r="F64" s="732" t="s">
        <v>577</v>
      </c>
      <c r="G64" s="731" t="s">
        <v>587</v>
      </c>
      <c r="H64" s="731">
        <v>231691</v>
      </c>
      <c r="I64" s="731">
        <v>231691</v>
      </c>
      <c r="J64" s="731" t="s">
        <v>684</v>
      </c>
      <c r="K64" s="731" t="s">
        <v>685</v>
      </c>
      <c r="L64" s="734">
        <v>108.09999999999997</v>
      </c>
      <c r="M64" s="734">
        <v>2</v>
      </c>
      <c r="N64" s="735">
        <v>216.19999999999993</v>
      </c>
    </row>
    <row r="65" spans="1:14" ht="14.45" customHeight="1" x14ac:dyDescent="0.2">
      <c r="A65" s="729" t="s">
        <v>554</v>
      </c>
      <c r="B65" s="730" t="s">
        <v>555</v>
      </c>
      <c r="C65" s="731" t="s">
        <v>566</v>
      </c>
      <c r="D65" s="732" t="s">
        <v>567</v>
      </c>
      <c r="E65" s="733">
        <v>50113001</v>
      </c>
      <c r="F65" s="732" t="s">
        <v>577</v>
      </c>
      <c r="G65" s="731" t="s">
        <v>587</v>
      </c>
      <c r="H65" s="731">
        <v>229646</v>
      </c>
      <c r="I65" s="731">
        <v>229646</v>
      </c>
      <c r="J65" s="731" t="s">
        <v>686</v>
      </c>
      <c r="K65" s="731" t="s">
        <v>687</v>
      </c>
      <c r="L65" s="734">
        <v>77.09999999999998</v>
      </c>
      <c r="M65" s="734">
        <v>6</v>
      </c>
      <c r="N65" s="735">
        <v>462.59999999999991</v>
      </c>
    </row>
    <row r="66" spans="1:14" ht="14.45" customHeight="1" x14ac:dyDescent="0.2">
      <c r="A66" s="729" t="s">
        <v>554</v>
      </c>
      <c r="B66" s="730" t="s">
        <v>555</v>
      </c>
      <c r="C66" s="731" t="s">
        <v>566</v>
      </c>
      <c r="D66" s="732" t="s">
        <v>567</v>
      </c>
      <c r="E66" s="733">
        <v>50113001</v>
      </c>
      <c r="F66" s="732" t="s">
        <v>577</v>
      </c>
      <c r="G66" s="731" t="s">
        <v>587</v>
      </c>
      <c r="H66" s="731">
        <v>229648</v>
      </c>
      <c r="I66" s="731">
        <v>229648</v>
      </c>
      <c r="J66" s="731" t="s">
        <v>688</v>
      </c>
      <c r="K66" s="731" t="s">
        <v>689</v>
      </c>
      <c r="L66" s="734">
        <v>95.13</v>
      </c>
      <c r="M66" s="734">
        <v>2</v>
      </c>
      <c r="N66" s="735">
        <v>190.26</v>
      </c>
    </row>
    <row r="67" spans="1:14" ht="14.45" customHeight="1" x14ac:dyDescent="0.2">
      <c r="A67" s="729" t="s">
        <v>554</v>
      </c>
      <c r="B67" s="730" t="s">
        <v>555</v>
      </c>
      <c r="C67" s="731" t="s">
        <v>566</v>
      </c>
      <c r="D67" s="732" t="s">
        <v>567</v>
      </c>
      <c r="E67" s="733">
        <v>50113001</v>
      </c>
      <c r="F67" s="732" t="s">
        <v>577</v>
      </c>
      <c r="G67" s="731" t="s">
        <v>578</v>
      </c>
      <c r="H67" s="731">
        <v>225142</v>
      </c>
      <c r="I67" s="731">
        <v>225142</v>
      </c>
      <c r="J67" s="731" t="s">
        <v>690</v>
      </c>
      <c r="K67" s="731" t="s">
        <v>691</v>
      </c>
      <c r="L67" s="734">
        <v>58.059999999999995</v>
      </c>
      <c r="M67" s="734">
        <v>1</v>
      </c>
      <c r="N67" s="735">
        <v>58.059999999999995</v>
      </c>
    </row>
    <row r="68" spans="1:14" ht="14.45" customHeight="1" x14ac:dyDescent="0.2">
      <c r="A68" s="729" t="s">
        <v>554</v>
      </c>
      <c r="B68" s="730" t="s">
        <v>555</v>
      </c>
      <c r="C68" s="731" t="s">
        <v>566</v>
      </c>
      <c r="D68" s="732" t="s">
        <v>567</v>
      </c>
      <c r="E68" s="733">
        <v>50113001</v>
      </c>
      <c r="F68" s="732" t="s">
        <v>577</v>
      </c>
      <c r="G68" s="731" t="s">
        <v>578</v>
      </c>
      <c r="H68" s="731">
        <v>168008</v>
      </c>
      <c r="I68" s="731">
        <v>168008</v>
      </c>
      <c r="J68" s="731" t="s">
        <v>692</v>
      </c>
      <c r="K68" s="731" t="s">
        <v>693</v>
      </c>
      <c r="L68" s="734">
        <v>798.89000000000021</v>
      </c>
      <c r="M68" s="734">
        <v>1</v>
      </c>
      <c r="N68" s="735">
        <v>798.89000000000021</v>
      </c>
    </row>
    <row r="69" spans="1:14" ht="14.45" customHeight="1" x14ac:dyDescent="0.2">
      <c r="A69" s="729" t="s">
        <v>554</v>
      </c>
      <c r="B69" s="730" t="s">
        <v>555</v>
      </c>
      <c r="C69" s="731" t="s">
        <v>566</v>
      </c>
      <c r="D69" s="732" t="s">
        <v>567</v>
      </c>
      <c r="E69" s="733">
        <v>50113001</v>
      </c>
      <c r="F69" s="732" t="s">
        <v>577</v>
      </c>
      <c r="G69" s="731" t="s">
        <v>578</v>
      </c>
      <c r="H69" s="731">
        <v>191729</v>
      </c>
      <c r="I69" s="731">
        <v>191729</v>
      </c>
      <c r="J69" s="731" t="s">
        <v>694</v>
      </c>
      <c r="K69" s="731" t="s">
        <v>695</v>
      </c>
      <c r="L69" s="734">
        <v>91.839999999999989</v>
      </c>
      <c r="M69" s="734">
        <v>1</v>
      </c>
      <c r="N69" s="735">
        <v>91.839999999999989</v>
      </c>
    </row>
    <row r="70" spans="1:14" ht="14.45" customHeight="1" x14ac:dyDescent="0.2">
      <c r="A70" s="729" t="s">
        <v>554</v>
      </c>
      <c r="B70" s="730" t="s">
        <v>555</v>
      </c>
      <c r="C70" s="731" t="s">
        <v>566</v>
      </c>
      <c r="D70" s="732" t="s">
        <v>567</v>
      </c>
      <c r="E70" s="733">
        <v>50113001</v>
      </c>
      <c r="F70" s="732" t="s">
        <v>577</v>
      </c>
      <c r="G70" s="731" t="s">
        <v>578</v>
      </c>
      <c r="H70" s="731">
        <v>191730</v>
      </c>
      <c r="I70" s="731">
        <v>191730</v>
      </c>
      <c r="J70" s="731" t="s">
        <v>694</v>
      </c>
      <c r="K70" s="731" t="s">
        <v>696</v>
      </c>
      <c r="L70" s="734">
        <v>227.69999999999996</v>
      </c>
      <c r="M70" s="734">
        <v>1</v>
      </c>
      <c r="N70" s="735">
        <v>227.69999999999996</v>
      </c>
    </row>
    <row r="71" spans="1:14" ht="14.45" customHeight="1" x14ac:dyDescent="0.2">
      <c r="A71" s="729" t="s">
        <v>554</v>
      </c>
      <c r="B71" s="730" t="s">
        <v>555</v>
      </c>
      <c r="C71" s="731" t="s">
        <v>566</v>
      </c>
      <c r="D71" s="732" t="s">
        <v>567</v>
      </c>
      <c r="E71" s="733">
        <v>50113001</v>
      </c>
      <c r="F71" s="732" t="s">
        <v>577</v>
      </c>
      <c r="G71" s="731" t="s">
        <v>578</v>
      </c>
      <c r="H71" s="731">
        <v>207593</v>
      </c>
      <c r="I71" s="731">
        <v>207593</v>
      </c>
      <c r="J71" s="731" t="s">
        <v>697</v>
      </c>
      <c r="K71" s="731" t="s">
        <v>698</v>
      </c>
      <c r="L71" s="734">
        <v>112.89999999999999</v>
      </c>
      <c r="M71" s="734">
        <v>1</v>
      </c>
      <c r="N71" s="735">
        <v>112.89999999999999</v>
      </c>
    </row>
    <row r="72" spans="1:14" ht="14.45" customHeight="1" x14ac:dyDescent="0.2">
      <c r="A72" s="729" t="s">
        <v>554</v>
      </c>
      <c r="B72" s="730" t="s">
        <v>555</v>
      </c>
      <c r="C72" s="731" t="s">
        <v>566</v>
      </c>
      <c r="D72" s="732" t="s">
        <v>567</v>
      </c>
      <c r="E72" s="733">
        <v>50113001</v>
      </c>
      <c r="F72" s="732" t="s">
        <v>577</v>
      </c>
      <c r="G72" s="731" t="s">
        <v>578</v>
      </c>
      <c r="H72" s="731">
        <v>993603</v>
      </c>
      <c r="I72" s="731">
        <v>0</v>
      </c>
      <c r="J72" s="731" t="s">
        <v>699</v>
      </c>
      <c r="K72" s="731" t="s">
        <v>329</v>
      </c>
      <c r="L72" s="734">
        <v>240.34567567567575</v>
      </c>
      <c r="M72" s="734">
        <v>37</v>
      </c>
      <c r="N72" s="735">
        <v>8892.7900000000027</v>
      </c>
    </row>
    <row r="73" spans="1:14" ht="14.45" customHeight="1" x14ac:dyDescent="0.2">
      <c r="A73" s="729" t="s">
        <v>554</v>
      </c>
      <c r="B73" s="730" t="s">
        <v>555</v>
      </c>
      <c r="C73" s="731" t="s">
        <v>566</v>
      </c>
      <c r="D73" s="732" t="s">
        <v>567</v>
      </c>
      <c r="E73" s="733">
        <v>50113001</v>
      </c>
      <c r="F73" s="732" t="s">
        <v>577</v>
      </c>
      <c r="G73" s="731" t="s">
        <v>578</v>
      </c>
      <c r="H73" s="731">
        <v>241307</v>
      </c>
      <c r="I73" s="731">
        <v>241307</v>
      </c>
      <c r="J73" s="731" t="s">
        <v>700</v>
      </c>
      <c r="K73" s="731" t="s">
        <v>701</v>
      </c>
      <c r="L73" s="734">
        <v>102.57142857142854</v>
      </c>
      <c r="M73" s="734">
        <v>28</v>
      </c>
      <c r="N73" s="735">
        <v>2871.9999999999991</v>
      </c>
    </row>
    <row r="74" spans="1:14" ht="14.45" customHeight="1" x14ac:dyDescent="0.2">
      <c r="A74" s="729" t="s">
        <v>554</v>
      </c>
      <c r="B74" s="730" t="s">
        <v>555</v>
      </c>
      <c r="C74" s="731" t="s">
        <v>566</v>
      </c>
      <c r="D74" s="732" t="s">
        <v>567</v>
      </c>
      <c r="E74" s="733">
        <v>50113001</v>
      </c>
      <c r="F74" s="732" t="s">
        <v>577</v>
      </c>
      <c r="G74" s="731" t="s">
        <v>587</v>
      </c>
      <c r="H74" s="731">
        <v>233600</v>
      </c>
      <c r="I74" s="731">
        <v>233600</v>
      </c>
      <c r="J74" s="731" t="s">
        <v>702</v>
      </c>
      <c r="K74" s="731" t="s">
        <v>703</v>
      </c>
      <c r="L74" s="734">
        <v>52.226666666666667</v>
      </c>
      <c r="M74" s="734">
        <v>6</v>
      </c>
      <c r="N74" s="735">
        <v>313.36</v>
      </c>
    </row>
    <row r="75" spans="1:14" ht="14.45" customHeight="1" x14ac:dyDescent="0.2">
      <c r="A75" s="729" t="s">
        <v>554</v>
      </c>
      <c r="B75" s="730" t="s">
        <v>555</v>
      </c>
      <c r="C75" s="731" t="s">
        <v>566</v>
      </c>
      <c r="D75" s="732" t="s">
        <v>567</v>
      </c>
      <c r="E75" s="733">
        <v>50113001</v>
      </c>
      <c r="F75" s="732" t="s">
        <v>577</v>
      </c>
      <c r="G75" s="731" t="s">
        <v>587</v>
      </c>
      <c r="H75" s="731">
        <v>233605</v>
      </c>
      <c r="I75" s="731">
        <v>233605</v>
      </c>
      <c r="J75" s="731" t="s">
        <v>704</v>
      </c>
      <c r="K75" s="731" t="s">
        <v>705</v>
      </c>
      <c r="L75" s="734">
        <v>174.22999999999996</v>
      </c>
      <c r="M75" s="734">
        <v>2</v>
      </c>
      <c r="N75" s="735">
        <v>348.45999999999992</v>
      </c>
    </row>
    <row r="76" spans="1:14" ht="14.45" customHeight="1" x14ac:dyDescent="0.2">
      <c r="A76" s="729" t="s">
        <v>554</v>
      </c>
      <c r="B76" s="730" t="s">
        <v>555</v>
      </c>
      <c r="C76" s="731" t="s">
        <v>566</v>
      </c>
      <c r="D76" s="732" t="s">
        <v>567</v>
      </c>
      <c r="E76" s="733">
        <v>50113001</v>
      </c>
      <c r="F76" s="732" t="s">
        <v>577</v>
      </c>
      <c r="G76" s="731" t="s">
        <v>587</v>
      </c>
      <c r="H76" s="731">
        <v>233559</v>
      </c>
      <c r="I76" s="731">
        <v>233559</v>
      </c>
      <c r="J76" s="731" t="s">
        <v>706</v>
      </c>
      <c r="K76" s="731" t="s">
        <v>707</v>
      </c>
      <c r="L76" s="734">
        <v>26.43</v>
      </c>
      <c r="M76" s="734">
        <v>26</v>
      </c>
      <c r="N76" s="735">
        <v>687.18</v>
      </c>
    </row>
    <row r="77" spans="1:14" ht="14.45" customHeight="1" x14ac:dyDescent="0.2">
      <c r="A77" s="729" t="s">
        <v>554</v>
      </c>
      <c r="B77" s="730" t="s">
        <v>555</v>
      </c>
      <c r="C77" s="731" t="s">
        <v>566</v>
      </c>
      <c r="D77" s="732" t="s">
        <v>567</v>
      </c>
      <c r="E77" s="733">
        <v>50113001</v>
      </c>
      <c r="F77" s="732" t="s">
        <v>577</v>
      </c>
      <c r="G77" s="731" t="s">
        <v>587</v>
      </c>
      <c r="H77" s="731">
        <v>233579</v>
      </c>
      <c r="I77" s="731">
        <v>233579</v>
      </c>
      <c r="J77" s="731" t="s">
        <v>708</v>
      </c>
      <c r="K77" s="731" t="s">
        <v>709</v>
      </c>
      <c r="L77" s="734">
        <v>26.11000000000001</v>
      </c>
      <c r="M77" s="734">
        <v>2</v>
      </c>
      <c r="N77" s="735">
        <v>52.22000000000002</v>
      </c>
    </row>
    <row r="78" spans="1:14" ht="14.45" customHeight="1" x14ac:dyDescent="0.2">
      <c r="A78" s="729" t="s">
        <v>554</v>
      </c>
      <c r="B78" s="730" t="s">
        <v>555</v>
      </c>
      <c r="C78" s="731" t="s">
        <v>566</v>
      </c>
      <c r="D78" s="732" t="s">
        <v>567</v>
      </c>
      <c r="E78" s="733">
        <v>50113001</v>
      </c>
      <c r="F78" s="732" t="s">
        <v>577</v>
      </c>
      <c r="G78" s="731" t="s">
        <v>587</v>
      </c>
      <c r="H78" s="731">
        <v>233584</v>
      </c>
      <c r="I78" s="731">
        <v>233584</v>
      </c>
      <c r="J78" s="731" t="s">
        <v>708</v>
      </c>
      <c r="K78" s="731" t="s">
        <v>710</v>
      </c>
      <c r="L78" s="734">
        <v>87.02</v>
      </c>
      <c r="M78" s="734">
        <v>1</v>
      </c>
      <c r="N78" s="735">
        <v>87.02</v>
      </c>
    </row>
    <row r="79" spans="1:14" ht="14.45" customHeight="1" x14ac:dyDescent="0.2">
      <c r="A79" s="729" t="s">
        <v>554</v>
      </c>
      <c r="B79" s="730" t="s">
        <v>555</v>
      </c>
      <c r="C79" s="731" t="s">
        <v>566</v>
      </c>
      <c r="D79" s="732" t="s">
        <v>567</v>
      </c>
      <c r="E79" s="733">
        <v>50113001</v>
      </c>
      <c r="F79" s="732" t="s">
        <v>577</v>
      </c>
      <c r="G79" s="731" t="s">
        <v>329</v>
      </c>
      <c r="H79" s="731">
        <v>199671</v>
      </c>
      <c r="I79" s="731">
        <v>199671</v>
      </c>
      <c r="J79" s="731" t="s">
        <v>711</v>
      </c>
      <c r="K79" s="731" t="s">
        <v>712</v>
      </c>
      <c r="L79" s="734">
        <v>34.58</v>
      </c>
      <c r="M79" s="734">
        <v>3</v>
      </c>
      <c r="N79" s="735">
        <v>103.74</v>
      </c>
    </row>
    <row r="80" spans="1:14" ht="14.45" customHeight="1" x14ac:dyDescent="0.2">
      <c r="A80" s="729" t="s">
        <v>554</v>
      </c>
      <c r="B80" s="730" t="s">
        <v>555</v>
      </c>
      <c r="C80" s="731" t="s">
        <v>566</v>
      </c>
      <c r="D80" s="732" t="s">
        <v>567</v>
      </c>
      <c r="E80" s="733">
        <v>50113001</v>
      </c>
      <c r="F80" s="732" t="s">
        <v>577</v>
      </c>
      <c r="G80" s="731" t="s">
        <v>578</v>
      </c>
      <c r="H80" s="731">
        <v>500458</v>
      </c>
      <c r="I80" s="731">
        <v>0</v>
      </c>
      <c r="J80" s="731" t="s">
        <v>713</v>
      </c>
      <c r="K80" s="731" t="s">
        <v>329</v>
      </c>
      <c r="L80" s="734">
        <v>135.642</v>
      </c>
      <c r="M80" s="734">
        <v>5</v>
      </c>
      <c r="N80" s="735">
        <v>678.21</v>
      </c>
    </row>
    <row r="81" spans="1:14" ht="14.45" customHeight="1" x14ac:dyDescent="0.2">
      <c r="A81" s="729" t="s">
        <v>554</v>
      </c>
      <c r="B81" s="730" t="s">
        <v>555</v>
      </c>
      <c r="C81" s="731" t="s">
        <v>566</v>
      </c>
      <c r="D81" s="732" t="s">
        <v>567</v>
      </c>
      <c r="E81" s="733">
        <v>50113001</v>
      </c>
      <c r="F81" s="732" t="s">
        <v>577</v>
      </c>
      <c r="G81" s="731" t="s">
        <v>578</v>
      </c>
      <c r="H81" s="731">
        <v>849033</v>
      </c>
      <c r="I81" s="731">
        <v>0</v>
      </c>
      <c r="J81" s="731" t="s">
        <v>714</v>
      </c>
      <c r="K81" s="731" t="s">
        <v>329</v>
      </c>
      <c r="L81" s="734">
        <v>111.23</v>
      </c>
      <c r="M81" s="734">
        <v>1</v>
      </c>
      <c r="N81" s="735">
        <v>111.23</v>
      </c>
    </row>
    <row r="82" spans="1:14" ht="14.45" customHeight="1" x14ac:dyDescent="0.2">
      <c r="A82" s="729" t="s">
        <v>554</v>
      </c>
      <c r="B82" s="730" t="s">
        <v>555</v>
      </c>
      <c r="C82" s="731" t="s">
        <v>566</v>
      </c>
      <c r="D82" s="732" t="s">
        <v>567</v>
      </c>
      <c r="E82" s="733">
        <v>50113001</v>
      </c>
      <c r="F82" s="732" t="s">
        <v>577</v>
      </c>
      <c r="G82" s="731" t="s">
        <v>578</v>
      </c>
      <c r="H82" s="731">
        <v>850607</v>
      </c>
      <c r="I82" s="731">
        <v>0</v>
      </c>
      <c r="J82" s="731" t="s">
        <v>715</v>
      </c>
      <c r="K82" s="731" t="s">
        <v>329</v>
      </c>
      <c r="L82" s="734">
        <v>75.89</v>
      </c>
      <c r="M82" s="734">
        <v>1</v>
      </c>
      <c r="N82" s="735">
        <v>75.89</v>
      </c>
    </row>
    <row r="83" spans="1:14" ht="14.45" customHeight="1" x14ac:dyDescent="0.2">
      <c r="A83" s="729" t="s">
        <v>554</v>
      </c>
      <c r="B83" s="730" t="s">
        <v>555</v>
      </c>
      <c r="C83" s="731" t="s">
        <v>566</v>
      </c>
      <c r="D83" s="732" t="s">
        <v>567</v>
      </c>
      <c r="E83" s="733">
        <v>50113001</v>
      </c>
      <c r="F83" s="732" t="s">
        <v>577</v>
      </c>
      <c r="G83" s="731" t="s">
        <v>578</v>
      </c>
      <c r="H83" s="731">
        <v>167939</v>
      </c>
      <c r="I83" s="731">
        <v>167939</v>
      </c>
      <c r="J83" s="731" t="s">
        <v>716</v>
      </c>
      <c r="K83" s="731" t="s">
        <v>717</v>
      </c>
      <c r="L83" s="734">
        <v>1625</v>
      </c>
      <c r="M83" s="734">
        <v>1</v>
      </c>
      <c r="N83" s="735">
        <v>1625</v>
      </c>
    </row>
    <row r="84" spans="1:14" ht="14.45" customHeight="1" x14ac:dyDescent="0.2">
      <c r="A84" s="729" t="s">
        <v>554</v>
      </c>
      <c r="B84" s="730" t="s">
        <v>555</v>
      </c>
      <c r="C84" s="731" t="s">
        <v>566</v>
      </c>
      <c r="D84" s="732" t="s">
        <v>567</v>
      </c>
      <c r="E84" s="733">
        <v>50113001</v>
      </c>
      <c r="F84" s="732" t="s">
        <v>577</v>
      </c>
      <c r="G84" s="731" t="s">
        <v>578</v>
      </c>
      <c r="H84" s="731">
        <v>210203</v>
      </c>
      <c r="I84" s="731">
        <v>210203</v>
      </c>
      <c r="J84" s="731" t="s">
        <v>718</v>
      </c>
      <c r="K84" s="731" t="s">
        <v>719</v>
      </c>
      <c r="L84" s="734">
        <v>1149.8699999999999</v>
      </c>
      <c r="M84" s="734">
        <v>1</v>
      </c>
      <c r="N84" s="735">
        <v>1149.8699999999999</v>
      </c>
    </row>
    <row r="85" spans="1:14" ht="14.45" customHeight="1" x14ac:dyDescent="0.2">
      <c r="A85" s="729" t="s">
        <v>554</v>
      </c>
      <c r="B85" s="730" t="s">
        <v>555</v>
      </c>
      <c r="C85" s="731" t="s">
        <v>566</v>
      </c>
      <c r="D85" s="732" t="s">
        <v>567</v>
      </c>
      <c r="E85" s="733">
        <v>50113001</v>
      </c>
      <c r="F85" s="732" t="s">
        <v>577</v>
      </c>
      <c r="G85" s="731" t="s">
        <v>578</v>
      </c>
      <c r="H85" s="731">
        <v>189984</v>
      </c>
      <c r="I85" s="731">
        <v>189984</v>
      </c>
      <c r="J85" s="731" t="s">
        <v>720</v>
      </c>
      <c r="K85" s="731" t="s">
        <v>721</v>
      </c>
      <c r="L85" s="734">
        <v>233.27250000000001</v>
      </c>
      <c r="M85" s="734">
        <v>4</v>
      </c>
      <c r="N85" s="735">
        <v>933.09</v>
      </c>
    </row>
    <row r="86" spans="1:14" ht="14.45" customHeight="1" x14ac:dyDescent="0.2">
      <c r="A86" s="729" t="s">
        <v>554</v>
      </c>
      <c r="B86" s="730" t="s">
        <v>555</v>
      </c>
      <c r="C86" s="731" t="s">
        <v>566</v>
      </c>
      <c r="D86" s="732" t="s">
        <v>567</v>
      </c>
      <c r="E86" s="733">
        <v>50113001</v>
      </c>
      <c r="F86" s="732" t="s">
        <v>577</v>
      </c>
      <c r="G86" s="731" t="s">
        <v>578</v>
      </c>
      <c r="H86" s="731">
        <v>234194</v>
      </c>
      <c r="I86" s="731">
        <v>234194</v>
      </c>
      <c r="J86" s="731" t="s">
        <v>722</v>
      </c>
      <c r="K86" s="731" t="s">
        <v>723</v>
      </c>
      <c r="L86" s="734">
        <v>106.82000000000002</v>
      </c>
      <c r="M86" s="734">
        <v>1</v>
      </c>
      <c r="N86" s="735">
        <v>106.82000000000002</v>
      </c>
    </row>
    <row r="87" spans="1:14" ht="14.45" customHeight="1" x14ac:dyDescent="0.2">
      <c r="A87" s="729" t="s">
        <v>554</v>
      </c>
      <c r="B87" s="730" t="s">
        <v>555</v>
      </c>
      <c r="C87" s="731" t="s">
        <v>566</v>
      </c>
      <c r="D87" s="732" t="s">
        <v>567</v>
      </c>
      <c r="E87" s="733">
        <v>50113001</v>
      </c>
      <c r="F87" s="732" t="s">
        <v>577</v>
      </c>
      <c r="G87" s="731" t="s">
        <v>578</v>
      </c>
      <c r="H87" s="731">
        <v>199466</v>
      </c>
      <c r="I87" s="731">
        <v>199466</v>
      </c>
      <c r="J87" s="731" t="s">
        <v>724</v>
      </c>
      <c r="K87" s="731" t="s">
        <v>725</v>
      </c>
      <c r="L87" s="734">
        <v>112.38166666666666</v>
      </c>
      <c r="M87" s="734">
        <v>18</v>
      </c>
      <c r="N87" s="735">
        <v>2022.87</v>
      </c>
    </row>
    <row r="88" spans="1:14" ht="14.45" customHeight="1" x14ac:dyDescent="0.2">
      <c r="A88" s="729" t="s">
        <v>554</v>
      </c>
      <c r="B88" s="730" t="s">
        <v>555</v>
      </c>
      <c r="C88" s="731" t="s">
        <v>566</v>
      </c>
      <c r="D88" s="732" t="s">
        <v>567</v>
      </c>
      <c r="E88" s="733">
        <v>50113001</v>
      </c>
      <c r="F88" s="732" t="s">
        <v>577</v>
      </c>
      <c r="G88" s="731" t="s">
        <v>578</v>
      </c>
      <c r="H88" s="731">
        <v>147515</v>
      </c>
      <c r="I88" s="731">
        <v>47515</v>
      </c>
      <c r="J88" s="731" t="s">
        <v>726</v>
      </c>
      <c r="K88" s="731" t="s">
        <v>727</v>
      </c>
      <c r="L88" s="734">
        <v>156.16999999999999</v>
      </c>
      <c r="M88" s="734">
        <v>2</v>
      </c>
      <c r="N88" s="735">
        <v>312.33999999999997</v>
      </c>
    </row>
    <row r="89" spans="1:14" ht="14.45" customHeight="1" x14ac:dyDescent="0.2">
      <c r="A89" s="729" t="s">
        <v>554</v>
      </c>
      <c r="B89" s="730" t="s">
        <v>555</v>
      </c>
      <c r="C89" s="731" t="s">
        <v>566</v>
      </c>
      <c r="D89" s="732" t="s">
        <v>567</v>
      </c>
      <c r="E89" s="733">
        <v>50113001</v>
      </c>
      <c r="F89" s="732" t="s">
        <v>577</v>
      </c>
      <c r="G89" s="731" t="s">
        <v>578</v>
      </c>
      <c r="H89" s="731">
        <v>206529</v>
      </c>
      <c r="I89" s="731">
        <v>206529</v>
      </c>
      <c r="J89" s="731" t="s">
        <v>728</v>
      </c>
      <c r="K89" s="731" t="s">
        <v>729</v>
      </c>
      <c r="L89" s="734">
        <v>132.22999999999999</v>
      </c>
      <c r="M89" s="734">
        <v>3</v>
      </c>
      <c r="N89" s="735">
        <v>396.69</v>
      </c>
    </row>
    <row r="90" spans="1:14" ht="14.45" customHeight="1" x14ac:dyDescent="0.2">
      <c r="A90" s="729" t="s">
        <v>554</v>
      </c>
      <c r="B90" s="730" t="s">
        <v>555</v>
      </c>
      <c r="C90" s="731" t="s">
        <v>566</v>
      </c>
      <c r="D90" s="732" t="s">
        <v>567</v>
      </c>
      <c r="E90" s="733">
        <v>50113001</v>
      </c>
      <c r="F90" s="732" t="s">
        <v>577</v>
      </c>
      <c r="G90" s="731" t="s">
        <v>578</v>
      </c>
      <c r="H90" s="731">
        <v>189775</v>
      </c>
      <c r="I90" s="731">
        <v>89775</v>
      </c>
      <c r="J90" s="731" t="s">
        <v>730</v>
      </c>
      <c r="K90" s="731" t="s">
        <v>731</v>
      </c>
      <c r="L90" s="734">
        <v>69.48</v>
      </c>
      <c r="M90" s="734">
        <v>1</v>
      </c>
      <c r="N90" s="735">
        <v>69.48</v>
      </c>
    </row>
    <row r="91" spans="1:14" ht="14.45" customHeight="1" x14ac:dyDescent="0.2">
      <c r="A91" s="729" t="s">
        <v>554</v>
      </c>
      <c r="B91" s="730" t="s">
        <v>555</v>
      </c>
      <c r="C91" s="731" t="s">
        <v>566</v>
      </c>
      <c r="D91" s="732" t="s">
        <v>567</v>
      </c>
      <c r="E91" s="733">
        <v>50113001</v>
      </c>
      <c r="F91" s="732" t="s">
        <v>577</v>
      </c>
      <c r="G91" s="731" t="s">
        <v>578</v>
      </c>
      <c r="H91" s="731">
        <v>847025</v>
      </c>
      <c r="I91" s="731">
        <v>137119</v>
      </c>
      <c r="J91" s="731" t="s">
        <v>732</v>
      </c>
      <c r="K91" s="731" t="s">
        <v>733</v>
      </c>
      <c r="L91" s="734">
        <v>71.38000000000001</v>
      </c>
      <c r="M91" s="734">
        <v>1</v>
      </c>
      <c r="N91" s="735">
        <v>71.38000000000001</v>
      </c>
    </row>
    <row r="92" spans="1:14" ht="14.45" customHeight="1" x14ac:dyDescent="0.2">
      <c r="A92" s="729" t="s">
        <v>554</v>
      </c>
      <c r="B92" s="730" t="s">
        <v>555</v>
      </c>
      <c r="C92" s="731" t="s">
        <v>566</v>
      </c>
      <c r="D92" s="732" t="s">
        <v>567</v>
      </c>
      <c r="E92" s="733">
        <v>50113001</v>
      </c>
      <c r="F92" s="732" t="s">
        <v>577</v>
      </c>
      <c r="G92" s="731" t="s">
        <v>578</v>
      </c>
      <c r="H92" s="731">
        <v>137275</v>
      </c>
      <c r="I92" s="731">
        <v>137275</v>
      </c>
      <c r="J92" s="731" t="s">
        <v>734</v>
      </c>
      <c r="K92" s="731" t="s">
        <v>735</v>
      </c>
      <c r="L92" s="734">
        <v>1054.6500000000003</v>
      </c>
      <c r="M92" s="734">
        <v>1</v>
      </c>
      <c r="N92" s="735">
        <v>1054.6500000000003</v>
      </c>
    </row>
    <row r="93" spans="1:14" ht="14.45" customHeight="1" x14ac:dyDescent="0.2">
      <c r="A93" s="729" t="s">
        <v>554</v>
      </c>
      <c r="B93" s="730" t="s">
        <v>555</v>
      </c>
      <c r="C93" s="731" t="s">
        <v>566</v>
      </c>
      <c r="D93" s="732" t="s">
        <v>567</v>
      </c>
      <c r="E93" s="733">
        <v>50113001</v>
      </c>
      <c r="F93" s="732" t="s">
        <v>577</v>
      </c>
      <c r="G93" s="731" t="s">
        <v>578</v>
      </c>
      <c r="H93" s="731">
        <v>164888</v>
      </c>
      <c r="I93" s="731">
        <v>164888</v>
      </c>
      <c r="J93" s="731" t="s">
        <v>736</v>
      </c>
      <c r="K93" s="731" t="s">
        <v>737</v>
      </c>
      <c r="L93" s="734">
        <v>238.96</v>
      </c>
      <c r="M93" s="734">
        <v>7</v>
      </c>
      <c r="N93" s="735">
        <v>1672.72</v>
      </c>
    </row>
    <row r="94" spans="1:14" ht="14.45" customHeight="1" x14ac:dyDescent="0.2">
      <c r="A94" s="729" t="s">
        <v>554</v>
      </c>
      <c r="B94" s="730" t="s">
        <v>555</v>
      </c>
      <c r="C94" s="731" t="s">
        <v>566</v>
      </c>
      <c r="D94" s="732" t="s">
        <v>567</v>
      </c>
      <c r="E94" s="733">
        <v>50113001</v>
      </c>
      <c r="F94" s="732" t="s">
        <v>577</v>
      </c>
      <c r="G94" s="731" t="s">
        <v>578</v>
      </c>
      <c r="H94" s="731">
        <v>186538</v>
      </c>
      <c r="I94" s="731">
        <v>186538</v>
      </c>
      <c r="J94" s="731" t="s">
        <v>738</v>
      </c>
      <c r="K94" s="731" t="s">
        <v>737</v>
      </c>
      <c r="L94" s="734">
        <v>358.57999999999993</v>
      </c>
      <c r="M94" s="734">
        <v>1</v>
      </c>
      <c r="N94" s="735">
        <v>358.57999999999993</v>
      </c>
    </row>
    <row r="95" spans="1:14" ht="14.45" customHeight="1" x14ac:dyDescent="0.2">
      <c r="A95" s="729" t="s">
        <v>554</v>
      </c>
      <c r="B95" s="730" t="s">
        <v>555</v>
      </c>
      <c r="C95" s="731" t="s">
        <v>566</v>
      </c>
      <c r="D95" s="732" t="s">
        <v>567</v>
      </c>
      <c r="E95" s="733">
        <v>50113001</v>
      </c>
      <c r="F95" s="732" t="s">
        <v>577</v>
      </c>
      <c r="G95" s="731" t="s">
        <v>578</v>
      </c>
      <c r="H95" s="731">
        <v>850642</v>
      </c>
      <c r="I95" s="731">
        <v>169673</v>
      </c>
      <c r="J95" s="731" t="s">
        <v>738</v>
      </c>
      <c r="K95" s="731" t="s">
        <v>739</v>
      </c>
      <c r="L95" s="734">
        <v>143.43</v>
      </c>
      <c r="M95" s="734">
        <v>2</v>
      </c>
      <c r="N95" s="735">
        <v>286.86</v>
      </c>
    </row>
    <row r="96" spans="1:14" ht="14.45" customHeight="1" x14ac:dyDescent="0.2">
      <c r="A96" s="729" t="s">
        <v>554</v>
      </c>
      <c r="B96" s="730" t="s">
        <v>555</v>
      </c>
      <c r="C96" s="731" t="s">
        <v>566</v>
      </c>
      <c r="D96" s="732" t="s">
        <v>567</v>
      </c>
      <c r="E96" s="733">
        <v>50113001</v>
      </c>
      <c r="F96" s="732" t="s">
        <v>577</v>
      </c>
      <c r="G96" s="731" t="s">
        <v>578</v>
      </c>
      <c r="H96" s="731">
        <v>841498</v>
      </c>
      <c r="I96" s="731">
        <v>31951</v>
      </c>
      <c r="J96" s="731" t="s">
        <v>740</v>
      </c>
      <c r="K96" s="731" t="s">
        <v>741</v>
      </c>
      <c r="L96" s="734">
        <v>50.66</v>
      </c>
      <c r="M96" s="734">
        <v>2</v>
      </c>
      <c r="N96" s="735">
        <v>101.32</v>
      </c>
    </row>
    <row r="97" spans="1:14" ht="14.45" customHeight="1" x14ac:dyDescent="0.2">
      <c r="A97" s="729" t="s">
        <v>554</v>
      </c>
      <c r="B97" s="730" t="s">
        <v>555</v>
      </c>
      <c r="C97" s="731" t="s">
        <v>566</v>
      </c>
      <c r="D97" s="732" t="s">
        <v>567</v>
      </c>
      <c r="E97" s="733">
        <v>50113001</v>
      </c>
      <c r="F97" s="732" t="s">
        <v>577</v>
      </c>
      <c r="G97" s="731" t="s">
        <v>578</v>
      </c>
      <c r="H97" s="731">
        <v>188356</v>
      </c>
      <c r="I97" s="731">
        <v>88356</v>
      </c>
      <c r="J97" s="731" t="s">
        <v>742</v>
      </c>
      <c r="K97" s="731" t="s">
        <v>743</v>
      </c>
      <c r="L97" s="734">
        <v>103.36000000000001</v>
      </c>
      <c r="M97" s="734">
        <v>4</v>
      </c>
      <c r="N97" s="735">
        <v>413.44000000000005</v>
      </c>
    </row>
    <row r="98" spans="1:14" ht="14.45" customHeight="1" x14ac:dyDescent="0.2">
      <c r="A98" s="729" t="s">
        <v>554</v>
      </c>
      <c r="B98" s="730" t="s">
        <v>555</v>
      </c>
      <c r="C98" s="731" t="s">
        <v>566</v>
      </c>
      <c r="D98" s="732" t="s">
        <v>567</v>
      </c>
      <c r="E98" s="733">
        <v>50113001</v>
      </c>
      <c r="F98" s="732" t="s">
        <v>577</v>
      </c>
      <c r="G98" s="731" t="s">
        <v>578</v>
      </c>
      <c r="H98" s="731">
        <v>178904</v>
      </c>
      <c r="I98" s="731">
        <v>78904</v>
      </c>
      <c r="J98" s="731" t="s">
        <v>744</v>
      </c>
      <c r="K98" s="731" t="s">
        <v>745</v>
      </c>
      <c r="L98" s="734">
        <v>74.219999999999985</v>
      </c>
      <c r="M98" s="734">
        <v>1</v>
      </c>
      <c r="N98" s="735">
        <v>74.219999999999985</v>
      </c>
    </row>
    <row r="99" spans="1:14" ht="14.45" customHeight="1" x14ac:dyDescent="0.2">
      <c r="A99" s="729" t="s">
        <v>554</v>
      </c>
      <c r="B99" s="730" t="s">
        <v>555</v>
      </c>
      <c r="C99" s="731" t="s">
        <v>566</v>
      </c>
      <c r="D99" s="732" t="s">
        <v>567</v>
      </c>
      <c r="E99" s="733">
        <v>50113001</v>
      </c>
      <c r="F99" s="732" t="s">
        <v>577</v>
      </c>
      <c r="G99" s="731" t="s">
        <v>578</v>
      </c>
      <c r="H99" s="731">
        <v>850078</v>
      </c>
      <c r="I99" s="731">
        <v>102608</v>
      </c>
      <c r="J99" s="731" t="s">
        <v>746</v>
      </c>
      <c r="K99" s="731" t="s">
        <v>747</v>
      </c>
      <c r="L99" s="734">
        <v>43.769999999999989</v>
      </c>
      <c r="M99" s="734">
        <v>3</v>
      </c>
      <c r="N99" s="735">
        <v>131.30999999999997</v>
      </c>
    </row>
    <row r="100" spans="1:14" ht="14.45" customHeight="1" x14ac:dyDescent="0.2">
      <c r="A100" s="729" t="s">
        <v>554</v>
      </c>
      <c r="B100" s="730" t="s">
        <v>555</v>
      </c>
      <c r="C100" s="731" t="s">
        <v>566</v>
      </c>
      <c r="D100" s="732" t="s">
        <v>567</v>
      </c>
      <c r="E100" s="733">
        <v>50113001</v>
      </c>
      <c r="F100" s="732" t="s">
        <v>577</v>
      </c>
      <c r="G100" s="731" t="s">
        <v>578</v>
      </c>
      <c r="H100" s="731">
        <v>849990</v>
      </c>
      <c r="I100" s="731">
        <v>102596</v>
      </c>
      <c r="J100" s="731" t="s">
        <v>748</v>
      </c>
      <c r="K100" s="731" t="s">
        <v>749</v>
      </c>
      <c r="L100" s="734">
        <v>24.728750000000002</v>
      </c>
      <c r="M100" s="734">
        <v>8</v>
      </c>
      <c r="N100" s="735">
        <v>197.83</v>
      </c>
    </row>
    <row r="101" spans="1:14" ht="14.45" customHeight="1" x14ac:dyDescent="0.2">
      <c r="A101" s="729" t="s">
        <v>554</v>
      </c>
      <c r="B101" s="730" t="s">
        <v>555</v>
      </c>
      <c r="C101" s="731" t="s">
        <v>566</v>
      </c>
      <c r="D101" s="732" t="s">
        <v>567</v>
      </c>
      <c r="E101" s="733">
        <v>50113001</v>
      </c>
      <c r="F101" s="732" t="s">
        <v>577</v>
      </c>
      <c r="G101" s="731" t="s">
        <v>587</v>
      </c>
      <c r="H101" s="731">
        <v>104063</v>
      </c>
      <c r="I101" s="731">
        <v>4063</v>
      </c>
      <c r="J101" s="731" t="s">
        <v>750</v>
      </c>
      <c r="K101" s="731" t="s">
        <v>751</v>
      </c>
      <c r="L101" s="734">
        <v>79.22</v>
      </c>
      <c r="M101" s="734">
        <v>2</v>
      </c>
      <c r="N101" s="735">
        <v>158.44</v>
      </c>
    </row>
    <row r="102" spans="1:14" ht="14.45" customHeight="1" x14ac:dyDescent="0.2">
      <c r="A102" s="729" t="s">
        <v>554</v>
      </c>
      <c r="B102" s="730" t="s">
        <v>555</v>
      </c>
      <c r="C102" s="731" t="s">
        <v>566</v>
      </c>
      <c r="D102" s="732" t="s">
        <v>567</v>
      </c>
      <c r="E102" s="733">
        <v>50113001</v>
      </c>
      <c r="F102" s="732" t="s">
        <v>577</v>
      </c>
      <c r="G102" s="731" t="s">
        <v>587</v>
      </c>
      <c r="H102" s="731">
        <v>110252</v>
      </c>
      <c r="I102" s="731">
        <v>10252</v>
      </c>
      <c r="J102" s="731" t="s">
        <v>752</v>
      </c>
      <c r="K102" s="731" t="s">
        <v>608</v>
      </c>
      <c r="L102" s="734">
        <v>70.400000000000006</v>
      </c>
      <c r="M102" s="734">
        <v>2</v>
      </c>
      <c r="N102" s="735">
        <v>140.80000000000001</v>
      </c>
    </row>
    <row r="103" spans="1:14" ht="14.45" customHeight="1" x14ac:dyDescent="0.2">
      <c r="A103" s="729" t="s">
        <v>554</v>
      </c>
      <c r="B103" s="730" t="s">
        <v>555</v>
      </c>
      <c r="C103" s="731" t="s">
        <v>566</v>
      </c>
      <c r="D103" s="732" t="s">
        <v>567</v>
      </c>
      <c r="E103" s="733">
        <v>50113001</v>
      </c>
      <c r="F103" s="732" t="s">
        <v>577</v>
      </c>
      <c r="G103" s="731" t="s">
        <v>578</v>
      </c>
      <c r="H103" s="731">
        <v>229130</v>
      </c>
      <c r="I103" s="731">
        <v>229130</v>
      </c>
      <c r="J103" s="731" t="s">
        <v>753</v>
      </c>
      <c r="K103" s="731" t="s">
        <v>754</v>
      </c>
      <c r="L103" s="734">
        <v>37.479999999999997</v>
      </c>
      <c r="M103" s="734">
        <v>2</v>
      </c>
      <c r="N103" s="735">
        <v>74.959999999999994</v>
      </c>
    </row>
    <row r="104" spans="1:14" ht="14.45" customHeight="1" x14ac:dyDescent="0.2">
      <c r="A104" s="729" t="s">
        <v>554</v>
      </c>
      <c r="B104" s="730" t="s">
        <v>555</v>
      </c>
      <c r="C104" s="731" t="s">
        <v>566</v>
      </c>
      <c r="D104" s="732" t="s">
        <v>567</v>
      </c>
      <c r="E104" s="733">
        <v>50113001</v>
      </c>
      <c r="F104" s="732" t="s">
        <v>577</v>
      </c>
      <c r="G104" s="731" t="s">
        <v>578</v>
      </c>
      <c r="H104" s="731">
        <v>230053</v>
      </c>
      <c r="I104" s="731">
        <v>230053</v>
      </c>
      <c r="J104" s="731" t="s">
        <v>755</v>
      </c>
      <c r="K104" s="731" t="s">
        <v>756</v>
      </c>
      <c r="L104" s="734">
        <v>126.62000000000002</v>
      </c>
      <c r="M104" s="734">
        <v>4</v>
      </c>
      <c r="N104" s="735">
        <v>506.48000000000008</v>
      </c>
    </row>
    <row r="105" spans="1:14" ht="14.45" customHeight="1" x14ac:dyDescent="0.2">
      <c r="A105" s="729" t="s">
        <v>554</v>
      </c>
      <c r="B105" s="730" t="s">
        <v>555</v>
      </c>
      <c r="C105" s="731" t="s">
        <v>566</v>
      </c>
      <c r="D105" s="732" t="s">
        <v>567</v>
      </c>
      <c r="E105" s="733">
        <v>50113001</v>
      </c>
      <c r="F105" s="732" t="s">
        <v>577</v>
      </c>
      <c r="G105" s="731" t="s">
        <v>578</v>
      </c>
      <c r="H105" s="731">
        <v>846446</v>
      </c>
      <c r="I105" s="731">
        <v>124343</v>
      </c>
      <c r="J105" s="731" t="s">
        <v>757</v>
      </c>
      <c r="K105" s="731" t="s">
        <v>758</v>
      </c>
      <c r="L105" s="734">
        <v>38.460000000000008</v>
      </c>
      <c r="M105" s="734">
        <v>5</v>
      </c>
      <c r="N105" s="735">
        <v>192.30000000000004</v>
      </c>
    </row>
    <row r="106" spans="1:14" ht="14.45" customHeight="1" x14ac:dyDescent="0.2">
      <c r="A106" s="729" t="s">
        <v>554</v>
      </c>
      <c r="B106" s="730" t="s">
        <v>555</v>
      </c>
      <c r="C106" s="731" t="s">
        <v>566</v>
      </c>
      <c r="D106" s="732" t="s">
        <v>567</v>
      </c>
      <c r="E106" s="733">
        <v>50113001</v>
      </c>
      <c r="F106" s="732" t="s">
        <v>577</v>
      </c>
      <c r="G106" s="731" t="s">
        <v>578</v>
      </c>
      <c r="H106" s="731">
        <v>848477</v>
      </c>
      <c r="I106" s="731">
        <v>124346</v>
      </c>
      <c r="J106" s="731" t="s">
        <v>757</v>
      </c>
      <c r="K106" s="731" t="s">
        <v>759</v>
      </c>
      <c r="L106" s="734">
        <v>131.11999999999998</v>
      </c>
      <c r="M106" s="734">
        <v>1</v>
      </c>
      <c r="N106" s="735">
        <v>131.11999999999998</v>
      </c>
    </row>
    <row r="107" spans="1:14" ht="14.45" customHeight="1" x14ac:dyDescent="0.2">
      <c r="A107" s="729" t="s">
        <v>554</v>
      </c>
      <c r="B107" s="730" t="s">
        <v>555</v>
      </c>
      <c r="C107" s="731" t="s">
        <v>566</v>
      </c>
      <c r="D107" s="732" t="s">
        <v>567</v>
      </c>
      <c r="E107" s="733">
        <v>50113001</v>
      </c>
      <c r="F107" s="732" t="s">
        <v>577</v>
      </c>
      <c r="G107" s="731" t="s">
        <v>578</v>
      </c>
      <c r="H107" s="731">
        <v>990410</v>
      </c>
      <c r="I107" s="731">
        <v>196974</v>
      </c>
      <c r="J107" s="731" t="s">
        <v>760</v>
      </c>
      <c r="K107" s="731" t="s">
        <v>761</v>
      </c>
      <c r="L107" s="734">
        <v>105</v>
      </c>
      <c r="M107" s="734">
        <v>1</v>
      </c>
      <c r="N107" s="735">
        <v>105</v>
      </c>
    </row>
    <row r="108" spans="1:14" ht="14.45" customHeight="1" x14ac:dyDescent="0.2">
      <c r="A108" s="729" t="s">
        <v>554</v>
      </c>
      <c r="B108" s="730" t="s">
        <v>555</v>
      </c>
      <c r="C108" s="731" t="s">
        <v>566</v>
      </c>
      <c r="D108" s="732" t="s">
        <v>567</v>
      </c>
      <c r="E108" s="733">
        <v>50113001</v>
      </c>
      <c r="F108" s="732" t="s">
        <v>577</v>
      </c>
      <c r="G108" s="731" t="s">
        <v>578</v>
      </c>
      <c r="H108" s="731">
        <v>238137</v>
      </c>
      <c r="I108" s="731">
        <v>238137</v>
      </c>
      <c r="J108" s="731" t="s">
        <v>762</v>
      </c>
      <c r="K108" s="731" t="s">
        <v>763</v>
      </c>
      <c r="L108" s="734">
        <v>37.629999999999995</v>
      </c>
      <c r="M108" s="734">
        <v>4</v>
      </c>
      <c r="N108" s="735">
        <v>150.51999999999998</v>
      </c>
    </row>
    <row r="109" spans="1:14" ht="14.45" customHeight="1" x14ac:dyDescent="0.2">
      <c r="A109" s="729" t="s">
        <v>554</v>
      </c>
      <c r="B109" s="730" t="s">
        <v>555</v>
      </c>
      <c r="C109" s="731" t="s">
        <v>566</v>
      </c>
      <c r="D109" s="732" t="s">
        <v>567</v>
      </c>
      <c r="E109" s="733">
        <v>50113001</v>
      </c>
      <c r="F109" s="732" t="s">
        <v>577</v>
      </c>
      <c r="G109" s="731" t="s">
        <v>578</v>
      </c>
      <c r="H109" s="731">
        <v>238142</v>
      </c>
      <c r="I109" s="731">
        <v>238142</v>
      </c>
      <c r="J109" s="731" t="s">
        <v>764</v>
      </c>
      <c r="K109" s="731" t="s">
        <v>765</v>
      </c>
      <c r="L109" s="734">
        <v>58.84</v>
      </c>
      <c r="M109" s="734">
        <v>8</v>
      </c>
      <c r="N109" s="735">
        <v>470.72</v>
      </c>
    </row>
    <row r="110" spans="1:14" ht="14.45" customHeight="1" x14ac:dyDescent="0.2">
      <c r="A110" s="729" t="s">
        <v>554</v>
      </c>
      <c r="B110" s="730" t="s">
        <v>555</v>
      </c>
      <c r="C110" s="731" t="s">
        <v>566</v>
      </c>
      <c r="D110" s="732" t="s">
        <v>567</v>
      </c>
      <c r="E110" s="733">
        <v>50113001</v>
      </c>
      <c r="F110" s="732" t="s">
        <v>577</v>
      </c>
      <c r="G110" s="731" t="s">
        <v>578</v>
      </c>
      <c r="H110" s="731">
        <v>230417</v>
      </c>
      <c r="I110" s="731">
        <v>230417</v>
      </c>
      <c r="J110" s="731" t="s">
        <v>766</v>
      </c>
      <c r="K110" s="731" t="s">
        <v>767</v>
      </c>
      <c r="L110" s="734">
        <v>53.93</v>
      </c>
      <c r="M110" s="734">
        <v>3</v>
      </c>
      <c r="N110" s="735">
        <v>161.79</v>
      </c>
    </row>
    <row r="111" spans="1:14" ht="14.45" customHeight="1" x14ac:dyDescent="0.2">
      <c r="A111" s="729" t="s">
        <v>554</v>
      </c>
      <c r="B111" s="730" t="s">
        <v>555</v>
      </c>
      <c r="C111" s="731" t="s">
        <v>566</v>
      </c>
      <c r="D111" s="732" t="s">
        <v>567</v>
      </c>
      <c r="E111" s="733">
        <v>50113001</v>
      </c>
      <c r="F111" s="732" t="s">
        <v>577</v>
      </c>
      <c r="G111" s="731" t="s">
        <v>578</v>
      </c>
      <c r="H111" s="731">
        <v>230409</v>
      </c>
      <c r="I111" s="731">
        <v>230409</v>
      </c>
      <c r="J111" s="731" t="s">
        <v>768</v>
      </c>
      <c r="K111" s="731" t="s">
        <v>703</v>
      </c>
      <c r="L111" s="734">
        <v>19.828571428571429</v>
      </c>
      <c r="M111" s="734">
        <v>21</v>
      </c>
      <c r="N111" s="735">
        <v>416.4</v>
      </c>
    </row>
    <row r="112" spans="1:14" ht="14.45" customHeight="1" x14ac:dyDescent="0.2">
      <c r="A112" s="729" t="s">
        <v>554</v>
      </c>
      <c r="B112" s="730" t="s">
        <v>555</v>
      </c>
      <c r="C112" s="731" t="s">
        <v>566</v>
      </c>
      <c r="D112" s="732" t="s">
        <v>567</v>
      </c>
      <c r="E112" s="733">
        <v>50113001</v>
      </c>
      <c r="F112" s="732" t="s">
        <v>577</v>
      </c>
      <c r="G112" s="731" t="s">
        <v>578</v>
      </c>
      <c r="H112" s="731">
        <v>230415</v>
      </c>
      <c r="I112" s="731">
        <v>230415</v>
      </c>
      <c r="J112" s="731" t="s">
        <v>769</v>
      </c>
      <c r="K112" s="731" t="s">
        <v>770</v>
      </c>
      <c r="L112" s="734">
        <v>27.013333333333332</v>
      </c>
      <c r="M112" s="734">
        <v>6</v>
      </c>
      <c r="N112" s="735">
        <v>162.07999999999998</v>
      </c>
    </row>
    <row r="113" spans="1:14" ht="14.45" customHeight="1" x14ac:dyDescent="0.2">
      <c r="A113" s="729" t="s">
        <v>554</v>
      </c>
      <c r="B113" s="730" t="s">
        <v>555</v>
      </c>
      <c r="C113" s="731" t="s">
        <v>566</v>
      </c>
      <c r="D113" s="732" t="s">
        <v>567</v>
      </c>
      <c r="E113" s="733">
        <v>50113001</v>
      </c>
      <c r="F113" s="732" t="s">
        <v>577</v>
      </c>
      <c r="G113" s="731" t="s">
        <v>578</v>
      </c>
      <c r="H113" s="731">
        <v>848209</v>
      </c>
      <c r="I113" s="731">
        <v>115402</v>
      </c>
      <c r="J113" s="731" t="s">
        <v>771</v>
      </c>
      <c r="K113" s="731" t="s">
        <v>772</v>
      </c>
      <c r="L113" s="734">
        <v>762.86128667895002</v>
      </c>
      <c r="M113" s="734">
        <v>1</v>
      </c>
      <c r="N113" s="735">
        <v>762.86128667895002</v>
      </c>
    </row>
    <row r="114" spans="1:14" ht="14.45" customHeight="1" x14ac:dyDescent="0.2">
      <c r="A114" s="729" t="s">
        <v>554</v>
      </c>
      <c r="B114" s="730" t="s">
        <v>555</v>
      </c>
      <c r="C114" s="731" t="s">
        <v>566</v>
      </c>
      <c r="D114" s="732" t="s">
        <v>567</v>
      </c>
      <c r="E114" s="733">
        <v>50113001</v>
      </c>
      <c r="F114" s="732" t="s">
        <v>577</v>
      </c>
      <c r="G114" s="731" t="s">
        <v>578</v>
      </c>
      <c r="H114" s="731">
        <v>114808</v>
      </c>
      <c r="I114" s="731">
        <v>14808</v>
      </c>
      <c r="J114" s="731" t="s">
        <v>773</v>
      </c>
      <c r="K114" s="731" t="s">
        <v>774</v>
      </c>
      <c r="L114" s="734">
        <v>53.46</v>
      </c>
      <c r="M114" s="734">
        <v>1</v>
      </c>
      <c r="N114" s="735">
        <v>53.46</v>
      </c>
    </row>
    <row r="115" spans="1:14" ht="14.45" customHeight="1" x14ac:dyDescent="0.2">
      <c r="A115" s="729" t="s">
        <v>554</v>
      </c>
      <c r="B115" s="730" t="s">
        <v>555</v>
      </c>
      <c r="C115" s="731" t="s">
        <v>566</v>
      </c>
      <c r="D115" s="732" t="s">
        <v>567</v>
      </c>
      <c r="E115" s="733">
        <v>50113001</v>
      </c>
      <c r="F115" s="732" t="s">
        <v>577</v>
      </c>
      <c r="G115" s="731" t="s">
        <v>578</v>
      </c>
      <c r="H115" s="731">
        <v>207940</v>
      </c>
      <c r="I115" s="731">
        <v>207940</v>
      </c>
      <c r="J115" s="731" t="s">
        <v>775</v>
      </c>
      <c r="K115" s="731" t="s">
        <v>776</v>
      </c>
      <c r="L115" s="734">
        <v>73.059999999999988</v>
      </c>
      <c r="M115" s="734">
        <v>5</v>
      </c>
      <c r="N115" s="735">
        <v>365.29999999999995</v>
      </c>
    </row>
    <row r="116" spans="1:14" ht="14.45" customHeight="1" x14ac:dyDescent="0.2">
      <c r="A116" s="729" t="s">
        <v>554</v>
      </c>
      <c r="B116" s="730" t="s">
        <v>555</v>
      </c>
      <c r="C116" s="731" t="s">
        <v>566</v>
      </c>
      <c r="D116" s="732" t="s">
        <v>567</v>
      </c>
      <c r="E116" s="733">
        <v>50113001</v>
      </c>
      <c r="F116" s="732" t="s">
        <v>577</v>
      </c>
      <c r="G116" s="731" t="s">
        <v>578</v>
      </c>
      <c r="H116" s="731">
        <v>112765</v>
      </c>
      <c r="I116" s="731">
        <v>184377</v>
      </c>
      <c r="J116" s="731" t="s">
        <v>777</v>
      </c>
      <c r="K116" s="731" t="s">
        <v>778</v>
      </c>
      <c r="L116" s="734">
        <v>757.38999999999987</v>
      </c>
      <c r="M116" s="734">
        <v>1</v>
      </c>
      <c r="N116" s="735">
        <v>757.38999999999987</v>
      </c>
    </row>
    <row r="117" spans="1:14" ht="14.45" customHeight="1" x14ac:dyDescent="0.2">
      <c r="A117" s="729" t="s">
        <v>554</v>
      </c>
      <c r="B117" s="730" t="s">
        <v>555</v>
      </c>
      <c r="C117" s="731" t="s">
        <v>566</v>
      </c>
      <c r="D117" s="732" t="s">
        <v>567</v>
      </c>
      <c r="E117" s="733">
        <v>50113001</v>
      </c>
      <c r="F117" s="732" t="s">
        <v>577</v>
      </c>
      <c r="G117" s="731" t="s">
        <v>578</v>
      </c>
      <c r="H117" s="731">
        <v>218835</v>
      </c>
      <c r="I117" s="731">
        <v>218835</v>
      </c>
      <c r="J117" s="731" t="s">
        <v>779</v>
      </c>
      <c r="K117" s="731" t="s">
        <v>591</v>
      </c>
      <c r="L117" s="734">
        <v>87.076666666666668</v>
      </c>
      <c r="M117" s="734">
        <v>6</v>
      </c>
      <c r="N117" s="735">
        <v>522.46</v>
      </c>
    </row>
    <row r="118" spans="1:14" ht="14.45" customHeight="1" x14ac:dyDescent="0.2">
      <c r="A118" s="729" t="s">
        <v>554</v>
      </c>
      <c r="B118" s="730" t="s">
        <v>555</v>
      </c>
      <c r="C118" s="731" t="s">
        <v>566</v>
      </c>
      <c r="D118" s="732" t="s">
        <v>567</v>
      </c>
      <c r="E118" s="733">
        <v>50113001</v>
      </c>
      <c r="F118" s="732" t="s">
        <v>577</v>
      </c>
      <c r="G118" s="731" t="s">
        <v>578</v>
      </c>
      <c r="H118" s="731">
        <v>184292</v>
      </c>
      <c r="I118" s="731">
        <v>184292</v>
      </c>
      <c r="J118" s="731" t="s">
        <v>780</v>
      </c>
      <c r="K118" s="731" t="s">
        <v>781</v>
      </c>
      <c r="L118" s="734">
        <v>157.06</v>
      </c>
      <c r="M118" s="734">
        <v>1</v>
      </c>
      <c r="N118" s="735">
        <v>157.06</v>
      </c>
    </row>
    <row r="119" spans="1:14" ht="14.45" customHeight="1" x14ac:dyDescent="0.2">
      <c r="A119" s="729" t="s">
        <v>554</v>
      </c>
      <c r="B119" s="730" t="s">
        <v>555</v>
      </c>
      <c r="C119" s="731" t="s">
        <v>566</v>
      </c>
      <c r="D119" s="732" t="s">
        <v>567</v>
      </c>
      <c r="E119" s="733">
        <v>50113001</v>
      </c>
      <c r="F119" s="732" t="s">
        <v>577</v>
      </c>
      <c r="G119" s="731" t="s">
        <v>578</v>
      </c>
      <c r="H119" s="731">
        <v>184284</v>
      </c>
      <c r="I119" s="731">
        <v>184284</v>
      </c>
      <c r="J119" s="731" t="s">
        <v>782</v>
      </c>
      <c r="K119" s="731" t="s">
        <v>781</v>
      </c>
      <c r="L119" s="734">
        <v>146.29999999999998</v>
      </c>
      <c r="M119" s="734">
        <v>1</v>
      </c>
      <c r="N119" s="735">
        <v>146.29999999999998</v>
      </c>
    </row>
    <row r="120" spans="1:14" ht="14.45" customHeight="1" x14ac:dyDescent="0.2">
      <c r="A120" s="729" t="s">
        <v>554</v>
      </c>
      <c r="B120" s="730" t="s">
        <v>555</v>
      </c>
      <c r="C120" s="731" t="s">
        <v>566</v>
      </c>
      <c r="D120" s="732" t="s">
        <v>567</v>
      </c>
      <c r="E120" s="733">
        <v>50113001</v>
      </c>
      <c r="F120" s="732" t="s">
        <v>577</v>
      </c>
      <c r="G120" s="731" t="s">
        <v>578</v>
      </c>
      <c r="H120" s="731">
        <v>103822</v>
      </c>
      <c r="I120" s="731">
        <v>3822</v>
      </c>
      <c r="J120" s="731" t="s">
        <v>783</v>
      </c>
      <c r="K120" s="731" t="s">
        <v>784</v>
      </c>
      <c r="L120" s="734">
        <v>24.37</v>
      </c>
      <c r="M120" s="734">
        <v>3</v>
      </c>
      <c r="N120" s="735">
        <v>73.11</v>
      </c>
    </row>
    <row r="121" spans="1:14" ht="14.45" customHeight="1" x14ac:dyDescent="0.2">
      <c r="A121" s="729" t="s">
        <v>554</v>
      </c>
      <c r="B121" s="730" t="s">
        <v>555</v>
      </c>
      <c r="C121" s="731" t="s">
        <v>566</v>
      </c>
      <c r="D121" s="732" t="s">
        <v>567</v>
      </c>
      <c r="E121" s="733">
        <v>50113001</v>
      </c>
      <c r="F121" s="732" t="s">
        <v>577</v>
      </c>
      <c r="G121" s="731" t="s">
        <v>578</v>
      </c>
      <c r="H121" s="731">
        <v>214526</v>
      </c>
      <c r="I121" s="731">
        <v>214526</v>
      </c>
      <c r="J121" s="731" t="s">
        <v>785</v>
      </c>
      <c r="K121" s="731" t="s">
        <v>786</v>
      </c>
      <c r="L121" s="734">
        <v>85.75</v>
      </c>
      <c r="M121" s="734">
        <v>6</v>
      </c>
      <c r="N121" s="735">
        <v>514.5</v>
      </c>
    </row>
    <row r="122" spans="1:14" ht="14.45" customHeight="1" x14ac:dyDescent="0.2">
      <c r="A122" s="729" t="s">
        <v>554</v>
      </c>
      <c r="B122" s="730" t="s">
        <v>555</v>
      </c>
      <c r="C122" s="731" t="s">
        <v>566</v>
      </c>
      <c r="D122" s="732" t="s">
        <v>567</v>
      </c>
      <c r="E122" s="733">
        <v>50113001</v>
      </c>
      <c r="F122" s="732" t="s">
        <v>577</v>
      </c>
      <c r="G122" s="731" t="s">
        <v>587</v>
      </c>
      <c r="H122" s="731">
        <v>214433</v>
      </c>
      <c r="I122" s="731">
        <v>214433</v>
      </c>
      <c r="J122" s="731" t="s">
        <v>787</v>
      </c>
      <c r="K122" s="731" t="s">
        <v>788</v>
      </c>
      <c r="L122" s="734">
        <v>12.208666666666669</v>
      </c>
      <c r="M122" s="734">
        <v>45</v>
      </c>
      <c r="N122" s="735">
        <v>549.3900000000001</v>
      </c>
    </row>
    <row r="123" spans="1:14" ht="14.45" customHeight="1" x14ac:dyDescent="0.2">
      <c r="A123" s="729" t="s">
        <v>554</v>
      </c>
      <c r="B123" s="730" t="s">
        <v>555</v>
      </c>
      <c r="C123" s="731" t="s">
        <v>566</v>
      </c>
      <c r="D123" s="732" t="s">
        <v>567</v>
      </c>
      <c r="E123" s="733">
        <v>50113001</v>
      </c>
      <c r="F123" s="732" t="s">
        <v>577</v>
      </c>
      <c r="G123" s="731" t="s">
        <v>587</v>
      </c>
      <c r="H123" s="731">
        <v>214435</v>
      </c>
      <c r="I123" s="731">
        <v>214435</v>
      </c>
      <c r="J123" s="731" t="s">
        <v>787</v>
      </c>
      <c r="K123" s="731" t="s">
        <v>789</v>
      </c>
      <c r="L123" s="734">
        <v>42.872500000000002</v>
      </c>
      <c r="M123" s="734">
        <v>16</v>
      </c>
      <c r="N123" s="735">
        <v>685.96</v>
      </c>
    </row>
    <row r="124" spans="1:14" ht="14.45" customHeight="1" x14ac:dyDescent="0.2">
      <c r="A124" s="729" t="s">
        <v>554</v>
      </c>
      <c r="B124" s="730" t="s">
        <v>555</v>
      </c>
      <c r="C124" s="731" t="s">
        <v>566</v>
      </c>
      <c r="D124" s="732" t="s">
        <v>567</v>
      </c>
      <c r="E124" s="733">
        <v>50113001</v>
      </c>
      <c r="F124" s="732" t="s">
        <v>577</v>
      </c>
      <c r="G124" s="731" t="s">
        <v>587</v>
      </c>
      <c r="H124" s="731">
        <v>214427</v>
      </c>
      <c r="I124" s="731">
        <v>214427</v>
      </c>
      <c r="J124" s="731" t="s">
        <v>790</v>
      </c>
      <c r="K124" s="731" t="s">
        <v>791</v>
      </c>
      <c r="L124" s="734">
        <v>16.571132075471699</v>
      </c>
      <c r="M124" s="734">
        <v>53</v>
      </c>
      <c r="N124" s="735">
        <v>878.2700000000001</v>
      </c>
    </row>
    <row r="125" spans="1:14" ht="14.45" customHeight="1" x14ac:dyDescent="0.2">
      <c r="A125" s="729" t="s">
        <v>554</v>
      </c>
      <c r="B125" s="730" t="s">
        <v>555</v>
      </c>
      <c r="C125" s="731" t="s">
        <v>566</v>
      </c>
      <c r="D125" s="732" t="s">
        <v>567</v>
      </c>
      <c r="E125" s="733">
        <v>50113001</v>
      </c>
      <c r="F125" s="732" t="s">
        <v>577</v>
      </c>
      <c r="G125" s="731" t="s">
        <v>578</v>
      </c>
      <c r="H125" s="731">
        <v>108770</v>
      </c>
      <c r="I125" s="731">
        <v>163880</v>
      </c>
      <c r="J125" s="731" t="s">
        <v>792</v>
      </c>
      <c r="K125" s="731" t="s">
        <v>793</v>
      </c>
      <c r="L125" s="734">
        <v>144.50999999999996</v>
      </c>
      <c r="M125" s="734">
        <v>1</v>
      </c>
      <c r="N125" s="735">
        <v>144.50999999999996</v>
      </c>
    </row>
    <row r="126" spans="1:14" ht="14.45" customHeight="1" x14ac:dyDescent="0.2">
      <c r="A126" s="729" t="s">
        <v>554</v>
      </c>
      <c r="B126" s="730" t="s">
        <v>555</v>
      </c>
      <c r="C126" s="731" t="s">
        <v>566</v>
      </c>
      <c r="D126" s="732" t="s">
        <v>567</v>
      </c>
      <c r="E126" s="733">
        <v>50113001</v>
      </c>
      <c r="F126" s="732" t="s">
        <v>577</v>
      </c>
      <c r="G126" s="731" t="s">
        <v>578</v>
      </c>
      <c r="H126" s="731">
        <v>194669</v>
      </c>
      <c r="I126" s="731">
        <v>194669</v>
      </c>
      <c r="J126" s="731" t="s">
        <v>794</v>
      </c>
      <c r="K126" s="731" t="s">
        <v>795</v>
      </c>
      <c r="L126" s="734">
        <v>610.30000000000018</v>
      </c>
      <c r="M126" s="734">
        <v>2</v>
      </c>
      <c r="N126" s="735">
        <v>1220.6000000000004</v>
      </c>
    </row>
    <row r="127" spans="1:14" ht="14.45" customHeight="1" x14ac:dyDescent="0.2">
      <c r="A127" s="729" t="s">
        <v>554</v>
      </c>
      <c r="B127" s="730" t="s">
        <v>555</v>
      </c>
      <c r="C127" s="731" t="s">
        <v>566</v>
      </c>
      <c r="D127" s="732" t="s">
        <v>567</v>
      </c>
      <c r="E127" s="733">
        <v>50113001</v>
      </c>
      <c r="F127" s="732" t="s">
        <v>577</v>
      </c>
      <c r="G127" s="731" t="s">
        <v>578</v>
      </c>
      <c r="H127" s="731">
        <v>194691</v>
      </c>
      <c r="I127" s="731">
        <v>194691</v>
      </c>
      <c r="J127" s="731" t="s">
        <v>796</v>
      </c>
      <c r="K127" s="731" t="s">
        <v>795</v>
      </c>
      <c r="L127" s="734">
        <v>604.94999999999993</v>
      </c>
      <c r="M127" s="734">
        <v>1</v>
      </c>
      <c r="N127" s="735">
        <v>604.94999999999993</v>
      </c>
    </row>
    <row r="128" spans="1:14" ht="14.45" customHeight="1" x14ac:dyDescent="0.2">
      <c r="A128" s="729" t="s">
        <v>554</v>
      </c>
      <c r="B128" s="730" t="s">
        <v>555</v>
      </c>
      <c r="C128" s="731" t="s">
        <v>566</v>
      </c>
      <c r="D128" s="732" t="s">
        <v>567</v>
      </c>
      <c r="E128" s="733">
        <v>50113001</v>
      </c>
      <c r="F128" s="732" t="s">
        <v>577</v>
      </c>
      <c r="G128" s="731" t="s">
        <v>587</v>
      </c>
      <c r="H128" s="731">
        <v>113767</v>
      </c>
      <c r="I128" s="731">
        <v>13767</v>
      </c>
      <c r="J128" s="731" t="s">
        <v>797</v>
      </c>
      <c r="K128" s="731" t="s">
        <v>798</v>
      </c>
      <c r="L128" s="734">
        <v>44.797999999999995</v>
      </c>
      <c r="M128" s="734">
        <v>10</v>
      </c>
      <c r="N128" s="735">
        <v>447.97999999999996</v>
      </c>
    </row>
    <row r="129" spans="1:14" ht="14.45" customHeight="1" x14ac:dyDescent="0.2">
      <c r="A129" s="729" t="s">
        <v>554</v>
      </c>
      <c r="B129" s="730" t="s">
        <v>555</v>
      </c>
      <c r="C129" s="731" t="s">
        <v>566</v>
      </c>
      <c r="D129" s="732" t="s">
        <v>567</v>
      </c>
      <c r="E129" s="733">
        <v>50113001</v>
      </c>
      <c r="F129" s="732" t="s">
        <v>577</v>
      </c>
      <c r="G129" s="731" t="s">
        <v>587</v>
      </c>
      <c r="H129" s="731">
        <v>113768</v>
      </c>
      <c r="I129" s="731">
        <v>13768</v>
      </c>
      <c r="J129" s="731" t="s">
        <v>797</v>
      </c>
      <c r="K129" s="731" t="s">
        <v>799</v>
      </c>
      <c r="L129" s="734">
        <v>89.65</v>
      </c>
      <c r="M129" s="734">
        <v>2</v>
      </c>
      <c r="N129" s="735">
        <v>179.3</v>
      </c>
    </row>
    <row r="130" spans="1:14" ht="14.45" customHeight="1" x14ac:dyDescent="0.2">
      <c r="A130" s="729" t="s">
        <v>554</v>
      </c>
      <c r="B130" s="730" t="s">
        <v>555</v>
      </c>
      <c r="C130" s="731" t="s">
        <v>566</v>
      </c>
      <c r="D130" s="732" t="s">
        <v>567</v>
      </c>
      <c r="E130" s="733">
        <v>50113001</v>
      </c>
      <c r="F130" s="732" t="s">
        <v>577</v>
      </c>
      <c r="G130" s="731" t="s">
        <v>578</v>
      </c>
      <c r="H130" s="731">
        <v>176155</v>
      </c>
      <c r="I130" s="731">
        <v>76155</v>
      </c>
      <c r="J130" s="731" t="s">
        <v>800</v>
      </c>
      <c r="K130" s="731" t="s">
        <v>801</v>
      </c>
      <c r="L130" s="734">
        <v>61.34</v>
      </c>
      <c r="M130" s="734">
        <v>2</v>
      </c>
      <c r="N130" s="735">
        <v>122.68</v>
      </c>
    </row>
    <row r="131" spans="1:14" ht="14.45" customHeight="1" x14ac:dyDescent="0.2">
      <c r="A131" s="729" t="s">
        <v>554</v>
      </c>
      <c r="B131" s="730" t="s">
        <v>555</v>
      </c>
      <c r="C131" s="731" t="s">
        <v>566</v>
      </c>
      <c r="D131" s="732" t="s">
        <v>567</v>
      </c>
      <c r="E131" s="733">
        <v>50113001</v>
      </c>
      <c r="F131" s="732" t="s">
        <v>577</v>
      </c>
      <c r="G131" s="731" t="s">
        <v>578</v>
      </c>
      <c r="H131" s="731">
        <v>213255</v>
      </c>
      <c r="I131" s="731">
        <v>213255</v>
      </c>
      <c r="J131" s="731" t="s">
        <v>802</v>
      </c>
      <c r="K131" s="731" t="s">
        <v>803</v>
      </c>
      <c r="L131" s="734">
        <v>125.57000000000001</v>
      </c>
      <c r="M131" s="734">
        <v>1</v>
      </c>
      <c r="N131" s="735">
        <v>125.57000000000001</v>
      </c>
    </row>
    <row r="132" spans="1:14" ht="14.45" customHeight="1" x14ac:dyDescent="0.2">
      <c r="A132" s="729" t="s">
        <v>554</v>
      </c>
      <c r="B132" s="730" t="s">
        <v>555</v>
      </c>
      <c r="C132" s="731" t="s">
        <v>566</v>
      </c>
      <c r="D132" s="732" t="s">
        <v>567</v>
      </c>
      <c r="E132" s="733">
        <v>50113001</v>
      </c>
      <c r="F132" s="732" t="s">
        <v>577</v>
      </c>
      <c r="G132" s="731" t="s">
        <v>587</v>
      </c>
      <c r="H132" s="731">
        <v>241308</v>
      </c>
      <c r="I132" s="731">
        <v>241308</v>
      </c>
      <c r="J132" s="731" t="s">
        <v>804</v>
      </c>
      <c r="K132" s="731" t="s">
        <v>805</v>
      </c>
      <c r="L132" s="734">
        <v>546.81999999999994</v>
      </c>
      <c r="M132" s="734">
        <v>5</v>
      </c>
      <c r="N132" s="735">
        <v>2734.0999999999995</v>
      </c>
    </row>
    <row r="133" spans="1:14" ht="14.45" customHeight="1" x14ac:dyDescent="0.2">
      <c r="A133" s="729" t="s">
        <v>554</v>
      </c>
      <c r="B133" s="730" t="s">
        <v>555</v>
      </c>
      <c r="C133" s="731" t="s">
        <v>566</v>
      </c>
      <c r="D133" s="732" t="s">
        <v>567</v>
      </c>
      <c r="E133" s="733">
        <v>50113001</v>
      </c>
      <c r="F133" s="732" t="s">
        <v>577</v>
      </c>
      <c r="G133" s="731" t="s">
        <v>578</v>
      </c>
      <c r="H133" s="731">
        <v>198191</v>
      </c>
      <c r="I133" s="731">
        <v>98191</v>
      </c>
      <c r="J133" s="731" t="s">
        <v>806</v>
      </c>
      <c r="K133" s="731" t="s">
        <v>807</v>
      </c>
      <c r="L133" s="734">
        <v>166.58999999999997</v>
      </c>
      <c r="M133" s="734">
        <v>1</v>
      </c>
      <c r="N133" s="735">
        <v>166.58999999999997</v>
      </c>
    </row>
    <row r="134" spans="1:14" ht="14.45" customHeight="1" x14ac:dyDescent="0.2">
      <c r="A134" s="729" t="s">
        <v>554</v>
      </c>
      <c r="B134" s="730" t="s">
        <v>555</v>
      </c>
      <c r="C134" s="731" t="s">
        <v>566</v>
      </c>
      <c r="D134" s="732" t="s">
        <v>567</v>
      </c>
      <c r="E134" s="733">
        <v>50113001</v>
      </c>
      <c r="F134" s="732" t="s">
        <v>577</v>
      </c>
      <c r="G134" s="731" t="s">
        <v>578</v>
      </c>
      <c r="H134" s="731">
        <v>167746</v>
      </c>
      <c r="I134" s="731">
        <v>167746</v>
      </c>
      <c r="J134" s="731" t="s">
        <v>808</v>
      </c>
      <c r="K134" s="731" t="s">
        <v>809</v>
      </c>
      <c r="L134" s="734">
        <v>1087.06</v>
      </c>
      <c r="M134" s="734">
        <v>2</v>
      </c>
      <c r="N134" s="735">
        <v>2174.12</v>
      </c>
    </row>
    <row r="135" spans="1:14" ht="14.45" customHeight="1" x14ac:dyDescent="0.2">
      <c r="A135" s="729" t="s">
        <v>554</v>
      </c>
      <c r="B135" s="730" t="s">
        <v>555</v>
      </c>
      <c r="C135" s="731" t="s">
        <v>566</v>
      </c>
      <c r="D135" s="732" t="s">
        <v>567</v>
      </c>
      <c r="E135" s="733">
        <v>50113001</v>
      </c>
      <c r="F135" s="732" t="s">
        <v>577</v>
      </c>
      <c r="G135" s="731" t="s">
        <v>578</v>
      </c>
      <c r="H135" s="731">
        <v>193104</v>
      </c>
      <c r="I135" s="731">
        <v>93104</v>
      </c>
      <c r="J135" s="731" t="s">
        <v>810</v>
      </c>
      <c r="K135" s="731" t="s">
        <v>811</v>
      </c>
      <c r="L135" s="734">
        <v>49.513333333333328</v>
      </c>
      <c r="M135" s="734">
        <v>6</v>
      </c>
      <c r="N135" s="735">
        <v>297.08</v>
      </c>
    </row>
    <row r="136" spans="1:14" ht="14.45" customHeight="1" x14ac:dyDescent="0.2">
      <c r="A136" s="729" t="s">
        <v>554</v>
      </c>
      <c r="B136" s="730" t="s">
        <v>555</v>
      </c>
      <c r="C136" s="731" t="s">
        <v>566</v>
      </c>
      <c r="D136" s="732" t="s">
        <v>567</v>
      </c>
      <c r="E136" s="733">
        <v>50113001</v>
      </c>
      <c r="F136" s="732" t="s">
        <v>577</v>
      </c>
      <c r="G136" s="731" t="s">
        <v>587</v>
      </c>
      <c r="H136" s="731">
        <v>144997</v>
      </c>
      <c r="I136" s="731">
        <v>44997</v>
      </c>
      <c r="J136" s="731" t="s">
        <v>812</v>
      </c>
      <c r="K136" s="731" t="s">
        <v>813</v>
      </c>
      <c r="L136" s="734">
        <v>237.84666666666666</v>
      </c>
      <c r="M136" s="734">
        <v>3</v>
      </c>
      <c r="N136" s="735">
        <v>713.54</v>
      </c>
    </row>
    <row r="137" spans="1:14" ht="14.45" customHeight="1" x14ac:dyDescent="0.2">
      <c r="A137" s="729" t="s">
        <v>554</v>
      </c>
      <c r="B137" s="730" t="s">
        <v>555</v>
      </c>
      <c r="C137" s="731" t="s">
        <v>566</v>
      </c>
      <c r="D137" s="732" t="s">
        <v>567</v>
      </c>
      <c r="E137" s="733">
        <v>50113001</v>
      </c>
      <c r="F137" s="732" t="s">
        <v>577</v>
      </c>
      <c r="G137" s="731" t="s">
        <v>587</v>
      </c>
      <c r="H137" s="731">
        <v>192587</v>
      </c>
      <c r="I137" s="731">
        <v>92587</v>
      </c>
      <c r="J137" s="731" t="s">
        <v>814</v>
      </c>
      <c r="K137" s="731" t="s">
        <v>815</v>
      </c>
      <c r="L137" s="734">
        <v>58.47</v>
      </c>
      <c r="M137" s="734">
        <v>1</v>
      </c>
      <c r="N137" s="735">
        <v>58.47</v>
      </c>
    </row>
    <row r="138" spans="1:14" ht="14.45" customHeight="1" x14ac:dyDescent="0.2">
      <c r="A138" s="729" t="s">
        <v>554</v>
      </c>
      <c r="B138" s="730" t="s">
        <v>555</v>
      </c>
      <c r="C138" s="731" t="s">
        <v>566</v>
      </c>
      <c r="D138" s="732" t="s">
        <v>567</v>
      </c>
      <c r="E138" s="733">
        <v>50113001</v>
      </c>
      <c r="F138" s="732" t="s">
        <v>577</v>
      </c>
      <c r="G138" s="731" t="s">
        <v>587</v>
      </c>
      <c r="H138" s="731">
        <v>140536</v>
      </c>
      <c r="I138" s="731">
        <v>40536</v>
      </c>
      <c r="J138" s="731" t="s">
        <v>816</v>
      </c>
      <c r="K138" s="731" t="s">
        <v>817</v>
      </c>
      <c r="L138" s="734">
        <v>98.51</v>
      </c>
      <c r="M138" s="734">
        <v>1</v>
      </c>
      <c r="N138" s="735">
        <v>98.51</v>
      </c>
    </row>
    <row r="139" spans="1:14" ht="14.45" customHeight="1" x14ac:dyDescent="0.2">
      <c r="A139" s="729" t="s">
        <v>554</v>
      </c>
      <c r="B139" s="730" t="s">
        <v>555</v>
      </c>
      <c r="C139" s="731" t="s">
        <v>566</v>
      </c>
      <c r="D139" s="732" t="s">
        <v>567</v>
      </c>
      <c r="E139" s="733">
        <v>50113001</v>
      </c>
      <c r="F139" s="732" t="s">
        <v>577</v>
      </c>
      <c r="G139" s="731" t="s">
        <v>578</v>
      </c>
      <c r="H139" s="731">
        <v>114075</v>
      </c>
      <c r="I139" s="731">
        <v>14075</v>
      </c>
      <c r="J139" s="731" t="s">
        <v>818</v>
      </c>
      <c r="K139" s="731" t="s">
        <v>819</v>
      </c>
      <c r="L139" s="734">
        <v>295.49999999999994</v>
      </c>
      <c r="M139" s="734">
        <v>1</v>
      </c>
      <c r="N139" s="735">
        <v>295.49999999999994</v>
      </c>
    </row>
    <row r="140" spans="1:14" ht="14.45" customHeight="1" x14ac:dyDescent="0.2">
      <c r="A140" s="729" t="s">
        <v>554</v>
      </c>
      <c r="B140" s="730" t="s">
        <v>555</v>
      </c>
      <c r="C140" s="731" t="s">
        <v>566</v>
      </c>
      <c r="D140" s="732" t="s">
        <v>567</v>
      </c>
      <c r="E140" s="733">
        <v>50113001</v>
      </c>
      <c r="F140" s="732" t="s">
        <v>577</v>
      </c>
      <c r="G140" s="731" t="s">
        <v>578</v>
      </c>
      <c r="H140" s="731">
        <v>201992</v>
      </c>
      <c r="I140" s="731">
        <v>201992</v>
      </c>
      <c r="J140" s="731" t="s">
        <v>818</v>
      </c>
      <c r="K140" s="731" t="s">
        <v>820</v>
      </c>
      <c r="L140" s="734">
        <v>552.80999999999983</v>
      </c>
      <c r="M140" s="734">
        <v>1</v>
      </c>
      <c r="N140" s="735">
        <v>552.80999999999983</v>
      </c>
    </row>
    <row r="141" spans="1:14" ht="14.45" customHeight="1" x14ac:dyDescent="0.2">
      <c r="A141" s="729" t="s">
        <v>554</v>
      </c>
      <c r="B141" s="730" t="s">
        <v>555</v>
      </c>
      <c r="C141" s="731" t="s">
        <v>566</v>
      </c>
      <c r="D141" s="732" t="s">
        <v>567</v>
      </c>
      <c r="E141" s="733">
        <v>50113001</v>
      </c>
      <c r="F141" s="732" t="s">
        <v>577</v>
      </c>
      <c r="G141" s="731" t="s">
        <v>578</v>
      </c>
      <c r="H141" s="731">
        <v>101290</v>
      </c>
      <c r="I141" s="731">
        <v>1290</v>
      </c>
      <c r="J141" s="731" t="s">
        <v>821</v>
      </c>
      <c r="K141" s="731" t="s">
        <v>822</v>
      </c>
      <c r="L141" s="734">
        <v>134.43</v>
      </c>
      <c r="M141" s="734">
        <v>4</v>
      </c>
      <c r="N141" s="735">
        <v>537.72</v>
      </c>
    </row>
    <row r="142" spans="1:14" ht="14.45" customHeight="1" x14ac:dyDescent="0.2">
      <c r="A142" s="729" t="s">
        <v>554</v>
      </c>
      <c r="B142" s="730" t="s">
        <v>555</v>
      </c>
      <c r="C142" s="731" t="s">
        <v>566</v>
      </c>
      <c r="D142" s="732" t="s">
        <v>567</v>
      </c>
      <c r="E142" s="733">
        <v>50113001</v>
      </c>
      <c r="F142" s="732" t="s">
        <v>577</v>
      </c>
      <c r="G142" s="731" t="s">
        <v>578</v>
      </c>
      <c r="H142" s="731">
        <v>230421</v>
      </c>
      <c r="I142" s="731">
        <v>230421</v>
      </c>
      <c r="J142" s="731" t="s">
        <v>823</v>
      </c>
      <c r="K142" s="731" t="s">
        <v>824</v>
      </c>
      <c r="L142" s="734">
        <v>76.330000000000013</v>
      </c>
      <c r="M142" s="734">
        <v>2</v>
      </c>
      <c r="N142" s="735">
        <v>152.66000000000003</v>
      </c>
    </row>
    <row r="143" spans="1:14" ht="14.45" customHeight="1" x14ac:dyDescent="0.2">
      <c r="A143" s="729" t="s">
        <v>554</v>
      </c>
      <c r="B143" s="730" t="s">
        <v>555</v>
      </c>
      <c r="C143" s="731" t="s">
        <v>566</v>
      </c>
      <c r="D143" s="732" t="s">
        <v>567</v>
      </c>
      <c r="E143" s="733">
        <v>50113001</v>
      </c>
      <c r="F143" s="732" t="s">
        <v>577</v>
      </c>
      <c r="G143" s="731" t="s">
        <v>578</v>
      </c>
      <c r="H143" s="731">
        <v>230423</v>
      </c>
      <c r="I143" s="731">
        <v>230423</v>
      </c>
      <c r="J143" s="731" t="s">
        <v>823</v>
      </c>
      <c r="K143" s="731" t="s">
        <v>825</v>
      </c>
      <c r="L143" s="734">
        <v>39.850000000000009</v>
      </c>
      <c r="M143" s="734">
        <v>1</v>
      </c>
      <c r="N143" s="735">
        <v>39.850000000000009</v>
      </c>
    </row>
    <row r="144" spans="1:14" ht="14.45" customHeight="1" x14ac:dyDescent="0.2">
      <c r="A144" s="729" t="s">
        <v>554</v>
      </c>
      <c r="B144" s="730" t="s">
        <v>555</v>
      </c>
      <c r="C144" s="731" t="s">
        <v>566</v>
      </c>
      <c r="D144" s="732" t="s">
        <v>567</v>
      </c>
      <c r="E144" s="733">
        <v>50113001</v>
      </c>
      <c r="F144" s="732" t="s">
        <v>577</v>
      </c>
      <c r="G144" s="731" t="s">
        <v>578</v>
      </c>
      <c r="H144" s="731">
        <v>175603</v>
      </c>
      <c r="I144" s="731">
        <v>75603</v>
      </c>
      <c r="J144" s="731" t="s">
        <v>826</v>
      </c>
      <c r="K144" s="731" t="s">
        <v>827</v>
      </c>
      <c r="L144" s="734">
        <v>49.299999999999969</v>
      </c>
      <c r="M144" s="734">
        <v>1</v>
      </c>
      <c r="N144" s="735">
        <v>49.299999999999969</v>
      </c>
    </row>
    <row r="145" spans="1:14" ht="14.45" customHeight="1" x14ac:dyDescent="0.2">
      <c r="A145" s="729" t="s">
        <v>554</v>
      </c>
      <c r="B145" s="730" t="s">
        <v>555</v>
      </c>
      <c r="C145" s="731" t="s">
        <v>566</v>
      </c>
      <c r="D145" s="732" t="s">
        <v>567</v>
      </c>
      <c r="E145" s="733">
        <v>50113001</v>
      </c>
      <c r="F145" s="732" t="s">
        <v>577</v>
      </c>
      <c r="G145" s="731" t="s">
        <v>578</v>
      </c>
      <c r="H145" s="731">
        <v>189026</v>
      </c>
      <c r="I145" s="731">
        <v>89026</v>
      </c>
      <c r="J145" s="731" t="s">
        <v>828</v>
      </c>
      <c r="K145" s="731" t="s">
        <v>829</v>
      </c>
      <c r="L145" s="734">
        <v>87.350000000000009</v>
      </c>
      <c r="M145" s="734">
        <v>1</v>
      </c>
      <c r="N145" s="735">
        <v>87.350000000000009</v>
      </c>
    </row>
    <row r="146" spans="1:14" ht="14.45" customHeight="1" x14ac:dyDescent="0.2">
      <c r="A146" s="729" t="s">
        <v>554</v>
      </c>
      <c r="B146" s="730" t="s">
        <v>555</v>
      </c>
      <c r="C146" s="731" t="s">
        <v>566</v>
      </c>
      <c r="D146" s="732" t="s">
        <v>567</v>
      </c>
      <c r="E146" s="733">
        <v>50113001</v>
      </c>
      <c r="F146" s="732" t="s">
        <v>577</v>
      </c>
      <c r="G146" s="731" t="s">
        <v>578</v>
      </c>
      <c r="H146" s="731">
        <v>846346</v>
      </c>
      <c r="I146" s="731">
        <v>119672</v>
      </c>
      <c r="J146" s="731" t="s">
        <v>830</v>
      </c>
      <c r="K146" s="731" t="s">
        <v>831</v>
      </c>
      <c r="L146" s="734">
        <v>120.95999999999995</v>
      </c>
      <c r="M146" s="734">
        <v>1</v>
      </c>
      <c r="N146" s="735">
        <v>120.95999999999995</v>
      </c>
    </row>
    <row r="147" spans="1:14" ht="14.45" customHeight="1" x14ac:dyDescent="0.2">
      <c r="A147" s="729" t="s">
        <v>554</v>
      </c>
      <c r="B147" s="730" t="s">
        <v>555</v>
      </c>
      <c r="C147" s="731" t="s">
        <v>566</v>
      </c>
      <c r="D147" s="732" t="s">
        <v>567</v>
      </c>
      <c r="E147" s="733">
        <v>50113001</v>
      </c>
      <c r="F147" s="732" t="s">
        <v>577</v>
      </c>
      <c r="G147" s="731" t="s">
        <v>578</v>
      </c>
      <c r="H147" s="731">
        <v>101807</v>
      </c>
      <c r="I147" s="731">
        <v>40538</v>
      </c>
      <c r="J147" s="731" t="s">
        <v>832</v>
      </c>
      <c r="K147" s="731" t="s">
        <v>833</v>
      </c>
      <c r="L147" s="734">
        <v>770.76199999999994</v>
      </c>
      <c r="M147" s="734">
        <v>5</v>
      </c>
      <c r="N147" s="735">
        <v>3853.8099999999995</v>
      </c>
    </row>
    <row r="148" spans="1:14" ht="14.45" customHeight="1" x14ac:dyDescent="0.2">
      <c r="A148" s="729" t="s">
        <v>554</v>
      </c>
      <c r="B148" s="730" t="s">
        <v>555</v>
      </c>
      <c r="C148" s="731" t="s">
        <v>566</v>
      </c>
      <c r="D148" s="732" t="s">
        <v>567</v>
      </c>
      <c r="E148" s="733">
        <v>50113001</v>
      </c>
      <c r="F148" s="732" t="s">
        <v>577</v>
      </c>
      <c r="G148" s="731" t="s">
        <v>578</v>
      </c>
      <c r="H148" s="731">
        <v>117011</v>
      </c>
      <c r="I148" s="731">
        <v>17011</v>
      </c>
      <c r="J148" s="731" t="s">
        <v>834</v>
      </c>
      <c r="K148" s="731" t="s">
        <v>835</v>
      </c>
      <c r="L148" s="734">
        <v>145.06714285714284</v>
      </c>
      <c r="M148" s="734">
        <v>28</v>
      </c>
      <c r="N148" s="735">
        <v>4061.8799999999992</v>
      </c>
    </row>
    <row r="149" spans="1:14" ht="14.45" customHeight="1" x14ac:dyDescent="0.2">
      <c r="A149" s="729" t="s">
        <v>554</v>
      </c>
      <c r="B149" s="730" t="s">
        <v>555</v>
      </c>
      <c r="C149" s="731" t="s">
        <v>566</v>
      </c>
      <c r="D149" s="732" t="s">
        <v>567</v>
      </c>
      <c r="E149" s="733">
        <v>50113001</v>
      </c>
      <c r="F149" s="732" t="s">
        <v>577</v>
      </c>
      <c r="G149" s="731" t="s">
        <v>578</v>
      </c>
      <c r="H149" s="731">
        <v>183318</v>
      </c>
      <c r="I149" s="731">
        <v>83318</v>
      </c>
      <c r="J149" s="731" t="s">
        <v>836</v>
      </c>
      <c r="K149" s="731" t="s">
        <v>837</v>
      </c>
      <c r="L149" s="734">
        <v>31.77</v>
      </c>
      <c r="M149" s="734">
        <v>16</v>
      </c>
      <c r="N149" s="735">
        <v>508.32</v>
      </c>
    </row>
    <row r="150" spans="1:14" ht="14.45" customHeight="1" x14ac:dyDescent="0.2">
      <c r="A150" s="729" t="s">
        <v>554</v>
      </c>
      <c r="B150" s="730" t="s">
        <v>555</v>
      </c>
      <c r="C150" s="731" t="s">
        <v>566</v>
      </c>
      <c r="D150" s="732" t="s">
        <v>567</v>
      </c>
      <c r="E150" s="733">
        <v>50113001</v>
      </c>
      <c r="F150" s="732" t="s">
        <v>577</v>
      </c>
      <c r="G150" s="731" t="s">
        <v>578</v>
      </c>
      <c r="H150" s="731">
        <v>243054</v>
      </c>
      <c r="I150" s="731">
        <v>243054</v>
      </c>
      <c r="J150" s="731" t="s">
        <v>838</v>
      </c>
      <c r="K150" s="731" t="s">
        <v>839</v>
      </c>
      <c r="L150" s="734">
        <v>248.03199999999998</v>
      </c>
      <c r="M150" s="734">
        <v>10</v>
      </c>
      <c r="N150" s="735">
        <v>2480.3199999999997</v>
      </c>
    </row>
    <row r="151" spans="1:14" ht="14.45" customHeight="1" x14ac:dyDescent="0.2">
      <c r="A151" s="729" t="s">
        <v>554</v>
      </c>
      <c r="B151" s="730" t="s">
        <v>555</v>
      </c>
      <c r="C151" s="731" t="s">
        <v>566</v>
      </c>
      <c r="D151" s="732" t="s">
        <v>567</v>
      </c>
      <c r="E151" s="733">
        <v>50113001</v>
      </c>
      <c r="F151" s="732" t="s">
        <v>577</v>
      </c>
      <c r="G151" s="731" t="s">
        <v>578</v>
      </c>
      <c r="H151" s="731">
        <v>243053</v>
      </c>
      <c r="I151" s="731">
        <v>243053</v>
      </c>
      <c r="J151" s="731" t="s">
        <v>838</v>
      </c>
      <c r="K151" s="731" t="s">
        <v>840</v>
      </c>
      <c r="L151" s="734">
        <v>133.18</v>
      </c>
      <c r="M151" s="734">
        <v>2</v>
      </c>
      <c r="N151" s="735">
        <v>266.36</v>
      </c>
    </row>
    <row r="152" spans="1:14" ht="14.45" customHeight="1" x14ac:dyDescent="0.2">
      <c r="A152" s="729" t="s">
        <v>554</v>
      </c>
      <c r="B152" s="730" t="s">
        <v>555</v>
      </c>
      <c r="C152" s="731" t="s">
        <v>566</v>
      </c>
      <c r="D152" s="732" t="s">
        <v>567</v>
      </c>
      <c r="E152" s="733">
        <v>50113001</v>
      </c>
      <c r="F152" s="732" t="s">
        <v>577</v>
      </c>
      <c r="G152" s="731" t="s">
        <v>578</v>
      </c>
      <c r="H152" s="731">
        <v>243052</v>
      </c>
      <c r="I152" s="731">
        <v>243052</v>
      </c>
      <c r="J152" s="731" t="s">
        <v>838</v>
      </c>
      <c r="K152" s="731" t="s">
        <v>841</v>
      </c>
      <c r="L152" s="734">
        <v>100.35812499999999</v>
      </c>
      <c r="M152" s="734">
        <v>16</v>
      </c>
      <c r="N152" s="735">
        <v>1605.7299999999998</v>
      </c>
    </row>
    <row r="153" spans="1:14" ht="14.45" customHeight="1" x14ac:dyDescent="0.2">
      <c r="A153" s="729" t="s">
        <v>554</v>
      </c>
      <c r="B153" s="730" t="s">
        <v>555</v>
      </c>
      <c r="C153" s="731" t="s">
        <v>566</v>
      </c>
      <c r="D153" s="732" t="s">
        <v>567</v>
      </c>
      <c r="E153" s="733">
        <v>50113001</v>
      </c>
      <c r="F153" s="732" t="s">
        <v>577</v>
      </c>
      <c r="G153" s="731" t="s">
        <v>578</v>
      </c>
      <c r="H153" s="731">
        <v>102479</v>
      </c>
      <c r="I153" s="731">
        <v>2479</v>
      </c>
      <c r="J153" s="731" t="s">
        <v>842</v>
      </c>
      <c r="K153" s="731" t="s">
        <v>843</v>
      </c>
      <c r="L153" s="734">
        <v>65.489999999999995</v>
      </c>
      <c r="M153" s="734">
        <v>2</v>
      </c>
      <c r="N153" s="735">
        <v>130.97999999999999</v>
      </c>
    </row>
    <row r="154" spans="1:14" ht="14.45" customHeight="1" x14ac:dyDescent="0.2">
      <c r="A154" s="729" t="s">
        <v>554</v>
      </c>
      <c r="B154" s="730" t="s">
        <v>555</v>
      </c>
      <c r="C154" s="731" t="s">
        <v>566</v>
      </c>
      <c r="D154" s="732" t="s">
        <v>567</v>
      </c>
      <c r="E154" s="733">
        <v>50113001</v>
      </c>
      <c r="F154" s="732" t="s">
        <v>577</v>
      </c>
      <c r="G154" s="731" t="s">
        <v>578</v>
      </c>
      <c r="H154" s="731">
        <v>104071</v>
      </c>
      <c r="I154" s="731">
        <v>4071</v>
      </c>
      <c r="J154" s="731" t="s">
        <v>842</v>
      </c>
      <c r="K154" s="731" t="s">
        <v>844</v>
      </c>
      <c r="L154" s="734">
        <v>224.10999999999996</v>
      </c>
      <c r="M154" s="734">
        <v>1</v>
      </c>
      <c r="N154" s="735">
        <v>224.10999999999996</v>
      </c>
    </row>
    <row r="155" spans="1:14" ht="14.45" customHeight="1" x14ac:dyDescent="0.2">
      <c r="A155" s="729" t="s">
        <v>554</v>
      </c>
      <c r="B155" s="730" t="s">
        <v>555</v>
      </c>
      <c r="C155" s="731" t="s">
        <v>566</v>
      </c>
      <c r="D155" s="732" t="s">
        <v>567</v>
      </c>
      <c r="E155" s="733">
        <v>50113001</v>
      </c>
      <c r="F155" s="732" t="s">
        <v>577</v>
      </c>
      <c r="G155" s="731" t="s">
        <v>578</v>
      </c>
      <c r="H155" s="731">
        <v>158425</v>
      </c>
      <c r="I155" s="731">
        <v>58425</v>
      </c>
      <c r="J155" s="731" t="s">
        <v>845</v>
      </c>
      <c r="K155" s="731" t="s">
        <v>846</v>
      </c>
      <c r="L155" s="734">
        <v>61.019999999999996</v>
      </c>
      <c r="M155" s="734">
        <v>1</v>
      </c>
      <c r="N155" s="735">
        <v>61.019999999999996</v>
      </c>
    </row>
    <row r="156" spans="1:14" ht="14.45" customHeight="1" x14ac:dyDescent="0.2">
      <c r="A156" s="729" t="s">
        <v>554</v>
      </c>
      <c r="B156" s="730" t="s">
        <v>555</v>
      </c>
      <c r="C156" s="731" t="s">
        <v>566</v>
      </c>
      <c r="D156" s="732" t="s">
        <v>567</v>
      </c>
      <c r="E156" s="733">
        <v>50113001</v>
      </c>
      <c r="F156" s="732" t="s">
        <v>577</v>
      </c>
      <c r="G156" s="731" t="s">
        <v>587</v>
      </c>
      <c r="H156" s="731">
        <v>231007</v>
      </c>
      <c r="I156" s="731">
        <v>231007</v>
      </c>
      <c r="J156" s="731" t="s">
        <v>847</v>
      </c>
      <c r="K156" s="731" t="s">
        <v>848</v>
      </c>
      <c r="L156" s="734">
        <v>160.30142857142854</v>
      </c>
      <c r="M156" s="734">
        <v>7</v>
      </c>
      <c r="N156" s="735">
        <v>1122.1099999999999</v>
      </c>
    </row>
    <row r="157" spans="1:14" ht="14.45" customHeight="1" x14ac:dyDescent="0.2">
      <c r="A157" s="729" t="s">
        <v>554</v>
      </c>
      <c r="B157" s="730" t="s">
        <v>555</v>
      </c>
      <c r="C157" s="731" t="s">
        <v>566</v>
      </c>
      <c r="D157" s="732" t="s">
        <v>567</v>
      </c>
      <c r="E157" s="733">
        <v>50113001</v>
      </c>
      <c r="F157" s="732" t="s">
        <v>577</v>
      </c>
      <c r="G157" s="731" t="s">
        <v>587</v>
      </c>
      <c r="H157" s="731">
        <v>231020</v>
      </c>
      <c r="I157" s="731">
        <v>231020</v>
      </c>
      <c r="J157" s="731" t="s">
        <v>847</v>
      </c>
      <c r="K157" s="731" t="s">
        <v>849</v>
      </c>
      <c r="L157" s="734">
        <v>267.97000000000008</v>
      </c>
      <c r="M157" s="734">
        <v>3</v>
      </c>
      <c r="N157" s="735">
        <v>803.9100000000002</v>
      </c>
    </row>
    <row r="158" spans="1:14" ht="14.45" customHeight="1" x14ac:dyDescent="0.2">
      <c r="A158" s="729" t="s">
        <v>554</v>
      </c>
      <c r="B158" s="730" t="s">
        <v>555</v>
      </c>
      <c r="C158" s="731" t="s">
        <v>566</v>
      </c>
      <c r="D158" s="732" t="s">
        <v>567</v>
      </c>
      <c r="E158" s="733">
        <v>50113001</v>
      </c>
      <c r="F158" s="732" t="s">
        <v>577</v>
      </c>
      <c r="G158" s="731" t="s">
        <v>587</v>
      </c>
      <c r="H158" s="731">
        <v>148748</v>
      </c>
      <c r="I158" s="731">
        <v>148748</v>
      </c>
      <c r="J158" s="731" t="s">
        <v>850</v>
      </c>
      <c r="K158" s="731" t="s">
        <v>851</v>
      </c>
      <c r="L158" s="734">
        <v>404.31999999999994</v>
      </c>
      <c r="M158" s="734">
        <v>2</v>
      </c>
      <c r="N158" s="735">
        <v>808.63999999999987</v>
      </c>
    </row>
    <row r="159" spans="1:14" ht="14.45" customHeight="1" x14ac:dyDescent="0.2">
      <c r="A159" s="729" t="s">
        <v>554</v>
      </c>
      <c r="B159" s="730" t="s">
        <v>555</v>
      </c>
      <c r="C159" s="731" t="s">
        <v>566</v>
      </c>
      <c r="D159" s="732" t="s">
        <v>567</v>
      </c>
      <c r="E159" s="733">
        <v>50113001</v>
      </c>
      <c r="F159" s="732" t="s">
        <v>577</v>
      </c>
      <c r="G159" s="731" t="s">
        <v>578</v>
      </c>
      <c r="H159" s="731">
        <v>101328</v>
      </c>
      <c r="I159" s="731">
        <v>1328</v>
      </c>
      <c r="J159" s="731" t="s">
        <v>852</v>
      </c>
      <c r="K159" s="731" t="s">
        <v>853</v>
      </c>
      <c r="L159" s="734">
        <v>126.64000000000004</v>
      </c>
      <c r="M159" s="734">
        <v>2</v>
      </c>
      <c r="N159" s="735">
        <v>253.28000000000009</v>
      </c>
    </row>
    <row r="160" spans="1:14" ht="14.45" customHeight="1" x14ac:dyDescent="0.2">
      <c r="A160" s="729" t="s">
        <v>554</v>
      </c>
      <c r="B160" s="730" t="s">
        <v>555</v>
      </c>
      <c r="C160" s="731" t="s">
        <v>566</v>
      </c>
      <c r="D160" s="732" t="s">
        <v>567</v>
      </c>
      <c r="E160" s="733">
        <v>50113001</v>
      </c>
      <c r="F160" s="732" t="s">
        <v>577</v>
      </c>
      <c r="G160" s="731" t="s">
        <v>578</v>
      </c>
      <c r="H160" s="731">
        <v>179327</v>
      </c>
      <c r="I160" s="731">
        <v>179327</v>
      </c>
      <c r="J160" s="731" t="s">
        <v>854</v>
      </c>
      <c r="K160" s="731" t="s">
        <v>739</v>
      </c>
      <c r="L160" s="734">
        <v>74.320000000000007</v>
      </c>
      <c r="M160" s="734">
        <v>2</v>
      </c>
      <c r="N160" s="735">
        <v>148.64000000000001</v>
      </c>
    </row>
    <row r="161" spans="1:14" ht="14.45" customHeight="1" x14ac:dyDescent="0.2">
      <c r="A161" s="729" t="s">
        <v>554</v>
      </c>
      <c r="B161" s="730" t="s">
        <v>555</v>
      </c>
      <c r="C161" s="731" t="s">
        <v>566</v>
      </c>
      <c r="D161" s="732" t="s">
        <v>567</v>
      </c>
      <c r="E161" s="733">
        <v>50113001</v>
      </c>
      <c r="F161" s="732" t="s">
        <v>577</v>
      </c>
      <c r="G161" s="731" t="s">
        <v>578</v>
      </c>
      <c r="H161" s="731">
        <v>185656</v>
      </c>
      <c r="I161" s="731">
        <v>85656</v>
      </c>
      <c r="J161" s="731" t="s">
        <v>855</v>
      </c>
      <c r="K161" s="731" t="s">
        <v>856</v>
      </c>
      <c r="L161" s="734">
        <v>69.22</v>
      </c>
      <c r="M161" s="734">
        <v>2</v>
      </c>
      <c r="N161" s="735">
        <v>138.44</v>
      </c>
    </row>
    <row r="162" spans="1:14" ht="14.45" customHeight="1" x14ac:dyDescent="0.2">
      <c r="A162" s="729" t="s">
        <v>554</v>
      </c>
      <c r="B162" s="730" t="s">
        <v>555</v>
      </c>
      <c r="C162" s="731" t="s">
        <v>566</v>
      </c>
      <c r="D162" s="732" t="s">
        <v>567</v>
      </c>
      <c r="E162" s="733">
        <v>50113001</v>
      </c>
      <c r="F162" s="732" t="s">
        <v>577</v>
      </c>
      <c r="G162" s="731" t="s">
        <v>578</v>
      </c>
      <c r="H162" s="731">
        <v>175091</v>
      </c>
      <c r="I162" s="731">
        <v>175091</v>
      </c>
      <c r="J162" s="731" t="s">
        <v>857</v>
      </c>
      <c r="K162" s="731" t="s">
        <v>858</v>
      </c>
      <c r="L162" s="734">
        <v>720.10500000000002</v>
      </c>
      <c r="M162" s="734">
        <v>2</v>
      </c>
      <c r="N162" s="735">
        <v>1440.21</v>
      </c>
    </row>
    <row r="163" spans="1:14" ht="14.45" customHeight="1" x14ac:dyDescent="0.2">
      <c r="A163" s="729" t="s">
        <v>554</v>
      </c>
      <c r="B163" s="730" t="s">
        <v>555</v>
      </c>
      <c r="C163" s="731" t="s">
        <v>566</v>
      </c>
      <c r="D163" s="732" t="s">
        <v>567</v>
      </c>
      <c r="E163" s="733">
        <v>50113001</v>
      </c>
      <c r="F163" s="732" t="s">
        <v>577</v>
      </c>
      <c r="G163" s="731" t="s">
        <v>578</v>
      </c>
      <c r="H163" s="731">
        <v>210205</v>
      </c>
      <c r="I163" s="731">
        <v>210205</v>
      </c>
      <c r="J163" s="731" t="s">
        <v>859</v>
      </c>
      <c r="K163" s="731" t="s">
        <v>719</v>
      </c>
      <c r="L163" s="734">
        <v>1160.21</v>
      </c>
      <c r="M163" s="734">
        <v>1</v>
      </c>
      <c r="N163" s="735">
        <v>1160.21</v>
      </c>
    </row>
    <row r="164" spans="1:14" ht="14.45" customHeight="1" x14ac:dyDescent="0.2">
      <c r="A164" s="729" t="s">
        <v>554</v>
      </c>
      <c r="B164" s="730" t="s">
        <v>555</v>
      </c>
      <c r="C164" s="731" t="s">
        <v>566</v>
      </c>
      <c r="D164" s="732" t="s">
        <v>567</v>
      </c>
      <c r="E164" s="733">
        <v>50113001</v>
      </c>
      <c r="F164" s="732" t="s">
        <v>577</v>
      </c>
      <c r="G164" s="731" t="s">
        <v>578</v>
      </c>
      <c r="H164" s="731">
        <v>226523</v>
      </c>
      <c r="I164" s="731">
        <v>226523</v>
      </c>
      <c r="J164" s="731" t="s">
        <v>860</v>
      </c>
      <c r="K164" s="731" t="s">
        <v>861</v>
      </c>
      <c r="L164" s="734">
        <v>51.95999999999998</v>
      </c>
      <c r="M164" s="734">
        <v>1</v>
      </c>
      <c r="N164" s="735">
        <v>51.95999999999998</v>
      </c>
    </row>
    <row r="165" spans="1:14" ht="14.45" customHeight="1" x14ac:dyDescent="0.2">
      <c r="A165" s="729" t="s">
        <v>554</v>
      </c>
      <c r="B165" s="730" t="s">
        <v>555</v>
      </c>
      <c r="C165" s="731" t="s">
        <v>566</v>
      </c>
      <c r="D165" s="732" t="s">
        <v>567</v>
      </c>
      <c r="E165" s="733">
        <v>50113001</v>
      </c>
      <c r="F165" s="732" t="s">
        <v>577</v>
      </c>
      <c r="G165" s="731" t="s">
        <v>578</v>
      </c>
      <c r="H165" s="731">
        <v>226525</v>
      </c>
      <c r="I165" s="731">
        <v>226525</v>
      </c>
      <c r="J165" s="731" t="s">
        <v>860</v>
      </c>
      <c r="K165" s="731" t="s">
        <v>862</v>
      </c>
      <c r="L165" s="734">
        <v>77.825000000000003</v>
      </c>
      <c r="M165" s="734">
        <v>24</v>
      </c>
      <c r="N165" s="735">
        <v>1867.8000000000002</v>
      </c>
    </row>
    <row r="166" spans="1:14" ht="14.45" customHeight="1" x14ac:dyDescent="0.2">
      <c r="A166" s="729" t="s">
        <v>554</v>
      </c>
      <c r="B166" s="730" t="s">
        <v>555</v>
      </c>
      <c r="C166" s="731" t="s">
        <v>566</v>
      </c>
      <c r="D166" s="732" t="s">
        <v>567</v>
      </c>
      <c r="E166" s="733">
        <v>50113001</v>
      </c>
      <c r="F166" s="732" t="s">
        <v>577</v>
      </c>
      <c r="G166" s="731" t="s">
        <v>587</v>
      </c>
      <c r="H166" s="731">
        <v>111955</v>
      </c>
      <c r="I166" s="731">
        <v>11955</v>
      </c>
      <c r="J166" s="731" t="s">
        <v>863</v>
      </c>
      <c r="K166" s="731" t="s">
        <v>864</v>
      </c>
      <c r="L166" s="734">
        <v>171.92538461538464</v>
      </c>
      <c r="M166" s="734">
        <v>13</v>
      </c>
      <c r="N166" s="735">
        <v>2235.0300000000002</v>
      </c>
    </row>
    <row r="167" spans="1:14" ht="14.45" customHeight="1" x14ac:dyDescent="0.2">
      <c r="A167" s="729" t="s">
        <v>554</v>
      </c>
      <c r="B167" s="730" t="s">
        <v>555</v>
      </c>
      <c r="C167" s="731" t="s">
        <v>566</v>
      </c>
      <c r="D167" s="732" t="s">
        <v>567</v>
      </c>
      <c r="E167" s="733">
        <v>50113001</v>
      </c>
      <c r="F167" s="732" t="s">
        <v>577</v>
      </c>
      <c r="G167" s="731" t="s">
        <v>587</v>
      </c>
      <c r="H167" s="731">
        <v>159448</v>
      </c>
      <c r="I167" s="731">
        <v>59448</v>
      </c>
      <c r="J167" s="731" t="s">
        <v>865</v>
      </c>
      <c r="K167" s="731" t="s">
        <v>866</v>
      </c>
      <c r="L167" s="734">
        <v>339.6588888888889</v>
      </c>
      <c r="M167" s="734">
        <v>9</v>
      </c>
      <c r="N167" s="735">
        <v>3056.93</v>
      </c>
    </row>
    <row r="168" spans="1:14" ht="14.45" customHeight="1" x14ac:dyDescent="0.2">
      <c r="A168" s="729" t="s">
        <v>554</v>
      </c>
      <c r="B168" s="730" t="s">
        <v>555</v>
      </c>
      <c r="C168" s="731" t="s">
        <v>566</v>
      </c>
      <c r="D168" s="732" t="s">
        <v>567</v>
      </c>
      <c r="E168" s="733">
        <v>50113001</v>
      </c>
      <c r="F168" s="732" t="s">
        <v>577</v>
      </c>
      <c r="G168" s="731" t="s">
        <v>587</v>
      </c>
      <c r="H168" s="731">
        <v>159449</v>
      </c>
      <c r="I168" s="731">
        <v>59449</v>
      </c>
      <c r="J168" s="731" t="s">
        <v>867</v>
      </c>
      <c r="K168" s="731" t="s">
        <v>868</v>
      </c>
      <c r="L168" s="734">
        <v>578.37857142857149</v>
      </c>
      <c r="M168" s="734">
        <v>7</v>
      </c>
      <c r="N168" s="735">
        <v>4048.65</v>
      </c>
    </row>
    <row r="169" spans="1:14" ht="14.45" customHeight="1" x14ac:dyDescent="0.2">
      <c r="A169" s="729" t="s">
        <v>554</v>
      </c>
      <c r="B169" s="730" t="s">
        <v>555</v>
      </c>
      <c r="C169" s="731" t="s">
        <v>566</v>
      </c>
      <c r="D169" s="732" t="s">
        <v>567</v>
      </c>
      <c r="E169" s="733">
        <v>50113001</v>
      </c>
      <c r="F169" s="732" t="s">
        <v>577</v>
      </c>
      <c r="G169" s="731" t="s">
        <v>578</v>
      </c>
      <c r="H169" s="731">
        <v>905098</v>
      </c>
      <c r="I169" s="731">
        <v>23989</v>
      </c>
      <c r="J169" s="731" t="s">
        <v>869</v>
      </c>
      <c r="K169" s="731" t="s">
        <v>329</v>
      </c>
      <c r="L169" s="734">
        <v>398.86100000000005</v>
      </c>
      <c r="M169" s="734">
        <v>5</v>
      </c>
      <c r="N169" s="735">
        <v>1994.3050000000003</v>
      </c>
    </row>
    <row r="170" spans="1:14" ht="14.45" customHeight="1" x14ac:dyDescent="0.2">
      <c r="A170" s="729" t="s">
        <v>554</v>
      </c>
      <c r="B170" s="730" t="s">
        <v>555</v>
      </c>
      <c r="C170" s="731" t="s">
        <v>566</v>
      </c>
      <c r="D170" s="732" t="s">
        <v>567</v>
      </c>
      <c r="E170" s="733">
        <v>50113001</v>
      </c>
      <c r="F170" s="732" t="s">
        <v>577</v>
      </c>
      <c r="G170" s="731" t="s">
        <v>578</v>
      </c>
      <c r="H170" s="731">
        <v>905097</v>
      </c>
      <c r="I170" s="731">
        <v>158767</v>
      </c>
      <c r="J170" s="731" t="s">
        <v>870</v>
      </c>
      <c r="K170" s="731" t="s">
        <v>871</v>
      </c>
      <c r="L170" s="734">
        <v>167.42000000000002</v>
      </c>
      <c r="M170" s="734">
        <v>2</v>
      </c>
      <c r="N170" s="735">
        <v>334.84000000000003</v>
      </c>
    </row>
    <row r="171" spans="1:14" ht="14.45" customHeight="1" x14ac:dyDescent="0.2">
      <c r="A171" s="729" t="s">
        <v>554</v>
      </c>
      <c r="B171" s="730" t="s">
        <v>555</v>
      </c>
      <c r="C171" s="731" t="s">
        <v>566</v>
      </c>
      <c r="D171" s="732" t="s">
        <v>567</v>
      </c>
      <c r="E171" s="733">
        <v>50113001</v>
      </c>
      <c r="F171" s="732" t="s">
        <v>577</v>
      </c>
      <c r="G171" s="731" t="s">
        <v>578</v>
      </c>
      <c r="H171" s="731">
        <v>900240</v>
      </c>
      <c r="I171" s="731">
        <v>0</v>
      </c>
      <c r="J171" s="731" t="s">
        <v>872</v>
      </c>
      <c r="K171" s="731" t="s">
        <v>329</v>
      </c>
      <c r="L171" s="734">
        <v>67.760000000000005</v>
      </c>
      <c r="M171" s="734">
        <v>7</v>
      </c>
      <c r="N171" s="735">
        <v>474.32000000000005</v>
      </c>
    </row>
    <row r="172" spans="1:14" ht="14.45" customHeight="1" x14ac:dyDescent="0.2">
      <c r="A172" s="729" t="s">
        <v>554</v>
      </c>
      <c r="B172" s="730" t="s">
        <v>555</v>
      </c>
      <c r="C172" s="731" t="s">
        <v>566</v>
      </c>
      <c r="D172" s="732" t="s">
        <v>567</v>
      </c>
      <c r="E172" s="733">
        <v>50113001</v>
      </c>
      <c r="F172" s="732" t="s">
        <v>577</v>
      </c>
      <c r="G172" s="731" t="s">
        <v>578</v>
      </c>
      <c r="H172" s="731">
        <v>126502</v>
      </c>
      <c r="I172" s="731">
        <v>26502</v>
      </c>
      <c r="J172" s="731" t="s">
        <v>873</v>
      </c>
      <c r="K172" s="731" t="s">
        <v>874</v>
      </c>
      <c r="L172" s="734">
        <v>534.02999999999986</v>
      </c>
      <c r="M172" s="734">
        <v>1</v>
      </c>
      <c r="N172" s="735">
        <v>534.02999999999986</v>
      </c>
    </row>
    <row r="173" spans="1:14" ht="14.45" customHeight="1" x14ac:dyDescent="0.2">
      <c r="A173" s="729" t="s">
        <v>554</v>
      </c>
      <c r="B173" s="730" t="s">
        <v>555</v>
      </c>
      <c r="C173" s="731" t="s">
        <v>566</v>
      </c>
      <c r="D173" s="732" t="s">
        <v>567</v>
      </c>
      <c r="E173" s="733">
        <v>50113001</v>
      </c>
      <c r="F173" s="732" t="s">
        <v>577</v>
      </c>
      <c r="G173" s="731" t="s">
        <v>578</v>
      </c>
      <c r="H173" s="731">
        <v>215476</v>
      </c>
      <c r="I173" s="731">
        <v>215476</v>
      </c>
      <c r="J173" s="731" t="s">
        <v>875</v>
      </c>
      <c r="K173" s="731" t="s">
        <v>876</v>
      </c>
      <c r="L173" s="734">
        <v>122.97666858943535</v>
      </c>
      <c r="M173" s="734">
        <v>9</v>
      </c>
      <c r="N173" s="735">
        <v>1106.7900173049181</v>
      </c>
    </row>
    <row r="174" spans="1:14" ht="14.45" customHeight="1" x14ac:dyDescent="0.2">
      <c r="A174" s="729" t="s">
        <v>554</v>
      </c>
      <c r="B174" s="730" t="s">
        <v>555</v>
      </c>
      <c r="C174" s="731" t="s">
        <v>566</v>
      </c>
      <c r="D174" s="732" t="s">
        <v>567</v>
      </c>
      <c r="E174" s="733">
        <v>50113001</v>
      </c>
      <c r="F174" s="732" t="s">
        <v>577</v>
      </c>
      <c r="G174" s="731" t="s">
        <v>578</v>
      </c>
      <c r="H174" s="731">
        <v>183272</v>
      </c>
      <c r="I174" s="731">
        <v>215478</v>
      </c>
      <c r="J174" s="731" t="s">
        <v>877</v>
      </c>
      <c r="K174" s="731" t="s">
        <v>878</v>
      </c>
      <c r="L174" s="734">
        <v>161.55000000000004</v>
      </c>
      <c r="M174" s="734">
        <v>3</v>
      </c>
      <c r="N174" s="735">
        <v>484.65000000000009</v>
      </c>
    </row>
    <row r="175" spans="1:14" ht="14.45" customHeight="1" x14ac:dyDescent="0.2">
      <c r="A175" s="729" t="s">
        <v>554</v>
      </c>
      <c r="B175" s="730" t="s">
        <v>555</v>
      </c>
      <c r="C175" s="731" t="s">
        <v>566</v>
      </c>
      <c r="D175" s="732" t="s">
        <v>567</v>
      </c>
      <c r="E175" s="733">
        <v>50113001</v>
      </c>
      <c r="F175" s="732" t="s">
        <v>577</v>
      </c>
      <c r="G175" s="731" t="s">
        <v>329</v>
      </c>
      <c r="H175" s="731">
        <v>215473</v>
      </c>
      <c r="I175" s="731">
        <v>215473</v>
      </c>
      <c r="J175" s="731" t="s">
        <v>879</v>
      </c>
      <c r="K175" s="731" t="s">
        <v>880</v>
      </c>
      <c r="L175" s="734">
        <v>336.27</v>
      </c>
      <c r="M175" s="734">
        <v>2</v>
      </c>
      <c r="N175" s="735">
        <v>672.54</v>
      </c>
    </row>
    <row r="176" spans="1:14" ht="14.45" customHeight="1" x14ac:dyDescent="0.2">
      <c r="A176" s="729" t="s">
        <v>554</v>
      </c>
      <c r="B176" s="730" t="s">
        <v>555</v>
      </c>
      <c r="C176" s="731" t="s">
        <v>566</v>
      </c>
      <c r="D176" s="732" t="s">
        <v>567</v>
      </c>
      <c r="E176" s="733">
        <v>50113001</v>
      </c>
      <c r="F176" s="732" t="s">
        <v>577</v>
      </c>
      <c r="G176" s="731" t="s">
        <v>578</v>
      </c>
      <c r="H176" s="731">
        <v>158793</v>
      </c>
      <c r="I176" s="731">
        <v>58793</v>
      </c>
      <c r="J176" s="731" t="s">
        <v>881</v>
      </c>
      <c r="K176" s="731" t="s">
        <v>882</v>
      </c>
      <c r="L176" s="734">
        <v>328.76000000000005</v>
      </c>
      <c r="M176" s="734">
        <v>1</v>
      </c>
      <c r="N176" s="735">
        <v>328.76000000000005</v>
      </c>
    </row>
    <row r="177" spans="1:14" ht="14.45" customHeight="1" x14ac:dyDescent="0.2">
      <c r="A177" s="729" t="s">
        <v>554</v>
      </c>
      <c r="B177" s="730" t="s">
        <v>555</v>
      </c>
      <c r="C177" s="731" t="s">
        <v>566</v>
      </c>
      <c r="D177" s="732" t="s">
        <v>567</v>
      </c>
      <c r="E177" s="733">
        <v>50113001</v>
      </c>
      <c r="F177" s="732" t="s">
        <v>577</v>
      </c>
      <c r="G177" s="731" t="s">
        <v>578</v>
      </c>
      <c r="H177" s="731">
        <v>501596</v>
      </c>
      <c r="I177" s="731">
        <v>0</v>
      </c>
      <c r="J177" s="731" t="s">
        <v>883</v>
      </c>
      <c r="K177" s="731" t="s">
        <v>884</v>
      </c>
      <c r="L177" s="734">
        <v>113.26000000000003</v>
      </c>
      <c r="M177" s="734">
        <v>1</v>
      </c>
      <c r="N177" s="735">
        <v>113.26000000000003</v>
      </c>
    </row>
    <row r="178" spans="1:14" ht="14.45" customHeight="1" x14ac:dyDescent="0.2">
      <c r="A178" s="729" t="s">
        <v>554</v>
      </c>
      <c r="B178" s="730" t="s">
        <v>555</v>
      </c>
      <c r="C178" s="731" t="s">
        <v>566</v>
      </c>
      <c r="D178" s="732" t="s">
        <v>567</v>
      </c>
      <c r="E178" s="733">
        <v>50113001</v>
      </c>
      <c r="F178" s="732" t="s">
        <v>577</v>
      </c>
      <c r="G178" s="731" t="s">
        <v>329</v>
      </c>
      <c r="H178" s="731">
        <v>847627</v>
      </c>
      <c r="I178" s="731">
        <v>134502</v>
      </c>
      <c r="J178" s="731" t="s">
        <v>885</v>
      </c>
      <c r="K178" s="731" t="s">
        <v>886</v>
      </c>
      <c r="L178" s="734">
        <v>50.739999999999995</v>
      </c>
      <c r="M178" s="734">
        <v>4</v>
      </c>
      <c r="N178" s="735">
        <v>202.95999999999998</v>
      </c>
    </row>
    <row r="179" spans="1:14" ht="14.45" customHeight="1" x14ac:dyDescent="0.2">
      <c r="A179" s="729" t="s">
        <v>554</v>
      </c>
      <c r="B179" s="730" t="s">
        <v>555</v>
      </c>
      <c r="C179" s="731" t="s">
        <v>566</v>
      </c>
      <c r="D179" s="732" t="s">
        <v>567</v>
      </c>
      <c r="E179" s="733">
        <v>50113001</v>
      </c>
      <c r="F179" s="732" t="s">
        <v>577</v>
      </c>
      <c r="G179" s="731" t="s">
        <v>329</v>
      </c>
      <c r="H179" s="731">
        <v>847425</v>
      </c>
      <c r="I179" s="731">
        <v>134513</v>
      </c>
      <c r="J179" s="731" t="s">
        <v>887</v>
      </c>
      <c r="K179" s="731" t="s">
        <v>888</v>
      </c>
      <c r="L179" s="734">
        <v>100.80999999999999</v>
      </c>
      <c r="M179" s="734">
        <v>3</v>
      </c>
      <c r="N179" s="735">
        <v>302.42999999999995</v>
      </c>
    </row>
    <row r="180" spans="1:14" ht="14.45" customHeight="1" x14ac:dyDescent="0.2">
      <c r="A180" s="729" t="s">
        <v>554</v>
      </c>
      <c r="B180" s="730" t="s">
        <v>555</v>
      </c>
      <c r="C180" s="731" t="s">
        <v>566</v>
      </c>
      <c r="D180" s="732" t="s">
        <v>567</v>
      </c>
      <c r="E180" s="733">
        <v>50113001</v>
      </c>
      <c r="F180" s="732" t="s">
        <v>577</v>
      </c>
      <c r="G180" s="731" t="s">
        <v>587</v>
      </c>
      <c r="H180" s="731">
        <v>168328</v>
      </c>
      <c r="I180" s="731">
        <v>168328</v>
      </c>
      <c r="J180" s="731" t="s">
        <v>889</v>
      </c>
      <c r="K180" s="731" t="s">
        <v>890</v>
      </c>
      <c r="L180" s="734">
        <v>1266.08</v>
      </c>
      <c r="M180" s="734">
        <v>5</v>
      </c>
      <c r="N180" s="735">
        <v>6330.4</v>
      </c>
    </row>
    <row r="181" spans="1:14" ht="14.45" customHeight="1" x14ac:dyDescent="0.2">
      <c r="A181" s="729" t="s">
        <v>554</v>
      </c>
      <c r="B181" s="730" t="s">
        <v>555</v>
      </c>
      <c r="C181" s="731" t="s">
        <v>566</v>
      </c>
      <c r="D181" s="732" t="s">
        <v>567</v>
      </c>
      <c r="E181" s="733">
        <v>50113001</v>
      </c>
      <c r="F181" s="732" t="s">
        <v>577</v>
      </c>
      <c r="G181" s="731" t="s">
        <v>587</v>
      </c>
      <c r="H181" s="731">
        <v>168326</v>
      </c>
      <c r="I181" s="731">
        <v>168326</v>
      </c>
      <c r="J181" s="731" t="s">
        <v>891</v>
      </c>
      <c r="K181" s="731" t="s">
        <v>892</v>
      </c>
      <c r="L181" s="734">
        <v>393.59899999999999</v>
      </c>
      <c r="M181" s="734">
        <v>20</v>
      </c>
      <c r="N181" s="735">
        <v>7871.98</v>
      </c>
    </row>
    <row r="182" spans="1:14" ht="14.45" customHeight="1" x14ac:dyDescent="0.2">
      <c r="A182" s="729" t="s">
        <v>554</v>
      </c>
      <c r="B182" s="730" t="s">
        <v>555</v>
      </c>
      <c r="C182" s="731" t="s">
        <v>566</v>
      </c>
      <c r="D182" s="732" t="s">
        <v>567</v>
      </c>
      <c r="E182" s="733">
        <v>50113001</v>
      </c>
      <c r="F182" s="732" t="s">
        <v>577</v>
      </c>
      <c r="G182" s="731" t="s">
        <v>587</v>
      </c>
      <c r="H182" s="731">
        <v>193745</v>
      </c>
      <c r="I182" s="731">
        <v>193745</v>
      </c>
      <c r="J182" s="731" t="s">
        <v>893</v>
      </c>
      <c r="K182" s="731" t="s">
        <v>894</v>
      </c>
      <c r="L182" s="734">
        <v>1507.1499999999996</v>
      </c>
      <c r="M182" s="734">
        <v>6</v>
      </c>
      <c r="N182" s="735">
        <v>9042.8999999999978</v>
      </c>
    </row>
    <row r="183" spans="1:14" ht="14.45" customHeight="1" x14ac:dyDescent="0.2">
      <c r="A183" s="729" t="s">
        <v>554</v>
      </c>
      <c r="B183" s="730" t="s">
        <v>555</v>
      </c>
      <c r="C183" s="731" t="s">
        <v>566</v>
      </c>
      <c r="D183" s="732" t="s">
        <v>567</v>
      </c>
      <c r="E183" s="733">
        <v>50113001</v>
      </c>
      <c r="F183" s="732" t="s">
        <v>577</v>
      </c>
      <c r="G183" s="731" t="s">
        <v>578</v>
      </c>
      <c r="H183" s="731">
        <v>210108</v>
      </c>
      <c r="I183" s="731">
        <v>210108</v>
      </c>
      <c r="J183" s="731" t="s">
        <v>893</v>
      </c>
      <c r="K183" s="731" t="s">
        <v>895</v>
      </c>
      <c r="L183" s="734">
        <v>734.13999999999987</v>
      </c>
      <c r="M183" s="734">
        <v>2</v>
      </c>
      <c r="N183" s="735">
        <v>1468.2799999999997</v>
      </c>
    </row>
    <row r="184" spans="1:14" ht="14.45" customHeight="1" x14ac:dyDescent="0.2">
      <c r="A184" s="729" t="s">
        <v>554</v>
      </c>
      <c r="B184" s="730" t="s">
        <v>555</v>
      </c>
      <c r="C184" s="731" t="s">
        <v>566</v>
      </c>
      <c r="D184" s="732" t="s">
        <v>567</v>
      </c>
      <c r="E184" s="733">
        <v>50113001</v>
      </c>
      <c r="F184" s="732" t="s">
        <v>577</v>
      </c>
      <c r="G184" s="731" t="s">
        <v>578</v>
      </c>
      <c r="H184" s="731">
        <v>145274</v>
      </c>
      <c r="I184" s="731">
        <v>45274</v>
      </c>
      <c r="J184" s="731" t="s">
        <v>896</v>
      </c>
      <c r="K184" s="731" t="s">
        <v>897</v>
      </c>
      <c r="L184" s="734">
        <v>59.11</v>
      </c>
      <c r="M184" s="734">
        <v>1</v>
      </c>
      <c r="N184" s="735">
        <v>59.11</v>
      </c>
    </row>
    <row r="185" spans="1:14" ht="14.45" customHeight="1" x14ac:dyDescent="0.2">
      <c r="A185" s="729" t="s">
        <v>554</v>
      </c>
      <c r="B185" s="730" t="s">
        <v>555</v>
      </c>
      <c r="C185" s="731" t="s">
        <v>566</v>
      </c>
      <c r="D185" s="732" t="s">
        <v>567</v>
      </c>
      <c r="E185" s="733">
        <v>50113001</v>
      </c>
      <c r="F185" s="732" t="s">
        <v>577</v>
      </c>
      <c r="G185" s="731" t="s">
        <v>578</v>
      </c>
      <c r="H185" s="731">
        <v>229191</v>
      </c>
      <c r="I185" s="731">
        <v>229191</v>
      </c>
      <c r="J185" s="731" t="s">
        <v>898</v>
      </c>
      <c r="K185" s="731" t="s">
        <v>899</v>
      </c>
      <c r="L185" s="734">
        <v>141.21</v>
      </c>
      <c r="M185" s="734">
        <v>1</v>
      </c>
      <c r="N185" s="735">
        <v>141.21</v>
      </c>
    </row>
    <row r="186" spans="1:14" ht="14.45" customHeight="1" x14ac:dyDescent="0.2">
      <c r="A186" s="729" t="s">
        <v>554</v>
      </c>
      <c r="B186" s="730" t="s">
        <v>555</v>
      </c>
      <c r="C186" s="731" t="s">
        <v>566</v>
      </c>
      <c r="D186" s="732" t="s">
        <v>567</v>
      </c>
      <c r="E186" s="733">
        <v>50113001</v>
      </c>
      <c r="F186" s="732" t="s">
        <v>577</v>
      </c>
      <c r="G186" s="731" t="s">
        <v>578</v>
      </c>
      <c r="H186" s="731">
        <v>229192</v>
      </c>
      <c r="I186" s="731">
        <v>229192</v>
      </c>
      <c r="J186" s="731" t="s">
        <v>898</v>
      </c>
      <c r="K186" s="731" t="s">
        <v>900</v>
      </c>
      <c r="L186" s="734">
        <v>224.65</v>
      </c>
      <c r="M186" s="734">
        <v>5</v>
      </c>
      <c r="N186" s="735">
        <v>1123.25</v>
      </c>
    </row>
    <row r="187" spans="1:14" ht="14.45" customHeight="1" x14ac:dyDescent="0.2">
      <c r="A187" s="729" t="s">
        <v>554</v>
      </c>
      <c r="B187" s="730" t="s">
        <v>555</v>
      </c>
      <c r="C187" s="731" t="s">
        <v>566</v>
      </c>
      <c r="D187" s="732" t="s">
        <v>567</v>
      </c>
      <c r="E187" s="733">
        <v>50113001</v>
      </c>
      <c r="F187" s="732" t="s">
        <v>577</v>
      </c>
      <c r="G187" s="731" t="s">
        <v>578</v>
      </c>
      <c r="H187" s="731">
        <v>185374</v>
      </c>
      <c r="I187" s="731">
        <v>185374</v>
      </c>
      <c r="J187" s="731" t="s">
        <v>901</v>
      </c>
      <c r="K187" s="731" t="s">
        <v>902</v>
      </c>
      <c r="L187" s="734">
        <v>576.00250000000005</v>
      </c>
      <c r="M187" s="734">
        <v>1</v>
      </c>
      <c r="N187" s="735">
        <v>576.00250000000005</v>
      </c>
    </row>
    <row r="188" spans="1:14" ht="14.45" customHeight="1" x14ac:dyDescent="0.2">
      <c r="A188" s="729" t="s">
        <v>554</v>
      </c>
      <c r="B188" s="730" t="s">
        <v>555</v>
      </c>
      <c r="C188" s="731" t="s">
        <v>566</v>
      </c>
      <c r="D188" s="732" t="s">
        <v>567</v>
      </c>
      <c r="E188" s="733">
        <v>50113001</v>
      </c>
      <c r="F188" s="732" t="s">
        <v>577</v>
      </c>
      <c r="G188" s="731" t="s">
        <v>578</v>
      </c>
      <c r="H188" s="731">
        <v>166015</v>
      </c>
      <c r="I188" s="731">
        <v>66015</v>
      </c>
      <c r="J188" s="731" t="s">
        <v>903</v>
      </c>
      <c r="K188" s="731" t="s">
        <v>904</v>
      </c>
      <c r="L188" s="734">
        <v>83.86</v>
      </c>
      <c r="M188" s="734">
        <v>4</v>
      </c>
      <c r="N188" s="735">
        <v>335.44</v>
      </c>
    </row>
    <row r="189" spans="1:14" ht="14.45" customHeight="1" x14ac:dyDescent="0.2">
      <c r="A189" s="729" t="s">
        <v>554</v>
      </c>
      <c r="B189" s="730" t="s">
        <v>555</v>
      </c>
      <c r="C189" s="731" t="s">
        <v>566</v>
      </c>
      <c r="D189" s="732" t="s">
        <v>567</v>
      </c>
      <c r="E189" s="733">
        <v>50113001</v>
      </c>
      <c r="F189" s="732" t="s">
        <v>577</v>
      </c>
      <c r="G189" s="731" t="s">
        <v>578</v>
      </c>
      <c r="H189" s="731">
        <v>197026</v>
      </c>
      <c r="I189" s="731">
        <v>97026</v>
      </c>
      <c r="J189" s="731" t="s">
        <v>905</v>
      </c>
      <c r="K189" s="731" t="s">
        <v>906</v>
      </c>
      <c r="L189" s="734">
        <v>45.07</v>
      </c>
      <c r="M189" s="734">
        <v>7</v>
      </c>
      <c r="N189" s="735">
        <v>315.49</v>
      </c>
    </row>
    <row r="190" spans="1:14" ht="14.45" customHeight="1" x14ac:dyDescent="0.2">
      <c r="A190" s="729" t="s">
        <v>554</v>
      </c>
      <c r="B190" s="730" t="s">
        <v>555</v>
      </c>
      <c r="C190" s="731" t="s">
        <v>566</v>
      </c>
      <c r="D190" s="732" t="s">
        <v>567</v>
      </c>
      <c r="E190" s="733">
        <v>50113001</v>
      </c>
      <c r="F190" s="732" t="s">
        <v>577</v>
      </c>
      <c r="G190" s="731" t="s">
        <v>578</v>
      </c>
      <c r="H190" s="731">
        <v>217079</v>
      </c>
      <c r="I190" s="731">
        <v>217079</v>
      </c>
      <c r="J190" s="731" t="s">
        <v>907</v>
      </c>
      <c r="K190" s="731" t="s">
        <v>908</v>
      </c>
      <c r="L190" s="734">
        <v>161.55000000000004</v>
      </c>
      <c r="M190" s="734">
        <v>6</v>
      </c>
      <c r="N190" s="735">
        <v>969.30000000000018</v>
      </c>
    </row>
    <row r="191" spans="1:14" ht="14.45" customHeight="1" x14ac:dyDescent="0.2">
      <c r="A191" s="729" t="s">
        <v>554</v>
      </c>
      <c r="B191" s="730" t="s">
        <v>555</v>
      </c>
      <c r="C191" s="731" t="s">
        <v>566</v>
      </c>
      <c r="D191" s="732" t="s">
        <v>567</v>
      </c>
      <c r="E191" s="733">
        <v>50113001</v>
      </c>
      <c r="F191" s="732" t="s">
        <v>577</v>
      </c>
      <c r="G191" s="731" t="s">
        <v>578</v>
      </c>
      <c r="H191" s="731">
        <v>33520</v>
      </c>
      <c r="I191" s="731">
        <v>33520</v>
      </c>
      <c r="J191" s="731" t="s">
        <v>909</v>
      </c>
      <c r="K191" s="731" t="s">
        <v>910</v>
      </c>
      <c r="L191" s="734">
        <v>32.800000000000004</v>
      </c>
      <c r="M191" s="734">
        <v>12</v>
      </c>
      <c r="N191" s="735">
        <v>393.6</v>
      </c>
    </row>
    <row r="192" spans="1:14" ht="14.45" customHeight="1" x14ac:dyDescent="0.2">
      <c r="A192" s="729" t="s">
        <v>554</v>
      </c>
      <c r="B192" s="730" t="s">
        <v>555</v>
      </c>
      <c r="C192" s="731" t="s">
        <v>566</v>
      </c>
      <c r="D192" s="732" t="s">
        <v>567</v>
      </c>
      <c r="E192" s="733">
        <v>50113001</v>
      </c>
      <c r="F192" s="732" t="s">
        <v>577</v>
      </c>
      <c r="G192" s="731" t="s">
        <v>578</v>
      </c>
      <c r="H192" s="731">
        <v>202796</v>
      </c>
      <c r="I192" s="731">
        <v>202796</v>
      </c>
      <c r="J192" s="731" t="s">
        <v>911</v>
      </c>
      <c r="K192" s="731" t="s">
        <v>912</v>
      </c>
      <c r="L192" s="734">
        <v>315.87999999999994</v>
      </c>
      <c r="M192" s="734">
        <v>3</v>
      </c>
      <c r="N192" s="735">
        <v>947.63999999999987</v>
      </c>
    </row>
    <row r="193" spans="1:14" ht="14.45" customHeight="1" x14ac:dyDescent="0.2">
      <c r="A193" s="729" t="s">
        <v>554</v>
      </c>
      <c r="B193" s="730" t="s">
        <v>555</v>
      </c>
      <c r="C193" s="731" t="s">
        <v>566</v>
      </c>
      <c r="D193" s="732" t="s">
        <v>567</v>
      </c>
      <c r="E193" s="733">
        <v>50113001</v>
      </c>
      <c r="F193" s="732" t="s">
        <v>577</v>
      </c>
      <c r="G193" s="731" t="s">
        <v>578</v>
      </c>
      <c r="H193" s="731">
        <v>110502</v>
      </c>
      <c r="I193" s="731">
        <v>10502</v>
      </c>
      <c r="J193" s="731" t="s">
        <v>911</v>
      </c>
      <c r="K193" s="731" t="s">
        <v>913</v>
      </c>
      <c r="L193" s="734">
        <v>118.49999999999997</v>
      </c>
      <c r="M193" s="734">
        <v>1</v>
      </c>
      <c r="N193" s="735">
        <v>118.49999999999997</v>
      </c>
    </row>
    <row r="194" spans="1:14" ht="14.45" customHeight="1" x14ac:dyDescent="0.2">
      <c r="A194" s="729" t="s">
        <v>554</v>
      </c>
      <c r="B194" s="730" t="s">
        <v>555</v>
      </c>
      <c r="C194" s="731" t="s">
        <v>566</v>
      </c>
      <c r="D194" s="732" t="s">
        <v>567</v>
      </c>
      <c r="E194" s="733">
        <v>50113001</v>
      </c>
      <c r="F194" s="732" t="s">
        <v>577</v>
      </c>
      <c r="G194" s="731" t="s">
        <v>578</v>
      </c>
      <c r="H194" s="731">
        <v>992047</v>
      </c>
      <c r="I194" s="731">
        <v>0</v>
      </c>
      <c r="J194" s="731" t="s">
        <v>914</v>
      </c>
      <c r="K194" s="731" t="s">
        <v>329</v>
      </c>
      <c r="L194" s="734">
        <v>164.38</v>
      </c>
      <c r="M194" s="734">
        <v>1</v>
      </c>
      <c r="N194" s="735">
        <v>164.38</v>
      </c>
    </row>
    <row r="195" spans="1:14" ht="14.45" customHeight="1" x14ac:dyDescent="0.2">
      <c r="A195" s="729" t="s">
        <v>554</v>
      </c>
      <c r="B195" s="730" t="s">
        <v>555</v>
      </c>
      <c r="C195" s="731" t="s">
        <v>566</v>
      </c>
      <c r="D195" s="732" t="s">
        <v>567</v>
      </c>
      <c r="E195" s="733">
        <v>50113001</v>
      </c>
      <c r="F195" s="732" t="s">
        <v>577</v>
      </c>
      <c r="G195" s="731" t="s">
        <v>578</v>
      </c>
      <c r="H195" s="731">
        <v>110183</v>
      </c>
      <c r="I195" s="731">
        <v>10183</v>
      </c>
      <c r="J195" s="731" t="s">
        <v>915</v>
      </c>
      <c r="K195" s="731" t="s">
        <v>916</v>
      </c>
      <c r="L195" s="734">
        <v>270.3</v>
      </c>
      <c r="M195" s="734">
        <v>2</v>
      </c>
      <c r="N195" s="735">
        <v>540.6</v>
      </c>
    </row>
    <row r="196" spans="1:14" ht="14.45" customHeight="1" x14ac:dyDescent="0.2">
      <c r="A196" s="729" t="s">
        <v>554</v>
      </c>
      <c r="B196" s="730" t="s">
        <v>555</v>
      </c>
      <c r="C196" s="731" t="s">
        <v>566</v>
      </c>
      <c r="D196" s="732" t="s">
        <v>567</v>
      </c>
      <c r="E196" s="733">
        <v>50113001</v>
      </c>
      <c r="F196" s="732" t="s">
        <v>577</v>
      </c>
      <c r="G196" s="731" t="s">
        <v>578</v>
      </c>
      <c r="H196" s="731">
        <v>214593</v>
      </c>
      <c r="I196" s="731">
        <v>214593</v>
      </c>
      <c r="J196" s="731" t="s">
        <v>917</v>
      </c>
      <c r="K196" s="731" t="s">
        <v>918</v>
      </c>
      <c r="L196" s="734">
        <v>56.029999999999994</v>
      </c>
      <c r="M196" s="734">
        <v>1</v>
      </c>
      <c r="N196" s="735">
        <v>56.029999999999994</v>
      </c>
    </row>
    <row r="197" spans="1:14" ht="14.45" customHeight="1" x14ac:dyDescent="0.2">
      <c r="A197" s="729" t="s">
        <v>554</v>
      </c>
      <c r="B197" s="730" t="s">
        <v>555</v>
      </c>
      <c r="C197" s="731" t="s">
        <v>566</v>
      </c>
      <c r="D197" s="732" t="s">
        <v>567</v>
      </c>
      <c r="E197" s="733">
        <v>50113001</v>
      </c>
      <c r="F197" s="732" t="s">
        <v>577</v>
      </c>
      <c r="G197" s="731" t="s">
        <v>578</v>
      </c>
      <c r="H197" s="731">
        <v>199680</v>
      </c>
      <c r="I197" s="731">
        <v>199680</v>
      </c>
      <c r="J197" s="731" t="s">
        <v>919</v>
      </c>
      <c r="K197" s="731" t="s">
        <v>920</v>
      </c>
      <c r="L197" s="734">
        <v>362.46000000000004</v>
      </c>
      <c r="M197" s="734">
        <v>7</v>
      </c>
      <c r="N197" s="735">
        <v>2537.2200000000003</v>
      </c>
    </row>
    <row r="198" spans="1:14" ht="14.45" customHeight="1" x14ac:dyDescent="0.2">
      <c r="A198" s="729" t="s">
        <v>554</v>
      </c>
      <c r="B198" s="730" t="s">
        <v>555</v>
      </c>
      <c r="C198" s="731" t="s">
        <v>566</v>
      </c>
      <c r="D198" s="732" t="s">
        <v>567</v>
      </c>
      <c r="E198" s="733">
        <v>50113001</v>
      </c>
      <c r="F198" s="732" t="s">
        <v>577</v>
      </c>
      <c r="G198" s="731" t="s">
        <v>578</v>
      </c>
      <c r="H198" s="731">
        <v>187076</v>
      </c>
      <c r="I198" s="731">
        <v>87076</v>
      </c>
      <c r="J198" s="731" t="s">
        <v>921</v>
      </c>
      <c r="K198" s="731" t="s">
        <v>922</v>
      </c>
      <c r="L198" s="734">
        <v>135.59</v>
      </c>
      <c r="M198" s="734">
        <v>8</v>
      </c>
      <c r="N198" s="735">
        <v>1084.72</v>
      </c>
    </row>
    <row r="199" spans="1:14" ht="14.45" customHeight="1" x14ac:dyDescent="0.2">
      <c r="A199" s="729" t="s">
        <v>554</v>
      </c>
      <c r="B199" s="730" t="s">
        <v>555</v>
      </c>
      <c r="C199" s="731" t="s">
        <v>566</v>
      </c>
      <c r="D199" s="732" t="s">
        <v>567</v>
      </c>
      <c r="E199" s="733">
        <v>50113001</v>
      </c>
      <c r="F199" s="732" t="s">
        <v>577</v>
      </c>
      <c r="G199" s="731" t="s">
        <v>329</v>
      </c>
      <c r="H199" s="731">
        <v>185581</v>
      </c>
      <c r="I199" s="731">
        <v>185581</v>
      </c>
      <c r="J199" s="731" t="s">
        <v>923</v>
      </c>
      <c r="K199" s="731" t="s">
        <v>924</v>
      </c>
      <c r="L199" s="734">
        <v>134.61500000000001</v>
      </c>
      <c r="M199" s="734">
        <v>2</v>
      </c>
      <c r="N199" s="735">
        <v>269.23</v>
      </c>
    </row>
    <row r="200" spans="1:14" ht="14.45" customHeight="1" x14ac:dyDescent="0.2">
      <c r="A200" s="729" t="s">
        <v>554</v>
      </c>
      <c r="B200" s="730" t="s">
        <v>555</v>
      </c>
      <c r="C200" s="731" t="s">
        <v>566</v>
      </c>
      <c r="D200" s="732" t="s">
        <v>567</v>
      </c>
      <c r="E200" s="733">
        <v>50113001</v>
      </c>
      <c r="F200" s="732" t="s">
        <v>577</v>
      </c>
      <c r="G200" s="731" t="s">
        <v>578</v>
      </c>
      <c r="H200" s="731">
        <v>157586</v>
      </c>
      <c r="I200" s="731">
        <v>57586</v>
      </c>
      <c r="J200" s="731" t="s">
        <v>925</v>
      </c>
      <c r="K200" s="731" t="s">
        <v>926</v>
      </c>
      <c r="L200" s="734">
        <v>73.61999999999999</v>
      </c>
      <c r="M200" s="734">
        <v>3</v>
      </c>
      <c r="N200" s="735">
        <v>220.85999999999999</v>
      </c>
    </row>
    <row r="201" spans="1:14" ht="14.45" customHeight="1" x14ac:dyDescent="0.2">
      <c r="A201" s="729" t="s">
        <v>554</v>
      </c>
      <c r="B201" s="730" t="s">
        <v>555</v>
      </c>
      <c r="C201" s="731" t="s">
        <v>566</v>
      </c>
      <c r="D201" s="732" t="s">
        <v>567</v>
      </c>
      <c r="E201" s="733">
        <v>50113001</v>
      </c>
      <c r="F201" s="732" t="s">
        <v>577</v>
      </c>
      <c r="G201" s="731" t="s">
        <v>578</v>
      </c>
      <c r="H201" s="731">
        <v>181293</v>
      </c>
      <c r="I201" s="731">
        <v>181293</v>
      </c>
      <c r="J201" s="731" t="s">
        <v>927</v>
      </c>
      <c r="K201" s="731" t="s">
        <v>928</v>
      </c>
      <c r="L201" s="734">
        <v>224.11000000000007</v>
      </c>
      <c r="M201" s="734">
        <v>2</v>
      </c>
      <c r="N201" s="735">
        <v>448.22000000000014</v>
      </c>
    </row>
    <row r="202" spans="1:14" ht="14.45" customHeight="1" x14ac:dyDescent="0.2">
      <c r="A202" s="729" t="s">
        <v>554</v>
      </c>
      <c r="B202" s="730" t="s">
        <v>555</v>
      </c>
      <c r="C202" s="731" t="s">
        <v>566</v>
      </c>
      <c r="D202" s="732" t="s">
        <v>567</v>
      </c>
      <c r="E202" s="733">
        <v>50113001</v>
      </c>
      <c r="F202" s="732" t="s">
        <v>577</v>
      </c>
      <c r="G202" s="731" t="s">
        <v>578</v>
      </c>
      <c r="H202" s="731">
        <v>129740</v>
      </c>
      <c r="I202" s="731">
        <v>29740</v>
      </c>
      <c r="J202" s="731" t="s">
        <v>929</v>
      </c>
      <c r="K202" s="731" t="s">
        <v>819</v>
      </c>
      <c r="L202" s="734">
        <v>707.29</v>
      </c>
      <c r="M202" s="734">
        <v>1</v>
      </c>
      <c r="N202" s="735">
        <v>707.29</v>
      </c>
    </row>
    <row r="203" spans="1:14" ht="14.45" customHeight="1" x14ac:dyDescent="0.2">
      <c r="A203" s="729" t="s">
        <v>554</v>
      </c>
      <c r="B203" s="730" t="s">
        <v>555</v>
      </c>
      <c r="C203" s="731" t="s">
        <v>566</v>
      </c>
      <c r="D203" s="732" t="s">
        <v>567</v>
      </c>
      <c r="E203" s="733">
        <v>50113001</v>
      </c>
      <c r="F203" s="732" t="s">
        <v>577</v>
      </c>
      <c r="G203" s="731" t="s">
        <v>578</v>
      </c>
      <c r="H203" s="731">
        <v>129734</v>
      </c>
      <c r="I203" s="731">
        <v>29734</v>
      </c>
      <c r="J203" s="731" t="s">
        <v>930</v>
      </c>
      <c r="K203" s="731" t="s">
        <v>819</v>
      </c>
      <c r="L203" s="734">
        <v>821.62</v>
      </c>
      <c r="M203" s="734">
        <v>1</v>
      </c>
      <c r="N203" s="735">
        <v>821.62</v>
      </c>
    </row>
    <row r="204" spans="1:14" ht="14.45" customHeight="1" x14ac:dyDescent="0.2">
      <c r="A204" s="729" t="s">
        <v>554</v>
      </c>
      <c r="B204" s="730" t="s">
        <v>555</v>
      </c>
      <c r="C204" s="731" t="s">
        <v>566</v>
      </c>
      <c r="D204" s="732" t="s">
        <v>567</v>
      </c>
      <c r="E204" s="733">
        <v>50113001</v>
      </c>
      <c r="F204" s="732" t="s">
        <v>577</v>
      </c>
      <c r="G204" s="731" t="s">
        <v>578</v>
      </c>
      <c r="H204" s="731">
        <v>225508</v>
      </c>
      <c r="I204" s="731">
        <v>225508</v>
      </c>
      <c r="J204" s="731" t="s">
        <v>931</v>
      </c>
      <c r="K204" s="731" t="s">
        <v>932</v>
      </c>
      <c r="L204" s="734">
        <v>48.879999999999988</v>
      </c>
      <c r="M204" s="734">
        <v>2</v>
      </c>
      <c r="N204" s="735">
        <v>97.759999999999977</v>
      </c>
    </row>
    <row r="205" spans="1:14" ht="14.45" customHeight="1" x14ac:dyDescent="0.2">
      <c r="A205" s="729" t="s">
        <v>554</v>
      </c>
      <c r="B205" s="730" t="s">
        <v>555</v>
      </c>
      <c r="C205" s="731" t="s">
        <v>566</v>
      </c>
      <c r="D205" s="732" t="s">
        <v>567</v>
      </c>
      <c r="E205" s="733">
        <v>50113001</v>
      </c>
      <c r="F205" s="732" t="s">
        <v>577</v>
      </c>
      <c r="G205" s="731" t="s">
        <v>578</v>
      </c>
      <c r="H205" s="731">
        <v>225510</v>
      </c>
      <c r="I205" s="731">
        <v>225510</v>
      </c>
      <c r="J205" s="731" t="s">
        <v>933</v>
      </c>
      <c r="K205" s="731" t="s">
        <v>934</v>
      </c>
      <c r="L205" s="734">
        <v>64.72</v>
      </c>
      <c r="M205" s="734">
        <v>3</v>
      </c>
      <c r="N205" s="735">
        <v>194.16</v>
      </c>
    </row>
    <row r="206" spans="1:14" ht="14.45" customHeight="1" x14ac:dyDescent="0.2">
      <c r="A206" s="729" t="s">
        <v>554</v>
      </c>
      <c r="B206" s="730" t="s">
        <v>555</v>
      </c>
      <c r="C206" s="731" t="s">
        <v>566</v>
      </c>
      <c r="D206" s="732" t="s">
        <v>567</v>
      </c>
      <c r="E206" s="733">
        <v>50113001</v>
      </c>
      <c r="F206" s="732" t="s">
        <v>577</v>
      </c>
      <c r="G206" s="731" t="s">
        <v>587</v>
      </c>
      <c r="H206" s="731">
        <v>243131</v>
      </c>
      <c r="I206" s="731">
        <v>243131</v>
      </c>
      <c r="J206" s="731" t="s">
        <v>935</v>
      </c>
      <c r="K206" s="731" t="s">
        <v>936</v>
      </c>
      <c r="L206" s="734">
        <v>77.666666666666643</v>
      </c>
      <c r="M206" s="734">
        <v>3</v>
      </c>
      <c r="N206" s="735">
        <v>232.99999999999994</v>
      </c>
    </row>
    <row r="207" spans="1:14" ht="14.45" customHeight="1" x14ac:dyDescent="0.2">
      <c r="A207" s="729" t="s">
        <v>554</v>
      </c>
      <c r="B207" s="730" t="s">
        <v>555</v>
      </c>
      <c r="C207" s="731" t="s">
        <v>566</v>
      </c>
      <c r="D207" s="732" t="s">
        <v>567</v>
      </c>
      <c r="E207" s="733">
        <v>50113001</v>
      </c>
      <c r="F207" s="732" t="s">
        <v>577</v>
      </c>
      <c r="G207" s="731" t="s">
        <v>587</v>
      </c>
      <c r="H207" s="731">
        <v>243136</v>
      </c>
      <c r="I207" s="731">
        <v>243136</v>
      </c>
      <c r="J207" s="731" t="s">
        <v>935</v>
      </c>
      <c r="K207" s="731" t="s">
        <v>937</v>
      </c>
      <c r="L207" s="734">
        <v>131.00999999999996</v>
      </c>
      <c r="M207" s="734">
        <v>1</v>
      </c>
      <c r="N207" s="735">
        <v>131.00999999999996</v>
      </c>
    </row>
    <row r="208" spans="1:14" ht="14.45" customHeight="1" x14ac:dyDescent="0.2">
      <c r="A208" s="729" t="s">
        <v>554</v>
      </c>
      <c r="B208" s="730" t="s">
        <v>555</v>
      </c>
      <c r="C208" s="731" t="s">
        <v>566</v>
      </c>
      <c r="D208" s="732" t="s">
        <v>567</v>
      </c>
      <c r="E208" s="733">
        <v>50113001</v>
      </c>
      <c r="F208" s="732" t="s">
        <v>577</v>
      </c>
      <c r="G208" s="731" t="s">
        <v>587</v>
      </c>
      <c r="H208" s="731">
        <v>243130</v>
      </c>
      <c r="I208" s="731">
        <v>243130</v>
      </c>
      <c r="J208" s="731" t="s">
        <v>935</v>
      </c>
      <c r="K208" s="731" t="s">
        <v>938</v>
      </c>
      <c r="L208" s="734">
        <v>78.519999999999982</v>
      </c>
      <c r="M208" s="734">
        <v>3</v>
      </c>
      <c r="N208" s="735">
        <v>235.55999999999995</v>
      </c>
    </row>
    <row r="209" spans="1:14" ht="14.45" customHeight="1" x14ac:dyDescent="0.2">
      <c r="A209" s="729" t="s">
        <v>554</v>
      </c>
      <c r="B209" s="730" t="s">
        <v>555</v>
      </c>
      <c r="C209" s="731" t="s">
        <v>566</v>
      </c>
      <c r="D209" s="732" t="s">
        <v>567</v>
      </c>
      <c r="E209" s="733">
        <v>50113001</v>
      </c>
      <c r="F209" s="732" t="s">
        <v>577</v>
      </c>
      <c r="G209" s="731" t="s">
        <v>329</v>
      </c>
      <c r="H209" s="731">
        <v>147458</v>
      </c>
      <c r="I209" s="731">
        <v>147458</v>
      </c>
      <c r="J209" s="731" t="s">
        <v>939</v>
      </c>
      <c r="K209" s="731" t="s">
        <v>940</v>
      </c>
      <c r="L209" s="734">
        <v>99.26</v>
      </c>
      <c r="M209" s="734">
        <v>1</v>
      </c>
      <c r="N209" s="735">
        <v>99.26</v>
      </c>
    </row>
    <row r="210" spans="1:14" ht="14.45" customHeight="1" x14ac:dyDescent="0.2">
      <c r="A210" s="729" t="s">
        <v>554</v>
      </c>
      <c r="B210" s="730" t="s">
        <v>555</v>
      </c>
      <c r="C210" s="731" t="s">
        <v>566</v>
      </c>
      <c r="D210" s="732" t="s">
        <v>567</v>
      </c>
      <c r="E210" s="733">
        <v>50113001</v>
      </c>
      <c r="F210" s="732" t="s">
        <v>577</v>
      </c>
      <c r="G210" s="731" t="s">
        <v>587</v>
      </c>
      <c r="H210" s="731">
        <v>243140</v>
      </c>
      <c r="I210" s="731">
        <v>243140</v>
      </c>
      <c r="J210" s="731" t="s">
        <v>941</v>
      </c>
      <c r="K210" s="731" t="s">
        <v>942</v>
      </c>
      <c r="L210" s="734">
        <v>94.16</v>
      </c>
      <c r="M210" s="734">
        <v>1</v>
      </c>
      <c r="N210" s="735">
        <v>94.16</v>
      </c>
    </row>
    <row r="211" spans="1:14" ht="14.45" customHeight="1" x14ac:dyDescent="0.2">
      <c r="A211" s="729" t="s">
        <v>554</v>
      </c>
      <c r="B211" s="730" t="s">
        <v>555</v>
      </c>
      <c r="C211" s="731" t="s">
        <v>566</v>
      </c>
      <c r="D211" s="732" t="s">
        <v>567</v>
      </c>
      <c r="E211" s="733">
        <v>50113001</v>
      </c>
      <c r="F211" s="732" t="s">
        <v>577</v>
      </c>
      <c r="G211" s="731" t="s">
        <v>587</v>
      </c>
      <c r="H211" s="731">
        <v>243138</v>
      </c>
      <c r="I211" s="731">
        <v>243138</v>
      </c>
      <c r="J211" s="731" t="s">
        <v>943</v>
      </c>
      <c r="K211" s="731" t="s">
        <v>944</v>
      </c>
      <c r="L211" s="734">
        <v>61.382500000000014</v>
      </c>
      <c r="M211" s="734">
        <v>4</v>
      </c>
      <c r="N211" s="735">
        <v>245.53000000000006</v>
      </c>
    </row>
    <row r="212" spans="1:14" ht="14.45" customHeight="1" x14ac:dyDescent="0.2">
      <c r="A212" s="729" t="s">
        <v>554</v>
      </c>
      <c r="B212" s="730" t="s">
        <v>555</v>
      </c>
      <c r="C212" s="731" t="s">
        <v>566</v>
      </c>
      <c r="D212" s="732" t="s">
        <v>567</v>
      </c>
      <c r="E212" s="733">
        <v>50113001</v>
      </c>
      <c r="F212" s="732" t="s">
        <v>577</v>
      </c>
      <c r="G212" s="731" t="s">
        <v>587</v>
      </c>
      <c r="H212" s="731">
        <v>243134</v>
      </c>
      <c r="I212" s="731">
        <v>243134</v>
      </c>
      <c r="J212" s="731" t="s">
        <v>945</v>
      </c>
      <c r="K212" s="731" t="s">
        <v>946</v>
      </c>
      <c r="L212" s="734">
        <v>92.3</v>
      </c>
      <c r="M212" s="734">
        <v>1</v>
      </c>
      <c r="N212" s="735">
        <v>92.3</v>
      </c>
    </row>
    <row r="213" spans="1:14" ht="14.45" customHeight="1" x14ac:dyDescent="0.2">
      <c r="A213" s="729" t="s">
        <v>554</v>
      </c>
      <c r="B213" s="730" t="s">
        <v>555</v>
      </c>
      <c r="C213" s="731" t="s">
        <v>566</v>
      </c>
      <c r="D213" s="732" t="s">
        <v>567</v>
      </c>
      <c r="E213" s="733">
        <v>50113001</v>
      </c>
      <c r="F213" s="732" t="s">
        <v>577</v>
      </c>
      <c r="G213" s="731" t="s">
        <v>578</v>
      </c>
      <c r="H213" s="731">
        <v>149990</v>
      </c>
      <c r="I213" s="731">
        <v>49990</v>
      </c>
      <c r="J213" s="731" t="s">
        <v>947</v>
      </c>
      <c r="K213" s="731" t="s">
        <v>948</v>
      </c>
      <c r="L213" s="734">
        <v>169.98999999999998</v>
      </c>
      <c r="M213" s="734">
        <v>1</v>
      </c>
      <c r="N213" s="735">
        <v>169.98999999999998</v>
      </c>
    </row>
    <row r="214" spans="1:14" ht="14.45" customHeight="1" x14ac:dyDescent="0.2">
      <c r="A214" s="729" t="s">
        <v>554</v>
      </c>
      <c r="B214" s="730" t="s">
        <v>555</v>
      </c>
      <c r="C214" s="731" t="s">
        <v>566</v>
      </c>
      <c r="D214" s="732" t="s">
        <v>567</v>
      </c>
      <c r="E214" s="733">
        <v>50113001</v>
      </c>
      <c r="F214" s="732" t="s">
        <v>577</v>
      </c>
      <c r="G214" s="731" t="s">
        <v>578</v>
      </c>
      <c r="H214" s="731">
        <v>126539</v>
      </c>
      <c r="I214" s="731">
        <v>26539</v>
      </c>
      <c r="J214" s="731" t="s">
        <v>949</v>
      </c>
      <c r="K214" s="731" t="s">
        <v>950</v>
      </c>
      <c r="L214" s="734">
        <v>418.59</v>
      </c>
      <c r="M214" s="734">
        <v>1</v>
      </c>
      <c r="N214" s="735">
        <v>418.59</v>
      </c>
    </row>
    <row r="215" spans="1:14" ht="14.45" customHeight="1" x14ac:dyDescent="0.2">
      <c r="A215" s="729" t="s">
        <v>554</v>
      </c>
      <c r="B215" s="730" t="s">
        <v>555</v>
      </c>
      <c r="C215" s="731" t="s">
        <v>566</v>
      </c>
      <c r="D215" s="732" t="s">
        <v>567</v>
      </c>
      <c r="E215" s="733">
        <v>50113001</v>
      </c>
      <c r="F215" s="732" t="s">
        <v>577</v>
      </c>
      <c r="G215" s="731" t="s">
        <v>578</v>
      </c>
      <c r="H215" s="731">
        <v>129188</v>
      </c>
      <c r="I215" s="731">
        <v>29188</v>
      </c>
      <c r="J215" s="731" t="s">
        <v>951</v>
      </c>
      <c r="K215" s="731" t="s">
        <v>952</v>
      </c>
      <c r="L215" s="734">
        <v>553.15</v>
      </c>
      <c r="M215" s="734">
        <v>1</v>
      </c>
      <c r="N215" s="735">
        <v>553.15</v>
      </c>
    </row>
    <row r="216" spans="1:14" ht="14.45" customHeight="1" x14ac:dyDescent="0.2">
      <c r="A216" s="729" t="s">
        <v>554</v>
      </c>
      <c r="B216" s="730" t="s">
        <v>555</v>
      </c>
      <c r="C216" s="731" t="s">
        <v>566</v>
      </c>
      <c r="D216" s="732" t="s">
        <v>567</v>
      </c>
      <c r="E216" s="733">
        <v>50113001</v>
      </c>
      <c r="F216" s="732" t="s">
        <v>577</v>
      </c>
      <c r="G216" s="731" t="s">
        <v>578</v>
      </c>
      <c r="H216" s="731">
        <v>214595</v>
      </c>
      <c r="I216" s="731">
        <v>214595</v>
      </c>
      <c r="J216" s="731" t="s">
        <v>953</v>
      </c>
      <c r="K216" s="731" t="s">
        <v>954</v>
      </c>
      <c r="L216" s="734">
        <v>134.05000000000004</v>
      </c>
      <c r="M216" s="734">
        <v>2</v>
      </c>
      <c r="N216" s="735">
        <v>268.10000000000008</v>
      </c>
    </row>
    <row r="217" spans="1:14" ht="14.45" customHeight="1" x14ac:dyDescent="0.2">
      <c r="A217" s="729" t="s">
        <v>554</v>
      </c>
      <c r="B217" s="730" t="s">
        <v>555</v>
      </c>
      <c r="C217" s="731" t="s">
        <v>566</v>
      </c>
      <c r="D217" s="732" t="s">
        <v>567</v>
      </c>
      <c r="E217" s="733">
        <v>50113001</v>
      </c>
      <c r="F217" s="732" t="s">
        <v>577</v>
      </c>
      <c r="G217" s="731" t="s">
        <v>578</v>
      </c>
      <c r="H217" s="731">
        <v>214596</v>
      </c>
      <c r="I217" s="731">
        <v>214596</v>
      </c>
      <c r="J217" s="731" t="s">
        <v>955</v>
      </c>
      <c r="K217" s="731" t="s">
        <v>956</v>
      </c>
      <c r="L217" s="734">
        <v>90.300000000000011</v>
      </c>
      <c r="M217" s="734">
        <v>2</v>
      </c>
      <c r="N217" s="735">
        <v>180.60000000000002</v>
      </c>
    </row>
    <row r="218" spans="1:14" ht="14.45" customHeight="1" x14ac:dyDescent="0.2">
      <c r="A218" s="729" t="s">
        <v>554</v>
      </c>
      <c r="B218" s="730" t="s">
        <v>555</v>
      </c>
      <c r="C218" s="731" t="s">
        <v>566</v>
      </c>
      <c r="D218" s="732" t="s">
        <v>567</v>
      </c>
      <c r="E218" s="733">
        <v>50113001</v>
      </c>
      <c r="F218" s="732" t="s">
        <v>577</v>
      </c>
      <c r="G218" s="731" t="s">
        <v>578</v>
      </c>
      <c r="H218" s="731">
        <v>219217</v>
      </c>
      <c r="I218" s="731">
        <v>219217</v>
      </c>
      <c r="J218" s="731" t="s">
        <v>957</v>
      </c>
      <c r="K218" s="731" t="s">
        <v>958</v>
      </c>
      <c r="L218" s="734">
        <v>711.21</v>
      </c>
      <c r="M218" s="734">
        <v>1</v>
      </c>
      <c r="N218" s="735">
        <v>711.21</v>
      </c>
    </row>
    <row r="219" spans="1:14" ht="14.45" customHeight="1" x14ac:dyDescent="0.2">
      <c r="A219" s="729" t="s">
        <v>554</v>
      </c>
      <c r="B219" s="730" t="s">
        <v>555</v>
      </c>
      <c r="C219" s="731" t="s">
        <v>566</v>
      </c>
      <c r="D219" s="732" t="s">
        <v>567</v>
      </c>
      <c r="E219" s="733">
        <v>50113001</v>
      </c>
      <c r="F219" s="732" t="s">
        <v>577</v>
      </c>
      <c r="G219" s="731" t="s">
        <v>578</v>
      </c>
      <c r="H219" s="731">
        <v>214598</v>
      </c>
      <c r="I219" s="731">
        <v>214598</v>
      </c>
      <c r="J219" s="731" t="s">
        <v>959</v>
      </c>
      <c r="K219" s="731" t="s">
        <v>960</v>
      </c>
      <c r="L219" s="734">
        <v>174.81</v>
      </c>
      <c r="M219" s="734">
        <v>2</v>
      </c>
      <c r="N219" s="735">
        <v>349.62</v>
      </c>
    </row>
    <row r="220" spans="1:14" ht="14.45" customHeight="1" x14ac:dyDescent="0.2">
      <c r="A220" s="729" t="s">
        <v>554</v>
      </c>
      <c r="B220" s="730" t="s">
        <v>555</v>
      </c>
      <c r="C220" s="731" t="s">
        <v>566</v>
      </c>
      <c r="D220" s="732" t="s">
        <v>567</v>
      </c>
      <c r="E220" s="733">
        <v>50113001</v>
      </c>
      <c r="F220" s="732" t="s">
        <v>577</v>
      </c>
      <c r="G220" s="731" t="s">
        <v>587</v>
      </c>
      <c r="H220" s="731">
        <v>153639</v>
      </c>
      <c r="I220" s="731">
        <v>53639</v>
      </c>
      <c r="J220" s="731" t="s">
        <v>961</v>
      </c>
      <c r="K220" s="731" t="s">
        <v>897</v>
      </c>
      <c r="L220" s="734">
        <v>80.88</v>
      </c>
      <c r="M220" s="734">
        <v>1</v>
      </c>
      <c r="N220" s="735">
        <v>80.88</v>
      </c>
    </row>
    <row r="221" spans="1:14" ht="14.45" customHeight="1" x14ac:dyDescent="0.2">
      <c r="A221" s="729" t="s">
        <v>554</v>
      </c>
      <c r="B221" s="730" t="s">
        <v>555</v>
      </c>
      <c r="C221" s="731" t="s">
        <v>566</v>
      </c>
      <c r="D221" s="732" t="s">
        <v>567</v>
      </c>
      <c r="E221" s="733">
        <v>50113001</v>
      </c>
      <c r="F221" s="732" t="s">
        <v>577</v>
      </c>
      <c r="G221" s="731" t="s">
        <v>587</v>
      </c>
      <c r="H221" s="731">
        <v>114439</v>
      </c>
      <c r="I221" s="731">
        <v>14439</v>
      </c>
      <c r="J221" s="731" t="s">
        <v>962</v>
      </c>
      <c r="K221" s="731" t="s">
        <v>963</v>
      </c>
      <c r="L221" s="734">
        <v>74.247142857142862</v>
      </c>
      <c r="M221" s="734">
        <v>7</v>
      </c>
      <c r="N221" s="735">
        <v>519.73</v>
      </c>
    </row>
    <row r="222" spans="1:14" ht="14.45" customHeight="1" x14ac:dyDescent="0.2">
      <c r="A222" s="729" t="s">
        <v>554</v>
      </c>
      <c r="B222" s="730" t="s">
        <v>555</v>
      </c>
      <c r="C222" s="731" t="s">
        <v>566</v>
      </c>
      <c r="D222" s="732" t="s">
        <v>567</v>
      </c>
      <c r="E222" s="733">
        <v>50113001</v>
      </c>
      <c r="F222" s="732" t="s">
        <v>577</v>
      </c>
      <c r="G222" s="731" t="s">
        <v>578</v>
      </c>
      <c r="H222" s="731">
        <v>184039</v>
      </c>
      <c r="I222" s="731">
        <v>184039</v>
      </c>
      <c r="J222" s="731" t="s">
        <v>964</v>
      </c>
      <c r="K222" s="731" t="s">
        <v>965</v>
      </c>
      <c r="L222" s="734">
        <v>102.38</v>
      </c>
      <c r="M222" s="734">
        <v>2</v>
      </c>
      <c r="N222" s="735">
        <v>204.76</v>
      </c>
    </row>
    <row r="223" spans="1:14" ht="14.45" customHeight="1" x14ac:dyDescent="0.2">
      <c r="A223" s="729" t="s">
        <v>554</v>
      </c>
      <c r="B223" s="730" t="s">
        <v>555</v>
      </c>
      <c r="C223" s="731" t="s">
        <v>566</v>
      </c>
      <c r="D223" s="732" t="s">
        <v>567</v>
      </c>
      <c r="E223" s="733">
        <v>50113001</v>
      </c>
      <c r="F223" s="732" t="s">
        <v>577</v>
      </c>
      <c r="G223" s="731" t="s">
        <v>578</v>
      </c>
      <c r="H223" s="731">
        <v>216978</v>
      </c>
      <c r="I223" s="731">
        <v>216978</v>
      </c>
      <c r="J223" s="731" t="s">
        <v>966</v>
      </c>
      <c r="K223" s="731" t="s">
        <v>967</v>
      </c>
      <c r="L223" s="734">
        <v>288.78999999999996</v>
      </c>
      <c r="M223" s="734">
        <v>1</v>
      </c>
      <c r="N223" s="735">
        <v>288.78999999999996</v>
      </c>
    </row>
    <row r="224" spans="1:14" ht="14.45" customHeight="1" x14ac:dyDescent="0.2">
      <c r="A224" s="729" t="s">
        <v>554</v>
      </c>
      <c r="B224" s="730" t="s">
        <v>555</v>
      </c>
      <c r="C224" s="731" t="s">
        <v>566</v>
      </c>
      <c r="D224" s="732" t="s">
        <v>567</v>
      </c>
      <c r="E224" s="733">
        <v>50113001</v>
      </c>
      <c r="F224" s="732" t="s">
        <v>577</v>
      </c>
      <c r="G224" s="731" t="s">
        <v>578</v>
      </c>
      <c r="H224" s="731">
        <v>243142</v>
      </c>
      <c r="I224" s="731">
        <v>243142</v>
      </c>
      <c r="J224" s="731" t="s">
        <v>968</v>
      </c>
      <c r="K224" s="731" t="s">
        <v>969</v>
      </c>
      <c r="L224" s="734">
        <v>178.15</v>
      </c>
      <c r="M224" s="734">
        <v>1</v>
      </c>
      <c r="N224" s="735">
        <v>178.15</v>
      </c>
    </row>
    <row r="225" spans="1:14" ht="14.45" customHeight="1" x14ac:dyDescent="0.2">
      <c r="A225" s="729" t="s">
        <v>554</v>
      </c>
      <c r="B225" s="730" t="s">
        <v>555</v>
      </c>
      <c r="C225" s="731" t="s">
        <v>566</v>
      </c>
      <c r="D225" s="732" t="s">
        <v>567</v>
      </c>
      <c r="E225" s="733">
        <v>50113001</v>
      </c>
      <c r="F225" s="732" t="s">
        <v>577</v>
      </c>
      <c r="G225" s="731" t="s">
        <v>578</v>
      </c>
      <c r="H225" s="731">
        <v>152334</v>
      </c>
      <c r="I225" s="731">
        <v>52334</v>
      </c>
      <c r="J225" s="731" t="s">
        <v>968</v>
      </c>
      <c r="K225" s="731" t="s">
        <v>969</v>
      </c>
      <c r="L225" s="734">
        <v>197.92999999999998</v>
      </c>
      <c r="M225" s="734">
        <v>1</v>
      </c>
      <c r="N225" s="735">
        <v>197.92999999999998</v>
      </c>
    </row>
    <row r="226" spans="1:14" ht="14.45" customHeight="1" x14ac:dyDescent="0.2">
      <c r="A226" s="729" t="s">
        <v>554</v>
      </c>
      <c r="B226" s="730" t="s">
        <v>555</v>
      </c>
      <c r="C226" s="731" t="s">
        <v>566</v>
      </c>
      <c r="D226" s="732" t="s">
        <v>567</v>
      </c>
      <c r="E226" s="733">
        <v>50113001</v>
      </c>
      <c r="F226" s="732" t="s">
        <v>577</v>
      </c>
      <c r="G226" s="731" t="s">
        <v>578</v>
      </c>
      <c r="H226" s="731">
        <v>158827</v>
      </c>
      <c r="I226" s="731">
        <v>58827</v>
      </c>
      <c r="J226" s="731" t="s">
        <v>970</v>
      </c>
      <c r="K226" s="731" t="s">
        <v>971</v>
      </c>
      <c r="L226" s="734">
        <v>162.33000000000001</v>
      </c>
      <c r="M226" s="734">
        <v>1</v>
      </c>
      <c r="N226" s="735">
        <v>162.33000000000001</v>
      </c>
    </row>
    <row r="227" spans="1:14" ht="14.45" customHeight="1" x14ac:dyDescent="0.2">
      <c r="A227" s="729" t="s">
        <v>554</v>
      </c>
      <c r="B227" s="730" t="s">
        <v>555</v>
      </c>
      <c r="C227" s="731" t="s">
        <v>566</v>
      </c>
      <c r="D227" s="732" t="s">
        <v>567</v>
      </c>
      <c r="E227" s="733">
        <v>50113001</v>
      </c>
      <c r="F227" s="732" t="s">
        <v>577</v>
      </c>
      <c r="G227" s="731" t="s">
        <v>578</v>
      </c>
      <c r="H227" s="731">
        <v>193660</v>
      </c>
      <c r="I227" s="731">
        <v>193660</v>
      </c>
      <c r="J227" s="731" t="s">
        <v>972</v>
      </c>
      <c r="K227" s="731" t="s">
        <v>973</v>
      </c>
      <c r="L227" s="734">
        <v>1083.46</v>
      </c>
      <c r="M227" s="734">
        <v>1</v>
      </c>
      <c r="N227" s="735">
        <v>1083.46</v>
      </c>
    </row>
    <row r="228" spans="1:14" ht="14.45" customHeight="1" x14ac:dyDescent="0.2">
      <c r="A228" s="729" t="s">
        <v>554</v>
      </c>
      <c r="B228" s="730" t="s">
        <v>555</v>
      </c>
      <c r="C228" s="731" t="s">
        <v>566</v>
      </c>
      <c r="D228" s="732" t="s">
        <v>567</v>
      </c>
      <c r="E228" s="733">
        <v>50113001</v>
      </c>
      <c r="F228" s="732" t="s">
        <v>577</v>
      </c>
      <c r="G228" s="731" t="s">
        <v>587</v>
      </c>
      <c r="H228" s="731">
        <v>213477</v>
      </c>
      <c r="I228" s="731">
        <v>213477</v>
      </c>
      <c r="J228" s="731" t="s">
        <v>974</v>
      </c>
      <c r="K228" s="731" t="s">
        <v>975</v>
      </c>
      <c r="L228" s="734">
        <v>3300</v>
      </c>
      <c r="M228" s="734">
        <v>1</v>
      </c>
      <c r="N228" s="735">
        <v>3300</v>
      </c>
    </row>
    <row r="229" spans="1:14" ht="14.45" customHeight="1" x14ac:dyDescent="0.2">
      <c r="A229" s="729" t="s">
        <v>554</v>
      </c>
      <c r="B229" s="730" t="s">
        <v>555</v>
      </c>
      <c r="C229" s="731" t="s">
        <v>566</v>
      </c>
      <c r="D229" s="732" t="s">
        <v>567</v>
      </c>
      <c r="E229" s="733">
        <v>50113001</v>
      </c>
      <c r="F229" s="732" t="s">
        <v>577</v>
      </c>
      <c r="G229" s="731" t="s">
        <v>587</v>
      </c>
      <c r="H229" s="731">
        <v>213489</v>
      </c>
      <c r="I229" s="731">
        <v>213489</v>
      </c>
      <c r="J229" s="731" t="s">
        <v>976</v>
      </c>
      <c r="K229" s="731" t="s">
        <v>977</v>
      </c>
      <c r="L229" s="734">
        <v>627.88233333333335</v>
      </c>
      <c r="M229" s="734">
        <v>90</v>
      </c>
      <c r="N229" s="735">
        <v>56509.41</v>
      </c>
    </row>
    <row r="230" spans="1:14" ht="14.45" customHeight="1" x14ac:dyDescent="0.2">
      <c r="A230" s="729" t="s">
        <v>554</v>
      </c>
      <c r="B230" s="730" t="s">
        <v>555</v>
      </c>
      <c r="C230" s="731" t="s">
        <v>566</v>
      </c>
      <c r="D230" s="732" t="s">
        <v>567</v>
      </c>
      <c r="E230" s="733">
        <v>50113001</v>
      </c>
      <c r="F230" s="732" t="s">
        <v>577</v>
      </c>
      <c r="G230" s="731" t="s">
        <v>587</v>
      </c>
      <c r="H230" s="731">
        <v>213485</v>
      </c>
      <c r="I230" s="731">
        <v>213485</v>
      </c>
      <c r="J230" s="731" t="s">
        <v>976</v>
      </c>
      <c r="K230" s="731" t="s">
        <v>978</v>
      </c>
      <c r="L230" s="734">
        <v>721.19272727272721</v>
      </c>
      <c r="M230" s="734">
        <v>11</v>
      </c>
      <c r="N230" s="735">
        <v>7933.119999999999</v>
      </c>
    </row>
    <row r="231" spans="1:14" ht="14.45" customHeight="1" x14ac:dyDescent="0.2">
      <c r="A231" s="729" t="s">
        <v>554</v>
      </c>
      <c r="B231" s="730" t="s">
        <v>555</v>
      </c>
      <c r="C231" s="731" t="s">
        <v>566</v>
      </c>
      <c r="D231" s="732" t="s">
        <v>567</v>
      </c>
      <c r="E231" s="733">
        <v>50113001</v>
      </c>
      <c r="F231" s="732" t="s">
        <v>577</v>
      </c>
      <c r="G231" s="731" t="s">
        <v>587</v>
      </c>
      <c r="H231" s="731">
        <v>213494</v>
      </c>
      <c r="I231" s="731">
        <v>213494</v>
      </c>
      <c r="J231" s="731" t="s">
        <v>976</v>
      </c>
      <c r="K231" s="731" t="s">
        <v>979</v>
      </c>
      <c r="L231" s="734">
        <v>408.91603773584882</v>
      </c>
      <c r="M231" s="734">
        <v>212</v>
      </c>
      <c r="N231" s="735">
        <v>86690.199999999953</v>
      </c>
    </row>
    <row r="232" spans="1:14" ht="14.45" customHeight="1" x14ac:dyDescent="0.2">
      <c r="A232" s="729" t="s">
        <v>554</v>
      </c>
      <c r="B232" s="730" t="s">
        <v>555</v>
      </c>
      <c r="C232" s="731" t="s">
        <v>566</v>
      </c>
      <c r="D232" s="732" t="s">
        <v>567</v>
      </c>
      <c r="E232" s="733">
        <v>50113001</v>
      </c>
      <c r="F232" s="732" t="s">
        <v>577</v>
      </c>
      <c r="G232" s="731" t="s">
        <v>587</v>
      </c>
      <c r="H232" s="731">
        <v>213487</v>
      </c>
      <c r="I232" s="731">
        <v>213487</v>
      </c>
      <c r="J232" s="731" t="s">
        <v>976</v>
      </c>
      <c r="K232" s="731" t="s">
        <v>980</v>
      </c>
      <c r="L232" s="734">
        <v>272.26102189781017</v>
      </c>
      <c r="M232" s="734">
        <v>137</v>
      </c>
      <c r="N232" s="735">
        <v>37299.759999999995</v>
      </c>
    </row>
    <row r="233" spans="1:14" ht="14.45" customHeight="1" x14ac:dyDescent="0.2">
      <c r="A233" s="729" t="s">
        <v>554</v>
      </c>
      <c r="B233" s="730" t="s">
        <v>555</v>
      </c>
      <c r="C233" s="731" t="s">
        <v>566</v>
      </c>
      <c r="D233" s="732" t="s">
        <v>567</v>
      </c>
      <c r="E233" s="733">
        <v>50113001</v>
      </c>
      <c r="F233" s="732" t="s">
        <v>577</v>
      </c>
      <c r="G233" s="731" t="s">
        <v>587</v>
      </c>
      <c r="H233" s="731">
        <v>213484</v>
      </c>
      <c r="I233" s="731">
        <v>213484</v>
      </c>
      <c r="J233" s="731" t="s">
        <v>981</v>
      </c>
      <c r="K233" s="731" t="s">
        <v>982</v>
      </c>
      <c r="L233" s="734">
        <v>1895.74</v>
      </c>
      <c r="M233" s="734">
        <v>1</v>
      </c>
      <c r="N233" s="735">
        <v>1895.74</v>
      </c>
    </row>
    <row r="234" spans="1:14" ht="14.45" customHeight="1" x14ac:dyDescent="0.2">
      <c r="A234" s="729" t="s">
        <v>554</v>
      </c>
      <c r="B234" s="730" t="s">
        <v>555</v>
      </c>
      <c r="C234" s="731" t="s">
        <v>566</v>
      </c>
      <c r="D234" s="732" t="s">
        <v>567</v>
      </c>
      <c r="E234" s="733">
        <v>50113001</v>
      </c>
      <c r="F234" s="732" t="s">
        <v>577</v>
      </c>
      <c r="G234" s="731" t="s">
        <v>578</v>
      </c>
      <c r="H234" s="731">
        <v>498429</v>
      </c>
      <c r="I234" s="731">
        <v>217208</v>
      </c>
      <c r="J234" s="731" t="s">
        <v>983</v>
      </c>
      <c r="K234" s="731" t="s">
        <v>984</v>
      </c>
      <c r="L234" s="734">
        <v>170.2</v>
      </c>
      <c r="M234" s="734">
        <v>2</v>
      </c>
      <c r="N234" s="735">
        <v>340.4</v>
      </c>
    </row>
    <row r="235" spans="1:14" ht="14.45" customHeight="1" x14ac:dyDescent="0.2">
      <c r="A235" s="729" t="s">
        <v>554</v>
      </c>
      <c r="B235" s="730" t="s">
        <v>555</v>
      </c>
      <c r="C235" s="731" t="s">
        <v>566</v>
      </c>
      <c r="D235" s="732" t="s">
        <v>567</v>
      </c>
      <c r="E235" s="733">
        <v>50113001</v>
      </c>
      <c r="F235" s="732" t="s">
        <v>577</v>
      </c>
      <c r="G235" s="731" t="s">
        <v>578</v>
      </c>
      <c r="H235" s="731">
        <v>205542</v>
      </c>
      <c r="I235" s="731">
        <v>205542</v>
      </c>
      <c r="J235" s="731" t="s">
        <v>985</v>
      </c>
      <c r="K235" s="731" t="s">
        <v>986</v>
      </c>
      <c r="L235" s="734">
        <v>111.54999999999998</v>
      </c>
      <c r="M235" s="734">
        <v>1</v>
      </c>
      <c r="N235" s="735">
        <v>111.54999999999998</v>
      </c>
    </row>
    <row r="236" spans="1:14" ht="14.45" customHeight="1" x14ac:dyDescent="0.2">
      <c r="A236" s="729" t="s">
        <v>554</v>
      </c>
      <c r="B236" s="730" t="s">
        <v>555</v>
      </c>
      <c r="C236" s="731" t="s">
        <v>566</v>
      </c>
      <c r="D236" s="732" t="s">
        <v>567</v>
      </c>
      <c r="E236" s="733">
        <v>50113001</v>
      </c>
      <c r="F236" s="732" t="s">
        <v>577</v>
      </c>
      <c r="G236" s="731" t="s">
        <v>578</v>
      </c>
      <c r="H236" s="731">
        <v>203820</v>
      </c>
      <c r="I236" s="731">
        <v>203820</v>
      </c>
      <c r="J236" s="731" t="s">
        <v>987</v>
      </c>
      <c r="K236" s="731" t="s">
        <v>988</v>
      </c>
      <c r="L236" s="734">
        <v>410.41000000000008</v>
      </c>
      <c r="M236" s="734">
        <v>2</v>
      </c>
      <c r="N236" s="735">
        <v>820.82000000000016</v>
      </c>
    </row>
    <row r="237" spans="1:14" ht="14.45" customHeight="1" x14ac:dyDescent="0.2">
      <c r="A237" s="729" t="s">
        <v>554</v>
      </c>
      <c r="B237" s="730" t="s">
        <v>555</v>
      </c>
      <c r="C237" s="731" t="s">
        <v>566</v>
      </c>
      <c r="D237" s="732" t="s">
        <v>567</v>
      </c>
      <c r="E237" s="733">
        <v>50113001</v>
      </c>
      <c r="F237" s="732" t="s">
        <v>577</v>
      </c>
      <c r="G237" s="731" t="s">
        <v>329</v>
      </c>
      <c r="H237" s="731">
        <v>198219</v>
      </c>
      <c r="I237" s="731">
        <v>98219</v>
      </c>
      <c r="J237" s="731" t="s">
        <v>989</v>
      </c>
      <c r="K237" s="731" t="s">
        <v>990</v>
      </c>
      <c r="L237" s="734">
        <v>59.82</v>
      </c>
      <c r="M237" s="734">
        <v>6</v>
      </c>
      <c r="N237" s="735">
        <v>358.92</v>
      </c>
    </row>
    <row r="238" spans="1:14" ht="14.45" customHeight="1" x14ac:dyDescent="0.2">
      <c r="A238" s="729" t="s">
        <v>554</v>
      </c>
      <c r="B238" s="730" t="s">
        <v>555</v>
      </c>
      <c r="C238" s="731" t="s">
        <v>566</v>
      </c>
      <c r="D238" s="732" t="s">
        <v>567</v>
      </c>
      <c r="E238" s="733">
        <v>50113001</v>
      </c>
      <c r="F238" s="732" t="s">
        <v>577</v>
      </c>
      <c r="G238" s="731" t="s">
        <v>587</v>
      </c>
      <c r="H238" s="731">
        <v>156809</v>
      </c>
      <c r="I238" s="731">
        <v>56809</v>
      </c>
      <c r="J238" s="731" t="s">
        <v>991</v>
      </c>
      <c r="K238" s="731" t="s">
        <v>992</v>
      </c>
      <c r="L238" s="734">
        <v>161.77999999999997</v>
      </c>
      <c r="M238" s="734">
        <v>2</v>
      </c>
      <c r="N238" s="735">
        <v>323.55999999999995</v>
      </c>
    </row>
    <row r="239" spans="1:14" ht="14.45" customHeight="1" x14ac:dyDescent="0.2">
      <c r="A239" s="729" t="s">
        <v>554</v>
      </c>
      <c r="B239" s="730" t="s">
        <v>555</v>
      </c>
      <c r="C239" s="731" t="s">
        <v>566</v>
      </c>
      <c r="D239" s="732" t="s">
        <v>567</v>
      </c>
      <c r="E239" s="733">
        <v>50113001</v>
      </c>
      <c r="F239" s="732" t="s">
        <v>577</v>
      </c>
      <c r="G239" s="731" t="s">
        <v>587</v>
      </c>
      <c r="H239" s="731">
        <v>156811</v>
      </c>
      <c r="I239" s="731">
        <v>56811</v>
      </c>
      <c r="J239" s="731" t="s">
        <v>993</v>
      </c>
      <c r="K239" s="731" t="s">
        <v>853</v>
      </c>
      <c r="L239" s="734">
        <v>151.244</v>
      </c>
      <c r="M239" s="734">
        <v>5</v>
      </c>
      <c r="N239" s="735">
        <v>756.22</v>
      </c>
    </row>
    <row r="240" spans="1:14" ht="14.45" customHeight="1" x14ac:dyDescent="0.2">
      <c r="A240" s="729" t="s">
        <v>554</v>
      </c>
      <c r="B240" s="730" t="s">
        <v>555</v>
      </c>
      <c r="C240" s="731" t="s">
        <v>566</v>
      </c>
      <c r="D240" s="732" t="s">
        <v>567</v>
      </c>
      <c r="E240" s="733">
        <v>50113001</v>
      </c>
      <c r="F240" s="732" t="s">
        <v>577</v>
      </c>
      <c r="G240" s="731" t="s">
        <v>587</v>
      </c>
      <c r="H240" s="731">
        <v>156810</v>
      </c>
      <c r="I240" s="731">
        <v>56810</v>
      </c>
      <c r="J240" s="731" t="s">
        <v>993</v>
      </c>
      <c r="K240" s="731" t="s">
        <v>994</v>
      </c>
      <c r="L240" s="734">
        <v>69.38</v>
      </c>
      <c r="M240" s="734">
        <v>1</v>
      </c>
      <c r="N240" s="735">
        <v>69.38</v>
      </c>
    </row>
    <row r="241" spans="1:14" ht="14.45" customHeight="1" x14ac:dyDescent="0.2">
      <c r="A241" s="729" t="s">
        <v>554</v>
      </c>
      <c r="B241" s="730" t="s">
        <v>555</v>
      </c>
      <c r="C241" s="731" t="s">
        <v>566</v>
      </c>
      <c r="D241" s="732" t="s">
        <v>567</v>
      </c>
      <c r="E241" s="733">
        <v>50113001</v>
      </c>
      <c r="F241" s="732" t="s">
        <v>577</v>
      </c>
      <c r="G241" s="731" t="s">
        <v>587</v>
      </c>
      <c r="H241" s="731">
        <v>56812</v>
      </c>
      <c r="I241" s="731">
        <v>56812</v>
      </c>
      <c r="J241" s="731" t="s">
        <v>993</v>
      </c>
      <c r="K241" s="731" t="s">
        <v>995</v>
      </c>
      <c r="L241" s="734">
        <v>351.47000000000008</v>
      </c>
      <c r="M241" s="734">
        <v>1</v>
      </c>
      <c r="N241" s="735">
        <v>351.47000000000008</v>
      </c>
    </row>
    <row r="242" spans="1:14" ht="14.45" customHeight="1" x14ac:dyDescent="0.2">
      <c r="A242" s="729" t="s">
        <v>554</v>
      </c>
      <c r="B242" s="730" t="s">
        <v>555</v>
      </c>
      <c r="C242" s="731" t="s">
        <v>566</v>
      </c>
      <c r="D242" s="732" t="s">
        <v>567</v>
      </c>
      <c r="E242" s="733">
        <v>50113001</v>
      </c>
      <c r="F242" s="732" t="s">
        <v>577</v>
      </c>
      <c r="G242" s="731" t="s">
        <v>587</v>
      </c>
      <c r="H242" s="731">
        <v>156804</v>
      </c>
      <c r="I242" s="731">
        <v>56804</v>
      </c>
      <c r="J242" s="731" t="s">
        <v>996</v>
      </c>
      <c r="K242" s="731" t="s">
        <v>990</v>
      </c>
      <c r="L242" s="734">
        <v>31.583103448275857</v>
      </c>
      <c r="M242" s="734">
        <v>29</v>
      </c>
      <c r="N242" s="735">
        <v>915.90999999999985</v>
      </c>
    </row>
    <row r="243" spans="1:14" ht="14.45" customHeight="1" x14ac:dyDescent="0.2">
      <c r="A243" s="729" t="s">
        <v>554</v>
      </c>
      <c r="B243" s="730" t="s">
        <v>555</v>
      </c>
      <c r="C243" s="731" t="s">
        <v>566</v>
      </c>
      <c r="D243" s="732" t="s">
        <v>567</v>
      </c>
      <c r="E243" s="733">
        <v>50113001</v>
      </c>
      <c r="F243" s="732" t="s">
        <v>577</v>
      </c>
      <c r="G243" s="731" t="s">
        <v>587</v>
      </c>
      <c r="H243" s="731">
        <v>156805</v>
      </c>
      <c r="I243" s="731">
        <v>56805</v>
      </c>
      <c r="J243" s="731" t="s">
        <v>996</v>
      </c>
      <c r="K243" s="731" t="s">
        <v>997</v>
      </c>
      <c r="L243" s="734">
        <v>58.64</v>
      </c>
      <c r="M243" s="734">
        <v>7</v>
      </c>
      <c r="N243" s="735">
        <v>410.48</v>
      </c>
    </row>
    <row r="244" spans="1:14" ht="14.45" customHeight="1" x14ac:dyDescent="0.2">
      <c r="A244" s="729" t="s">
        <v>554</v>
      </c>
      <c r="B244" s="730" t="s">
        <v>555</v>
      </c>
      <c r="C244" s="731" t="s">
        <v>566</v>
      </c>
      <c r="D244" s="732" t="s">
        <v>567</v>
      </c>
      <c r="E244" s="733">
        <v>50113001</v>
      </c>
      <c r="F244" s="732" t="s">
        <v>577</v>
      </c>
      <c r="G244" s="731" t="s">
        <v>587</v>
      </c>
      <c r="H244" s="731">
        <v>156814</v>
      </c>
      <c r="I244" s="731">
        <v>56814</v>
      </c>
      <c r="J244" s="731" t="s">
        <v>998</v>
      </c>
      <c r="K244" s="731" t="s">
        <v>999</v>
      </c>
      <c r="L244" s="734">
        <v>296.20666666666665</v>
      </c>
      <c r="M244" s="734">
        <v>3</v>
      </c>
      <c r="N244" s="735">
        <v>888.61999999999989</v>
      </c>
    </row>
    <row r="245" spans="1:14" ht="14.45" customHeight="1" x14ac:dyDescent="0.2">
      <c r="A245" s="729" t="s">
        <v>554</v>
      </c>
      <c r="B245" s="730" t="s">
        <v>555</v>
      </c>
      <c r="C245" s="731" t="s">
        <v>566</v>
      </c>
      <c r="D245" s="732" t="s">
        <v>567</v>
      </c>
      <c r="E245" s="733">
        <v>50113001</v>
      </c>
      <c r="F245" s="732" t="s">
        <v>577</v>
      </c>
      <c r="G245" s="731" t="s">
        <v>587</v>
      </c>
      <c r="H245" s="731">
        <v>239807</v>
      </c>
      <c r="I245" s="731">
        <v>239807</v>
      </c>
      <c r="J245" s="731" t="s">
        <v>1000</v>
      </c>
      <c r="K245" s="731" t="s">
        <v>1001</v>
      </c>
      <c r="L245" s="734">
        <v>40.39</v>
      </c>
      <c r="M245" s="734">
        <v>8</v>
      </c>
      <c r="N245" s="735">
        <v>323.12</v>
      </c>
    </row>
    <row r="246" spans="1:14" ht="14.45" customHeight="1" x14ac:dyDescent="0.2">
      <c r="A246" s="729" t="s">
        <v>554</v>
      </c>
      <c r="B246" s="730" t="s">
        <v>555</v>
      </c>
      <c r="C246" s="731" t="s">
        <v>566</v>
      </c>
      <c r="D246" s="732" t="s">
        <v>567</v>
      </c>
      <c r="E246" s="733">
        <v>50113001</v>
      </c>
      <c r="F246" s="732" t="s">
        <v>577</v>
      </c>
      <c r="G246" s="731" t="s">
        <v>578</v>
      </c>
      <c r="H246" s="731">
        <v>199333</v>
      </c>
      <c r="I246" s="731">
        <v>99333</v>
      </c>
      <c r="J246" s="731" t="s">
        <v>1002</v>
      </c>
      <c r="K246" s="731" t="s">
        <v>1003</v>
      </c>
      <c r="L246" s="734">
        <v>246.77000000000007</v>
      </c>
      <c r="M246" s="734">
        <v>2</v>
      </c>
      <c r="N246" s="735">
        <v>493.54000000000013</v>
      </c>
    </row>
    <row r="247" spans="1:14" ht="14.45" customHeight="1" x14ac:dyDescent="0.2">
      <c r="A247" s="729" t="s">
        <v>554</v>
      </c>
      <c r="B247" s="730" t="s">
        <v>555</v>
      </c>
      <c r="C247" s="731" t="s">
        <v>566</v>
      </c>
      <c r="D247" s="732" t="s">
        <v>567</v>
      </c>
      <c r="E247" s="733">
        <v>50113001</v>
      </c>
      <c r="F247" s="732" t="s">
        <v>577</v>
      </c>
      <c r="G247" s="731" t="s">
        <v>578</v>
      </c>
      <c r="H247" s="731">
        <v>221744</v>
      </c>
      <c r="I247" s="731">
        <v>221744</v>
      </c>
      <c r="J247" s="731" t="s">
        <v>1004</v>
      </c>
      <c r="K247" s="731" t="s">
        <v>1005</v>
      </c>
      <c r="L247" s="734">
        <v>50.94</v>
      </c>
      <c r="M247" s="734">
        <v>3</v>
      </c>
      <c r="N247" s="735">
        <v>152.82</v>
      </c>
    </row>
    <row r="248" spans="1:14" ht="14.45" customHeight="1" x14ac:dyDescent="0.2">
      <c r="A248" s="729" t="s">
        <v>554</v>
      </c>
      <c r="B248" s="730" t="s">
        <v>555</v>
      </c>
      <c r="C248" s="731" t="s">
        <v>566</v>
      </c>
      <c r="D248" s="732" t="s">
        <v>567</v>
      </c>
      <c r="E248" s="733">
        <v>50113001</v>
      </c>
      <c r="F248" s="732" t="s">
        <v>577</v>
      </c>
      <c r="G248" s="731" t="s">
        <v>578</v>
      </c>
      <c r="H248" s="731">
        <v>111242</v>
      </c>
      <c r="I248" s="731">
        <v>11242</v>
      </c>
      <c r="J248" s="731" t="s">
        <v>1006</v>
      </c>
      <c r="K248" s="731" t="s">
        <v>1007</v>
      </c>
      <c r="L248" s="734">
        <v>145.83999999999997</v>
      </c>
      <c r="M248" s="734">
        <v>1</v>
      </c>
      <c r="N248" s="735">
        <v>145.83999999999997</v>
      </c>
    </row>
    <row r="249" spans="1:14" ht="14.45" customHeight="1" x14ac:dyDescent="0.2">
      <c r="A249" s="729" t="s">
        <v>554</v>
      </c>
      <c r="B249" s="730" t="s">
        <v>555</v>
      </c>
      <c r="C249" s="731" t="s">
        <v>566</v>
      </c>
      <c r="D249" s="732" t="s">
        <v>567</v>
      </c>
      <c r="E249" s="733">
        <v>50113001</v>
      </c>
      <c r="F249" s="732" t="s">
        <v>577</v>
      </c>
      <c r="G249" s="731" t="s">
        <v>578</v>
      </c>
      <c r="H249" s="731">
        <v>848374</v>
      </c>
      <c r="I249" s="731">
        <v>134074</v>
      </c>
      <c r="J249" s="731" t="s">
        <v>1008</v>
      </c>
      <c r="K249" s="731" t="s">
        <v>1009</v>
      </c>
      <c r="L249" s="734">
        <v>227.14499999999992</v>
      </c>
      <c r="M249" s="734">
        <v>2</v>
      </c>
      <c r="N249" s="735">
        <v>454.28999999999985</v>
      </c>
    </row>
    <row r="250" spans="1:14" ht="14.45" customHeight="1" x14ac:dyDescent="0.2">
      <c r="A250" s="729" t="s">
        <v>554</v>
      </c>
      <c r="B250" s="730" t="s">
        <v>555</v>
      </c>
      <c r="C250" s="731" t="s">
        <v>566</v>
      </c>
      <c r="D250" s="732" t="s">
        <v>567</v>
      </c>
      <c r="E250" s="733">
        <v>50113001</v>
      </c>
      <c r="F250" s="732" t="s">
        <v>577</v>
      </c>
      <c r="G250" s="731" t="s">
        <v>578</v>
      </c>
      <c r="H250" s="731">
        <v>31915</v>
      </c>
      <c r="I250" s="731">
        <v>31915</v>
      </c>
      <c r="J250" s="731" t="s">
        <v>1010</v>
      </c>
      <c r="K250" s="731" t="s">
        <v>1011</v>
      </c>
      <c r="L250" s="734">
        <v>173.69</v>
      </c>
      <c r="M250" s="734">
        <v>2</v>
      </c>
      <c r="N250" s="735">
        <v>347.38</v>
      </c>
    </row>
    <row r="251" spans="1:14" ht="14.45" customHeight="1" x14ac:dyDescent="0.2">
      <c r="A251" s="729" t="s">
        <v>554</v>
      </c>
      <c r="B251" s="730" t="s">
        <v>555</v>
      </c>
      <c r="C251" s="731" t="s">
        <v>566</v>
      </c>
      <c r="D251" s="732" t="s">
        <v>567</v>
      </c>
      <c r="E251" s="733">
        <v>50113001</v>
      </c>
      <c r="F251" s="732" t="s">
        <v>577</v>
      </c>
      <c r="G251" s="731" t="s">
        <v>578</v>
      </c>
      <c r="H251" s="731">
        <v>47244</v>
      </c>
      <c r="I251" s="731">
        <v>47244</v>
      </c>
      <c r="J251" s="731" t="s">
        <v>1012</v>
      </c>
      <c r="K251" s="731" t="s">
        <v>1011</v>
      </c>
      <c r="L251" s="734">
        <v>143</v>
      </c>
      <c r="M251" s="734">
        <v>4</v>
      </c>
      <c r="N251" s="735">
        <v>572</v>
      </c>
    </row>
    <row r="252" spans="1:14" ht="14.45" customHeight="1" x14ac:dyDescent="0.2">
      <c r="A252" s="729" t="s">
        <v>554</v>
      </c>
      <c r="B252" s="730" t="s">
        <v>555</v>
      </c>
      <c r="C252" s="731" t="s">
        <v>566</v>
      </c>
      <c r="D252" s="732" t="s">
        <v>567</v>
      </c>
      <c r="E252" s="733">
        <v>50113001</v>
      </c>
      <c r="F252" s="732" t="s">
        <v>577</v>
      </c>
      <c r="G252" s="731" t="s">
        <v>578</v>
      </c>
      <c r="H252" s="731">
        <v>849254</v>
      </c>
      <c r="I252" s="731">
        <v>155780</v>
      </c>
      <c r="J252" s="731" t="s">
        <v>1013</v>
      </c>
      <c r="K252" s="731" t="s">
        <v>647</v>
      </c>
      <c r="L252" s="734">
        <v>26.069999999999997</v>
      </c>
      <c r="M252" s="734">
        <v>6</v>
      </c>
      <c r="N252" s="735">
        <v>156.41999999999999</v>
      </c>
    </row>
    <row r="253" spans="1:14" ht="14.45" customHeight="1" x14ac:dyDescent="0.2">
      <c r="A253" s="729" t="s">
        <v>554</v>
      </c>
      <c r="B253" s="730" t="s">
        <v>555</v>
      </c>
      <c r="C253" s="731" t="s">
        <v>566</v>
      </c>
      <c r="D253" s="732" t="s">
        <v>567</v>
      </c>
      <c r="E253" s="733">
        <v>50113001</v>
      </c>
      <c r="F253" s="732" t="s">
        <v>577</v>
      </c>
      <c r="G253" s="731" t="s">
        <v>578</v>
      </c>
      <c r="H253" s="731">
        <v>848930</v>
      </c>
      <c r="I253" s="731">
        <v>155781</v>
      </c>
      <c r="J253" s="731" t="s">
        <v>1013</v>
      </c>
      <c r="K253" s="731" t="s">
        <v>1014</v>
      </c>
      <c r="L253" s="734">
        <v>33.17</v>
      </c>
      <c r="M253" s="734">
        <v>2</v>
      </c>
      <c r="N253" s="735">
        <v>66.34</v>
      </c>
    </row>
    <row r="254" spans="1:14" ht="14.45" customHeight="1" x14ac:dyDescent="0.2">
      <c r="A254" s="729" t="s">
        <v>554</v>
      </c>
      <c r="B254" s="730" t="s">
        <v>555</v>
      </c>
      <c r="C254" s="731" t="s">
        <v>566</v>
      </c>
      <c r="D254" s="732" t="s">
        <v>567</v>
      </c>
      <c r="E254" s="733">
        <v>50113001</v>
      </c>
      <c r="F254" s="732" t="s">
        <v>577</v>
      </c>
      <c r="G254" s="731" t="s">
        <v>578</v>
      </c>
      <c r="H254" s="731">
        <v>846212</v>
      </c>
      <c r="I254" s="731">
        <v>0</v>
      </c>
      <c r="J254" s="731" t="s">
        <v>1015</v>
      </c>
      <c r="K254" s="731" t="s">
        <v>329</v>
      </c>
      <c r="L254" s="734">
        <v>131.97</v>
      </c>
      <c r="M254" s="734">
        <v>1</v>
      </c>
      <c r="N254" s="735">
        <v>131.97</v>
      </c>
    </row>
    <row r="255" spans="1:14" ht="14.45" customHeight="1" x14ac:dyDescent="0.2">
      <c r="A255" s="729" t="s">
        <v>554</v>
      </c>
      <c r="B255" s="730" t="s">
        <v>555</v>
      </c>
      <c r="C255" s="731" t="s">
        <v>566</v>
      </c>
      <c r="D255" s="732" t="s">
        <v>567</v>
      </c>
      <c r="E255" s="733">
        <v>50113001</v>
      </c>
      <c r="F255" s="732" t="s">
        <v>577</v>
      </c>
      <c r="G255" s="731" t="s">
        <v>578</v>
      </c>
      <c r="H255" s="731">
        <v>158249</v>
      </c>
      <c r="I255" s="731">
        <v>58249</v>
      </c>
      <c r="J255" s="731" t="s">
        <v>1016</v>
      </c>
      <c r="K255" s="731" t="s">
        <v>329</v>
      </c>
      <c r="L255" s="734">
        <v>248.77000000000012</v>
      </c>
      <c r="M255" s="734">
        <v>7</v>
      </c>
      <c r="N255" s="735">
        <v>1741.3900000000008</v>
      </c>
    </row>
    <row r="256" spans="1:14" ht="14.45" customHeight="1" x14ac:dyDescent="0.2">
      <c r="A256" s="729" t="s">
        <v>554</v>
      </c>
      <c r="B256" s="730" t="s">
        <v>555</v>
      </c>
      <c r="C256" s="731" t="s">
        <v>566</v>
      </c>
      <c r="D256" s="732" t="s">
        <v>567</v>
      </c>
      <c r="E256" s="733">
        <v>50113001</v>
      </c>
      <c r="F256" s="732" t="s">
        <v>577</v>
      </c>
      <c r="G256" s="731" t="s">
        <v>578</v>
      </c>
      <c r="H256" s="731">
        <v>106092</v>
      </c>
      <c r="I256" s="731">
        <v>6092</v>
      </c>
      <c r="J256" s="731" t="s">
        <v>1017</v>
      </c>
      <c r="K256" s="731" t="s">
        <v>751</v>
      </c>
      <c r="L256" s="734">
        <v>280.14999999999992</v>
      </c>
      <c r="M256" s="734">
        <v>1</v>
      </c>
      <c r="N256" s="735">
        <v>280.14999999999992</v>
      </c>
    </row>
    <row r="257" spans="1:14" ht="14.45" customHeight="1" x14ac:dyDescent="0.2">
      <c r="A257" s="729" t="s">
        <v>554</v>
      </c>
      <c r="B257" s="730" t="s">
        <v>555</v>
      </c>
      <c r="C257" s="731" t="s">
        <v>566</v>
      </c>
      <c r="D257" s="732" t="s">
        <v>567</v>
      </c>
      <c r="E257" s="733">
        <v>50113001</v>
      </c>
      <c r="F257" s="732" t="s">
        <v>577</v>
      </c>
      <c r="G257" s="731" t="s">
        <v>578</v>
      </c>
      <c r="H257" s="731">
        <v>215607</v>
      </c>
      <c r="I257" s="731">
        <v>215607</v>
      </c>
      <c r="J257" s="731" t="s">
        <v>1018</v>
      </c>
      <c r="K257" s="731" t="s">
        <v>1019</v>
      </c>
      <c r="L257" s="734">
        <v>22.274999999999999</v>
      </c>
      <c r="M257" s="734">
        <v>2</v>
      </c>
      <c r="N257" s="735">
        <v>44.55</v>
      </c>
    </row>
    <row r="258" spans="1:14" ht="14.45" customHeight="1" x14ac:dyDescent="0.2">
      <c r="A258" s="729" t="s">
        <v>554</v>
      </c>
      <c r="B258" s="730" t="s">
        <v>555</v>
      </c>
      <c r="C258" s="731" t="s">
        <v>566</v>
      </c>
      <c r="D258" s="732" t="s">
        <v>567</v>
      </c>
      <c r="E258" s="733">
        <v>50113001</v>
      </c>
      <c r="F258" s="732" t="s">
        <v>577</v>
      </c>
      <c r="G258" s="731" t="s">
        <v>578</v>
      </c>
      <c r="H258" s="731">
        <v>215605</v>
      </c>
      <c r="I258" s="731">
        <v>215605</v>
      </c>
      <c r="J258" s="731" t="s">
        <v>1020</v>
      </c>
      <c r="K258" s="731" t="s">
        <v>1021</v>
      </c>
      <c r="L258" s="734">
        <v>24.310833333333331</v>
      </c>
      <c r="M258" s="734">
        <v>36</v>
      </c>
      <c r="N258" s="735">
        <v>875.18999999999994</v>
      </c>
    </row>
    <row r="259" spans="1:14" ht="14.45" customHeight="1" x14ac:dyDescent="0.2">
      <c r="A259" s="729" t="s">
        <v>554</v>
      </c>
      <c r="B259" s="730" t="s">
        <v>555</v>
      </c>
      <c r="C259" s="731" t="s">
        <v>566</v>
      </c>
      <c r="D259" s="732" t="s">
        <v>567</v>
      </c>
      <c r="E259" s="733">
        <v>50113001</v>
      </c>
      <c r="F259" s="732" t="s">
        <v>577</v>
      </c>
      <c r="G259" s="731" t="s">
        <v>578</v>
      </c>
      <c r="H259" s="731">
        <v>125366</v>
      </c>
      <c r="I259" s="731">
        <v>25366</v>
      </c>
      <c r="J259" s="731" t="s">
        <v>1020</v>
      </c>
      <c r="K259" s="731" t="s">
        <v>1022</v>
      </c>
      <c r="L259" s="734">
        <v>65.42</v>
      </c>
      <c r="M259" s="734">
        <v>1</v>
      </c>
      <c r="N259" s="735">
        <v>65.42</v>
      </c>
    </row>
    <row r="260" spans="1:14" ht="14.45" customHeight="1" x14ac:dyDescent="0.2">
      <c r="A260" s="729" t="s">
        <v>554</v>
      </c>
      <c r="B260" s="730" t="s">
        <v>555</v>
      </c>
      <c r="C260" s="731" t="s">
        <v>566</v>
      </c>
      <c r="D260" s="732" t="s">
        <v>567</v>
      </c>
      <c r="E260" s="733">
        <v>50113001</v>
      </c>
      <c r="F260" s="732" t="s">
        <v>577</v>
      </c>
      <c r="G260" s="731" t="s">
        <v>587</v>
      </c>
      <c r="H260" s="731">
        <v>180050</v>
      </c>
      <c r="I260" s="731">
        <v>180050</v>
      </c>
      <c r="J260" s="731" t="s">
        <v>1023</v>
      </c>
      <c r="K260" s="731" t="s">
        <v>1021</v>
      </c>
      <c r="L260" s="734">
        <v>64.036666666666648</v>
      </c>
      <c r="M260" s="734">
        <v>3</v>
      </c>
      <c r="N260" s="735">
        <v>192.10999999999996</v>
      </c>
    </row>
    <row r="261" spans="1:14" ht="14.45" customHeight="1" x14ac:dyDescent="0.2">
      <c r="A261" s="729" t="s">
        <v>554</v>
      </c>
      <c r="B261" s="730" t="s">
        <v>555</v>
      </c>
      <c r="C261" s="731" t="s">
        <v>566</v>
      </c>
      <c r="D261" s="732" t="s">
        <v>567</v>
      </c>
      <c r="E261" s="733">
        <v>50113001</v>
      </c>
      <c r="F261" s="732" t="s">
        <v>577</v>
      </c>
      <c r="G261" s="731" t="s">
        <v>578</v>
      </c>
      <c r="H261" s="731">
        <v>193746</v>
      </c>
      <c r="I261" s="731">
        <v>93746</v>
      </c>
      <c r="J261" s="731" t="s">
        <v>1024</v>
      </c>
      <c r="K261" s="731" t="s">
        <v>1025</v>
      </c>
      <c r="L261" s="734">
        <v>366.22</v>
      </c>
      <c r="M261" s="734">
        <v>1</v>
      </c>
      <c r="N261" s="735">
        <v>366.22</v>
      </c>
    </row>
    <row r="262" spans="1:14" ht="14.45" customHeight="1" x14ac:dyDescent="0.2">
      <c r="A262" s="729" t="s">
        <v>554</v>
      </c>
      <c r="B262" s="730" t="s">
        <v>555</v>
      </c>
      <c r="C262" s="731" t="s">
        <v>566</v>
      </c>
      <c r="D262" s="732" t="s">
        <v>567</v>
      </c>
      <c r="E262" s="733">
        <v>50113001</v>
      </c>
      <c r="F262" s="732" t="s">
        <v>577</v>
      </c>
      <c r="G262" s="731" t="s">
        <v>578</v>
      </c>
      <c r="H262" s="731">
        <v>849045</v>
      </c>
      <c r="I262" s="731">
        <v>155938</v>
      </c>
      <c r="J262" s="731" t="s">
        <v>1026</v>
      </c>
      <c r="K262" s="731" t="s">
        <v>1027</v>
      </c>
      <c r="L262" s="734">
        <v>178.64999999999998</v>
      </c>
      <c r="M262" s="734">
        <v>2</v>
      </c>
      <c r="N262" s="735">
        <v>357.29999999999995</v>
      </c>
    </row>
    <row r="263" spans="1:14" ht="14.45" customHeight="1" x14ac:dyDescent="0.2">
      <c r="A263" s="729" t="s">
        <v>554</v>
      </c>
      <c r="B263" s="730" t="s">
        <v>555</v>
      </c>
      <c r="C263" s="731" t="s">
        <v>566</v>
      </c>
      <c r="D263" s="732" t="s">
        <v>567</v>
      </c>
      <c r="E263" s="733">
        <v>50113001</v>
      </c>
      <c r="F263" s="732" t="s">
        <v>577</v>
      </c>
      <c r="G263" s="731" t="s">
        <v>578</v>
      </c>
      <c r="H263" s="731">
        <v>159746</v>
      </c>
      <c r="I263" s="731">
        <v>0</v>
      </c>
      <c r="J263" s="731" t="s">
        <v>1028</v>
      </c>
      <c r="K263" s="731" t="s">
        <v>1029</v>
      </c>
      <c r="L263" s="734">
        <v>28.610000000000003</v>
      </c>
      <c r="M263" s="734">
        <v>4</v>
      </c>
      <c r="N263" s="735">
        <v>114.44000000000001</v>
      </c>
    </row>
    <row r="264" spans="1:14" ht="14.45" customHeight="1" x14ac:dyDescent="0.2">
      <c r="A264" s="729" t="s">
        <v>554</v>
      </c>
      <c r="B264" s="730" t="s">
        <v>555</v>
      </c>
      <c r="C264" s="731" t="s">
        <v>566</v>
      </c>
      <c r="D264" s="732" t="s">
        <v>567</v>
      </c>
      <c r="E264" s="733">
        <v>50113001</v>
      </c>
      <c r="F264" s="732" t="s">
        <v>577</v>
      </c>
      <c r="G264" s="731" t="s">
        <v>587</v>
      </c>
      <c r="H264" s="731">
        <v>100308</v>
      </c>
      <c r="I264" s="731">
        <v>100308</v>
      </c>
      <c r="J264" s="731" t="s">
        <v>1030</v>
      </c>
      <c r="K264" s="731" t="s">
        <v>1031</v>
      </c>
      <c r="L264" s="734">
        <v>39.729999999999997</v>
      </c>
      <c r="M264" s="734">
        <v>3</v>
      </c>
      <c r="N264" s="735">
        <v>119.19</v>
      </c>
    </row>
    <row r="265" spans="1:14" ht="14.45" customHeight="1" x14ac:dyDescent="0.2">
      <c r="A265" s="729" t="s">
        <v>554</v>
      </c>
      <c r="B265" s="730" t="s">
        <v>555</v>
      </c>
      <c r="C265" s="731" t="s">
        <v>566</v>
      </c>
      <c r="D265" s="732" t="s">
        <v>567</v>
      </c>
      <c r="E265" s="733">
        <v>50113001</v>
      </c>
      <c r="F265" s="732" t="s">
        <v>577</v>
      </c>
      <c r="G265" s="731" t="s">
        <v>578</v>
      </c>
      <c r="H265" s="731">
        <v>125596</v>
      </c>
      <c r="I265" s="731">
        <v>25596</v>
      </c>
      <c r="J265" s="731" t="s">
        <v>1032</v>
      </c>
      <c r="K265" s="731" t="s">
        <v>1033</v>
      </c>
      <c r="L265" s="734">
        <v>726.3</v>
      </c>
      <c r="M265" s="734">
        <v>1</v>
      </c>
      <c r="N265" s="735">
        <v>726.3</v>
      </c>
    </row>
    <row r="266" spans="1:14" ht="14.45" customHeight="1" x14ac:dyDescent="0.2">
      <c r="A266" s="729" t="s">
        <v>554</v>
      </c>
      <c r="B266" s="730" t="s">
        <v>555</v>
      </c>
      <c r="C266" s="731" t="s">
        <v>566</v>
      </c>
      <c r="D266" s="732" t="s">
        <v>567</v>
      </c>
      <c r="E266" s="733">
        <v>50113001</v>
      </c>
      <c r="F266" s="732" t="s">
        <v>577</v>
      </c>
      <c r="G266" s="731" t="s">
        <v>578</v>
      </c>
      <c r="H266" s="731">
        <v>214355</v>
      </c>
      <c r="I266" s="731">
        <v>214355</v>
      </c>
      <c r="J266" s="731" t="s">
        <v>1034</v>
      </c>
      <c r="K266" s="731" t="s">
        <v>1035</v>
      </c>
      <c r="L266" s="734">
        <v>240.40600000000003</v>
      </c>
      <c r="M266" s="734">
        <v>5</v>
      </c>
      <c r="N266" s="735">
        <v>1202.0300000000002</v>
      </c>
    </row>
    <row r="267" spans="1:14" ht="14.45" customHeight="1" x14ac:dyDescent="0.2">
      <c r="A267" s="729" t="s">
        <v>554</v>
      </c>
      <c r="B267" s="730" t="s">
        <v>555</v>
      </c>
      <c r="C267" s="731" t="s">
        <v>566</v>
      </c>
      <c r="D267" s="732" t="s">
        <v>567</v>
      </c>
      <c r="E267" s="733">
        <v>50113001</v>
      </c>
      <c r="F267" s="732" t="s">
        <v>577</v>
      </c>
      <c r="G267" s="731" t="s">
        <v>578</v>
      </c>
      <c r="H267" s="731">
        <v>219877</v>
      </c>
      <c r="I267" s="731">
        <v>219877</v>
      </c>
      <c r="J267" s="731" t="s">
        <v>1036</v>
      </c>
      <c r="K267" s="731" t="s">
        <v>1037</v>
      </c>
      <c r="L267" s="734">
        <v>1192.2433333333331</v>
      </c>
      <c r="M267" s="734">
        <v>3</v>
      </c>
      <c r="N267" s="735">
        <v>3576.7299999999996</v>
      </c>
    </row>
    <row r="268" spans="1:14" ht="14.45" customHeight="1" x14ac:dyDescent="0.2">
      <c r="A268" s="729" t="s">
        <v>554</v>
      </c>
      <c r="B268" s="730" t="s">
        <v>555</v>
      </c>
      <c r="C268" s="731" t="s">
        <v>566</v>
      </c>
      <c r="D268" s="732" t="s">
        <v>567</v>
      </c>
      <c r="E268" s="733">
        <v>50113001</v>
      </c>
      <c r="F268" s="732" t="s">
        <v>577</v>
      </c>
      <c r="G268" s="731" t="s">
        <v>578</v>
      </c>
      <c r="H268" s="731">
        <v>100168</v>
      </c>
      <c r="I268" s="731">
        <v>168</v>
      </c>
      <c r="J268" s="731" t="s">
        <v>1038</v>
      </c>
      <c r="K268" s="731" t="s">
        <v>1039</v>
      </c>
      <c r="L268" s="734">
        <v>43.090000000000011</v>
      </c>
      <c r="M268" s="734">
        <v>1</v>
      </c>
      <c r="N268" s="735">
        <v>43.090000000000011</v>
      </c>
    </row>
    <row r="269" spans="1:14" ht="14.45" customHeight="1" x14ac:dyDescent="0.2">
      <c r="A269" s="729" t="s">
        <v>554</v>
      </c>
      <c r="B269" s="730" t="s">
        <v>555</v>
      </c>
      <c r="C269" s="731" t="s">
        <v>566</v>
      </c>
      <c r="D269" s="732" t="s">
        <v>567</v>
      </c>
      <c r="E269" s="733">
        <v>50113001</v>
      </c>
      <c r="F269" s="732" t="s">
        <v>577</v>
      </c>
      <c r="G269" s="731" t="s">
        <v>578</v>
      </c>
      <c r="H269" s="731">
        <v>224464</v>
      </c>
      <c r="I269" s="731">
        <v>224464</v>
      </c>
      <c r="J269" s="731" t="s">
        <v>1040</v>
      </c>
      <c r="K269" s="731" t="s">
        <v>1041</v>
      </c>
      <c r="L269" s="734">
        <v>20.49</v>
      </c>
      <c r="M269" s="734">
        <v>2</v>
      </c>
      <c r="N269" s="735">
        <v>40.98</v>
      </c>
    </row>
    <row r="270" spans="1:14" ht="14.45" customHeight="1" x14ac:dyDescent="0.2">
      <c r="A270" s="729" t="s">
        <v>554</v>
      </c>
      <c r="B270" s="730" t="s">
        <v>555</v>
      </c>
      <c r="C270" s="731" t="s">
        <v>566</v>
      </c>
      <c r="D270" s="732" t="s">
        <v>567</v>
      </c>
      <c r="E270" s="733">
        <v>50113001</v>
      </c>
      <c r="F270" s="732" t="s">
        <v>577</v>
      </c>
      <c r="G270" s="731" t="s">
        <v>578</v>
      </c>
      <c r="H270" s="731">
        <v>223200</v>
      </c>
      <c r="I270" s="731">
        <v>223200</v>
      </c>
      <c r="J270" s="731" t="s">
        <v>1042</v>
      </c>
      <c r="K270" s="731" t="s">
        <v>1043</v>
      </c>
      <c r="L270" s="734">
        <v>148.70000000000002</v>
      </c>
      <c r="M270" s="734">
        <v>1</v>
      </c>
      <c r="N270" s="735">
        <v>148.70000000000002</v>
      </c>
    </row>
    <row r="271" spans="1:14" ht="14.45" customHeight="1" x14ac:dyDescent="0.2">
      <c r="A271" s="729" t="s">
        <v>554</v>
      </c>
      <c r="B271" s="730" t="s">
        <v>555</v>
      </c>
      <c r="C271" s="731" t="s">
        <v>566</v>
      </c>
      <c r="D271" s="732" t="s">
        <v>567</v>
      </c>
      <c r="E271" s="733">
        <v>50113001</v>
      </c>
      <c r="F271" s="732" t="s">
        <v>577</v>
      </c>
      <c r="G271" s="731" t="s">
        <v>578</v>
      </c>
      <c r="H271" s="731">
        <v>176754</v>
      </c>
      <c r="I271" s="731">
        <v>176754</v>
      </c>
      <c r="J271" s="731" t="s">
        <v>1044</v>
      </c>
      <c r="K271" s="731" t="s">
        <v>1045</v>
      </c>
      <c r="L271" s="734">
        <v>282.19000000000005</v>
      </c>
      <c r="M271" s="734">
        <v>3</v>
      </c>
      <c r="N271" s="735">
        <v>846.57000000000016</v>
      </c>
    </row>
    <row r="272" spans="1:14" ht="14.45" customHeight="1" x14ac:dyDescent="0.2">
      <c r="A272" s="729" t="s">
        <v>554</v>
      </c>
      <c r="B272" s="730" t="s">
        <v>555</v>
      </c>
      <c r="C272" s="731" t="s">
        <v>566</v>
      </c>
      <c r="D272" s="732" t="s">
        <v>567</v>
      </c>
      <c r="E272" s="733">
        <v>50113001</v>
      </c>
      <c r="F272" s="732" t="s">
        <v>577</v>
      </c>
      <c r="G272" s="731" t="s">
        <v>578</v>
      </c>
      <c r="H272" s="731">
        <v>51366</v>
      </c>
      <c r="I272" s="731">
        <v>51366</v>
      </c>
      <c r="J272" s="731" t="s">
        <v>1044</v>
      </c>
      <c r="K272" s="731" t="s">
        <v>1046</v>
      </c>
      <c r="L272" s="734">
        <v>171.6</v>
      </c>
      <c r="M272" s="734">
        <v>127</v>
      </c>
      <c r="N272" s="735">
        <v>21793.200000000001</v>
      </c>
    </row>
    <row r="273" spans="1:14" ht="14.45" customHeight="1" x14ac:dyDescent="0.2">
      <c r="A273" s="729" t="s">
        <v>554</v>
      </c>
      <c r="B273" s="730" t="s">
        <v>555</v>
      </c>
      <c r="C273" s="731" t="s">
        <v>566</v>
      </c>
      <c r="D273" s="732" t="s">
        <v>567</v>
      </c>
      <c r="E273" s="733">
        <v>50113001</v>
      </c>
      <c r="F273" s="732" t="s">
        <v>577</v>
      </c>
      <c r="G273" s="731" t="s">
        <v>578</v>
      </c>
      <c r="H273" s="731">
        <v>51367</v>
      </c>
      <c r="I273" s="731">
        <v>51367</v>
      </c>
      <c r="J273" s="731" t="s">
        <v>1044</v>
      </c>
      <c r="K273" s="731" t="s">
        <v>1047</v>
      </c>
      <c r="L273" s="734">
        <v>92.95</v>
      </c>
      <c r="M273" s="734">
        <v>6</v>
      </c>
      <c r="N273" s="735">
        <v>557.70000000000005</v>
      </c>
    </row>
    <row r="274" spans="1:14" ht="14.45" customHeight="1" x14ac:dyDescent="0.2">
      <c r="A274" s="729" t="s">
        <v>554</v>
      </c>
      <c r="B274" s="730" t="s">
        <v>555</v>
      </c>
      <c r="C274" s="731" t="s">
        <v>566</v>
      </c>
      <c r="D274" s="732" t="s">
        <v>567</v>
      </c>
      <c r="E274" s="733">
        <v>50113001</v>
      </c>
      <c r="F274" s="732" t="s">
        <v>577</v>
      </c>
      <c r="G274" s="731" t="s">
        <v>578</v>
      </c>
      <c r="H274" s="731">
        <v>175428</v>
      </c>
      <c r="I274" s="731">
        <v>75428</v>
      </c>
      <c r="J274" s="731" t="s">
        <v>1048</v>
      </c>
      <c r="K274" s="731" t="s">
        <v>846</v>
      </c>
      <c r="L274" s="734">
        <v>66.280000000000015</v>
      </c>
      <c r="M274" s="734">
        <v>1</v>
      </c>
      <c r="N274" s="735">
        <v>66.280000000000015</v>
      </c>
    </row>
    <row r="275" spans="1:14" ht="14.45" customHeight="1" x14ac:dyDescent="0.2">
      <c r="A275" s="729" t="s">
        <v>554</v>
      </c>
      <c r="B275" s="730" t="s">
        <v>555</v>
      </c>
      <c r="C275" s="731" t="s">
        <v>566</v>
      </c>
      <c r="D275" s="732" t="s">
        <v>567</v>
      </c>
      <c r="E275" s="733">
        <v>50113001</v>
      </c>
      <c r="F275" s="732" t="s">
        <v>577</v>
      </c>
      <c r="G275" s="731" t="s">
        <v>578</v>
      </c>
      <c r="H275" s="731">
        <v>207898</v>
      </c>
      <c r="I275" s="731">
        <v>207898</v>
      </c>
      <c r="J275" s="731" t="s">
        <v>1049</v>
      </c>
      <c r="K275" s="731" t="s">
        <v>1050</v>
      </c>
      <c r="L275" s="734">
        <v>63.2</v>
      </c>
      <c r="M275" s="734">
        <v>1</v>
      </c>
      <c r="N275" s="735">
        <v>63.2</v>
      </c>
    </row>
    <row r="276" spans="1:14" ht="14.45" customHeight="1" x14ac:dyDescent="0.2">
      <c r="A276" s="729" t="s">
        <v>554</v>
      </c>
      <c r="B276" s="730" t="s">
        <v>555</v>
      </c>
      <c r="C276" s="731" t="s">
        <v>566</v>
      </c>
      <c r="D276" s="732" t="s">
        <v>567</v>
      </c>
      <c r="E276" s="733">
        <v>50113001</v>
      </c>
      <c r="F276" s="732" t="s">
        <v>577</v>
      </c>
      <c r="G276" s="731" t="s">
        <v>578</v>
      </c>
      <c r="H276" s="731">
        <v>147845</v>
      </c>
      <c r="I276" s="731">
        <v>47845</v>
      </c>
      <c r="J276" s="731" t="s">
        <v>1051</v>
      </c>
      <c r="K276" s="731" t="s">
        <v>1052</v>
      </c>
      <c r="L276" s="734">
        <v>249.38</v>
      </c>
      <c r="M276" s="734">
        <v>1</v>
      </c>
      <c r="N276" s="735">
        <v>249.38</v>
      </c>
    </row>
    <row r="277" spans="1:14" ht="14.45" customHeight="1" x14ac:dyDescent="0.2">
      <c r="A277" s="729" t="s">
        <v>554</v>
      </c>
      <c r="B277" s="730" t="s">
        <v>555</v>
      </c>
      <c r="C277" s="731" t="s">
        <v>566</v>
      </c>
      <c r="D277" s="732" t="s">
        <v>567</v>
      </c>
      <c r="E277" s="733">
        <v>50113001</v>
      </c>
      <c r="F277" s="732" t="s">
        <v>577</v>
      </c>
      <c r="G277" s="731" t="s">
        <v>578</v>
      </c>
      <c r="H277" s="731">
        <v>850674</v>
      </c>
      <c r="I277" s="731">
        <v>500892</v>
      </c>
      <c r="J277" s="731" t="s">
        <v>1053</v>
      </c>
      <c r="K277" s="731" t="s">
        <v>1054</v>
      </c>
      <c r="L277" s="734">
        <v>118.71999999999998</v>
      </c>
      <c r="M277" s="734">
        <v>1</v>
      </c>
      <c r="N277" s="735">
        <v>118.71999999999998</v>
      </c>
    </row>
    <row r="278" spans="1:14" ht="14.45" customHeight="1" x14ac:dyDescent="0.2">
      <c r="A278" s="729" t="s">
        <v>554</v>
      </c>
      <c r="B278" s="730" t="s">
        <v>555</v>
      </c>
      <c r="C278" s="731" t="s">
        <v>566</v>
      </c>
      <c r="D278" s="732" t="s">
        <v>567</v>
      </c>
      <c r="E278" s="733">
        <v>50113001</v>
      </c>
      <c r="F278" s="732" t="s">
        <v>577</v>
      </c>
      <c r="G278" s="731" t="s">
        <v>578</v>
      </c>
      <c r="H278" s="731">
        <v>159982</v>
      </c>
      <c r="I278" s="731">
        <v>59982</v>
      </c>
      <c r="J278" s="731" t="s">
        <v>1055</v>
      </c>
      <c r="K278" s="731" t="s">
        <v>1056</v>
      </c>
      <c r="L278" s="734">
        <v>56.549999999999983</v>
      </c>
      <c r="M278" s="734">
        <v>2</v>
      </c>
      <c r="N278" s="735">
        <v>113.09999999999997</v>
      </c>
    </row>
    <row r="279" spans="1:14" ht="14.45" customHeight="1" x14ac:dyDescent="0.2">
      <c r="A279" s="729" t="s">
        <v>554</v>
      </c>
      <c r="B279" s="730" t="s">
        <v>555</v>
      </c>
      <c r="C279" s="731" t="s">
        <v>566</v>
      </c>
      <c r="D279" s="732" t="s">
        <v>567</v>
      </c>
      <c r="E279" s="733">
        <v>50113001</v>
      </c>
      <c r="F279" s="732" t="s">
        <v>577</v>
      </c>
      <c r="G279" s="731" t="s">
        <v>578</v>
      </c>
      <c r="H279" s="731">
        <v>225166</v>
      </c>
      <c r="I279" s="731">
        <v>225166</v>
      </c>
      <c r="J279" s="731" t="s">
        <v>1057</v>
      </c>
      <c r="K279" s="731" t="s">
        <v>1058</v>
      </c>
      <c r="L279" s="734">
        <v>58.290000000000013</v>
      </c>
      <c r="M279" s="734">
        <v>1</v>
      </c>
      <c r="N279" s="735">
        <v>58.290000000000013</v>
      </c>
    </row>
    <row r="280" spans="1:14" ht="14.45" customHeight="1" x14ac:dyDescent="0.2">
      <c r="A280" s="729" t="s">
        <v>554</v>
      </c>
      <c r="B280" s="730" t="s">
        <v>555</v>
      </c>
      <c r="C280" s="731" t="s">
        <v>566</v>
      </c>
      <c r="D280" s="732" t="s">
        <v>567</v>
      </c>
      <c r="E280" s="733">
        <v>50113001</v>
      </c>
      <c r="F280" s="732" t="s">
        <v>577</v>
      </c>
      <c r="G280" s="731" t="s">
        <v>578</v>
      </c>
      <c r="H280" s="731">
        <v>224964</v>
      </c>
      <c r="I280" s="731">
        <v>224964</v>
      </c>
      <c r="J280" s="731" t="s">
        <v>1059</v>
      </c>
      <c r="K280" s="731" t="s">
        <v>1060</v>
      </c>
      <c r="L280" s="734">
        <v>107.71487179487177</v>
      </c>
      <c r="M280" s="734">
        <v>39</v>
      </c>
      <c r="N280" s="735">
        <v>4200.8799999999992</v>
      </c>
    </row>
    <row r="281" spans="1:14" ht="14.45" customHeight="1" x14ac:dyDescent="0.2">
      <c r="A281" s="729" t="s">
        <v>554</v>
      </c>
      <c r="B281" s="730" t="s">
        <v>555</v>
      </c>
      <c r="C281" s="731" t="s">
        <v>566</v>
      </c>
      <c r="D281" s="732" t="s">
        <v>567</v>
      </c>
      <c r="E281" s="733">
        <v>50113001</v>
      </c>
      <c r="F281" s="732" t="s">
        <v>577</v>
      </c>
      <c r="G281" s="731" t="s">
        <v>329</v>
      </c>
      <c r="H281" s="731">
        <v>227475</v>
      </c>
      <c r="I281" s="731">
        <v>227475</v>
      </c>
      <c r="J281" s="731" t="s">
        <v>1061</v>
      </c>
      <c r="K281" s="731" t="s">
        <v>1062</v>
      </c>
      <c r="L281" s="734">
        <v>1287.18</v>
      </c>
      <c r="M281" s="734">
        <v>1</v>
      </c>
      <c r="N281" s="735">
        <v>1287.18</v>
      </c>
    </row>
    <row r="282" spans="1:14" ht="14.45" customHeight="1" x14ac:dyDescent="0.2">
      <c r="A282" s="729" t="s">
        <v>554</v>
      </c>
      <c r="B282" s="730" t="s">
        <v>555</v>
      </c>
      <c r="C282" s="731" t="s">
        <v>566</v>
      </c>
      <c r="D282" s="732" t="s">
        <v>567</v>
      </c>
      <c r="E282" s="733">
        <v>50113001</v>
      </c>
      <c r="F282" s="732" t="s">
        <v>577</v>
      </c>
      <c r="G282" s="731" t="s">
        <v>578</v>
      </c>
      <c r="H282" s="731">
        <v>196696</v>
      </c>
      <c r="I282" s="731">
        <v>96696</v>
      </c>
      <c r="J282" s="731" t="s">
        <v>1063</v>
      </c>
      <c r="K282" s="731" t="s">
        <v>1064</v>
      </c>
      <c r="L282" s="734">
        <v>47.174999999999983</v>
      </c>
      <c r="M282" s="734">
        <v>2</v>
      </c>
      <c r="N282" s="735">
        <v>94.349999999999966</v>
      </c>
    </row>
    <row r="283" spans="1:14" ht="14.45" customHeight="1" x14ac:dyDescent="0.2">
      <c r="A283" s="729" t="s">
        <v>554</v>
      </c>
      <c r="B283" s="730" t="s">
        <v>555</v>
      </c>
      <c r="C283" s="731" t="s">
        <v>566</v>
      </c>
      <c r="D283" s="732" t="s">
        <v>567</v>
      </c>
      <c r="E283" s="733">
        <v>50113001</v>
      </c>
      <c r="F283" s="732" t="s">
        <v>577</v>
      </c>
      <c r="G283" s="731" t="s">
        <v>578</v>
      </c>
      <c r="H283" s="731">
        <v>844864</v>
      </c>
      <c r="I283" s="731">
        <v>85346</v>
      </c>
      <c r="J283" s="731" t="s">
        <v>1065</v>
      </c>
      <c r="K283" s="731" t="s">
        <v>1066</v>
      </c>
      <c r="L283" s="734">
        <v>304.29000000000002</v>
      </c>
      <c r="M283" s="734">
        <v>4</v>
      </c>
      <c r="N283" s="735">
        <v>1217.1600000000001</v>
      </c>
    </row>
    <row r="284" spans="1:14" ht="14.45" customHeight="1" x14ac:dyDescent="0.2">
      <c r="A284" s="729" t="s">
        <v>554</v>
      </c>
      <c r="B284" s="730" t="s">
        <v>555</v>
      </c>
      <c r="C284" s="731" t="s">
        <v>566</v>
      </c>
      <c r="D284" s="732" t="s">
        <v>567</v>
      </c>
      <c r="E284" s="733">
        <v>50113001</v>
      </c>
      <c r="F284" s="732" t="s">
        <v>577</v>
      </c>
      <c r="G284" s="731" t="s">
        <v>578</v>
      </c>
      <c r="H284" s="731">
        <v>114934</v>
      </c>
      <c r="I284" s="731">
        <v>14934</v>
      </c>
      <c r="J284" s="731" t="s">
        <v>1067</v>
      </c>
      <c r="K284" s="731" t="s">
        <v>1068</v>
      </c>
      <c r="L284" s="734">
        <v>410.56</v>
      </c>
      <c r="M284" s="734">
        <v>1</v>
      </c>
      <c r="N284" s="735">
        <v>410.56</v>
      </c>
    </row>
    <row r="285" spans="1:14" ht="14.45" customHeight="1" x14ac:dyDescent="0.2">
      <c r="A285" s="729" t="s">
        <v>554</v>
      </c>
      <c r="B285" s="730" t="s">
        <v>555</v>
      </c>
      <c r="C285" s="731" t="s">
        <v>566</v>
      </c>
      <c r="D285" s="732" t="s">
        <v>567</v>
      </c>
      <c r="E285" s="733">
        <v>50113001</v>
      </c>
      <c r="F285" s="732" t="s">
        <v>577</v>
      </c>
      <c r="G285" s="731" t="s">
        <v>578</v>
      </c>
      <c r="H285" s="731">
        <v>208466</v>
      </c>
      <c r="I285" s="731">
        <v>208466</v>
      </c>
      <c r="J285" s="731" t="s">
        <v>1069</v>
      </c>
      <c r="K285" s="731" t="s">
        <v>1070</v>
      </c>
      <c r="L285" s="734">
        <v>792.76999999999987</v>
      </c>
      <c r="M285" s="734">
        <v>1</v>
      </c>
      <c r="N285" s="735">
        <v>792.76999999999987</v>
      </c>
    </row>
    <row r="286" spans="1:14" ht="14.45" customHeight="1" x14ac:dyDescent="0.2">
      <c r="A286" s="729" t="s">
        <v>554</v>
      </c>
      <c r="B286" s="730" t="s">
        <v>555</v>
      </c>
      <c r="C286" s="731" t="s">
        <v>566</v>
      </c>
      <c r="D286" s="732" t="s">
        <v>567</v>
      </c>
      <c r="E286" s="733">
        <v>50113001</v>
      </c>
      <c r="F286" s="732" t="s">
        <v>577</v>
      </c>
      <c r="G286" s="731" t="s">
        <v>587</v>
      </c>
      <c r="H286" s="731">
        <v>125677</v>
      </c>
      <c r="I286" s="731">
        <v>25677</v>
      </c>
      <c r="J286" s="731" t="s">
        <v>1071</v>
      </c>
      <c r="K286" s="731" t="s">
        <v>1033</v>
      </c>
      <c r="L286" s="734">
        <v>635.04</v>
      </c>
      <c r="M286" s="734">
        <v>1</v>
      </c>
      <c r="N286" s="735">
        <v>635.04</v>
      </c>
    </row>
    <row r="287" spans="1:14" ht="14.45" customHeight="1" x14ac:dyDescent="0.2">
      <c r="A287" s="729" t="s">
        <v>554</v>
      </c>
      <c r="B287" s="730" t="s">
        <v>555</v>
      </c>
      <c r="C287" s="731" t="s">
        <v>566</v>
      </c>
      <c r="D287" s="732" t="s">
        <v>567</v>
      </c>
      <c r="E287" s="733">
        <v>50113001</v>
      </c>
      <c r="F287" s="732" t="s">
        <v>577</v>
      </c>
      <c r="G287" s="731" t="s">
        <v>578</v>
      </c>
      <c r="H287" s="731">
        <v>4269</v>
      </c>
      <c r="I287" s="731">
        <v>4269</v>
      </c>
      <c r="J287" s="731" t="s">
        <v>1072</v>
      </c>
      <c r="K287" s="731" t="s">
        <v>1073</v>
      </c>
      <c r="L287" s="734">
        <v>124.28000000000002</v>
      </c>
      <c r="M287" s="734">
        <v>3</v>
      </c>
      <c r="N287" s="735">
        <v>372.84000000000003</v>
      </c>
    </row>
    <row r="288" spans="1:14" ht="14.45" customHeight="1" x14ac:dyDescent="0.2">
      <c r="A288" s="729" t="s">
        <v>554</v>
      </c>
      <c r="B288" s="730" t="s">
        <v>555</v>
      </c>
      <c r="C288" s="731" t="s">
        <v>566</v>
      </c>
      <c r="D288" s="732" t="s">
        <v>567</v>
      </c>
      <c r="E288" s="733">
        <v>50113001</v>
      </c>
      <c r="F288" s="732" t="s">
        <v>577</v>
      </c>
      <c r="G288" s="731" t="s">
        <v>587</v>
      </c>
      <c r="H288" s="731">
        <v>215964</v>
      </c>
      <c r="I288" s="731">
        <v>215964</v>
      </c>
      <c r="J288" s="731" t="s">
        <v>1074</v>
      </c>
      <c r="K288" s="731" t="s">
        <v>1075</v>
      </c>
      <c r="L288" s="734">
        <v>130.54000000000002</v>
      </c>
      <c r="M288" s="734">
        <v>2</v>
      </c>
      <c r="N288" s="735">
        <v>261.08000000000004</v>
      </c>
    </row>
    <row r="289" spans="1:14" ht="14.45" customHeight="1" x14ac:dyDescent="0.2">
      <c r="A289" s="729" t="s">
        <v>554</v>
      </c>
      <c r="B289" s="730" t="s">
        <v>555</v>
      </c>
      <c r="C289" s="731" t="s">
        <v>566</v>
      </c>
      <c r="D289" s="732" t="s">
        <v>567</v>
      </c>
      <c r="E289" s="733">
        <v>50113001</v>
      </c>
      <c r="F289" s="732" t="s">
        <v>577</v>
      </c>
      <c r="G289" s="731" t="s">
        <v>578</v>
      </c>
      <c r="H289" s="731">
        <v>990777</v>
      </c>
      <c r="I289" s="731">
        <v>0</v>
      </c>
      <c r="J289" s="731" t="s">
        <v>1076</v>
      </c>
      <c r="K289" s="731" t="s">
        <v>329</v>
      </c>
      <c r="L289" s="734">
        <v>211.55000000000004</v>
      </c>
      <c r="M289" s="734">
        <v>3</v>
      </c>
      <c r="N289" s="735">
        <v>634.65000000000009</v>
      </c>
    </row>
    <row r="290" spans="1:14" ht="14.45" customHeight="1" x14ac:dyDescent="0.2">
      <c r="A290" s="729" t="s">
        <v>554</v>
      </c>
      <c r="B290" s="730" t="s">
        <v>555</v>
      </c>
      <c r="C290" s="731" t="s">
        <v>566</v>
      </c>
      <c r="D290" s="732" t="s">
        <v>567</v>
      </c>
      <c r="E290" s="733">
        <v>50113001</v>
      </c>
      <c r="F290" s="732" t="s">
        <v>577</v>
      </c>
      <c r="G290" s="731" t="s">
        <v>578</v>
      </c>
      <c r="H290" s="731">
        <v>128740</v>
      </c>
      <c r="I290" s="731">
        <v>28740</v>
      </c>
      <c r="J290" s="731" t="s">
        <v>1077</v>
      </c>
      <c r="K290" s="731" t="s">
        <v>1078</v>
      </c>
      <c r="L290" s="734">
        <v>597.12333333333333</v>
      </c>
      <c r="M290" s="734">
        <v>3</v>
      </c>
      <c r="N290" s="735">
        <v>1791.37</v>
      </c>
    </row>
    <row r="291" spans="1:14" ht="14.45" customHeight="1" x14ac:dyDescent="0.2">
      <c r="A291" s="729" t="s">
        <v>554</v>
      </c>
      <c r="B291" s="730" t="s">
        <v>555</v>
      </c>
      <c r="C291" s="731" t="s">
        <v>566</v>
      </c>
      <c r="D291" s="732" t="s">
        <v>567</v>
      </c>
      <c r="E291" s="733">
        <v>50113001</v>
      </c>
      <c r="F291" s="732" t="s">
        <v>577</v>
      </c>
      <c r="G291" s="731" t="s">
        <v>578</v>
      </c>
      <c r="H291" s="731">
        <v>210023</v>
      </c>
      <c r="I291" s="731">
        <v>210023</v>
      </c>
      <c r="J291" s="731" t="s">
        <v>1079</v>
      </c>
      <c r="K291" s="731" t="s">
        <v>973</v>
      </c>
      <c r="L291" s="734">
        <v>975.02499999999986</v>
      </c>
      <c r="M291" s="734">
        <v>2</v>
      </c>
      <c r="N291" s="735">
        <v>1950.0499999999997</v>
      </c>
    </row>
    <row r="292" spans="1:14" ht="14.45" customHeight="1" x14ac:dyDescent="0.2">
      <c r="A292" s="729" t="s">
        <v>554</v>
      </c>
      <c r="B292" s="730" t="s">
        <v>555</v>
      </c>
      <c r="C292" s="731" t="s">
        <v>566</v>
      </c>
      <c r="D292" s="732" t="s">
        <v>567</v>
      </c>
      <c r="E292" s="733">
        <v>50113001</v>
      </c>
      <c r="F292" s="732" t="s">
        <v>577</v>
      </c>
      <c r="G292" s="731" t="s">
        <v>587</v>
      </c>
      <c r="H292" s="731">
        <v>178682</v>
      </c>
      <c r="I292" s="731">
        <v>178682</v>
      </c>
      <c r="J292" s="731" t="s">
        <v>1080</v>
      </c>
      <c r="K292" s="731" t="s">
        <v>1081</v>
      </c>
      <c r="L292" s="734">
        <v>43.699999999999996</v>
      </c>
      <c r="M292" s="734">
        <v>3</v>
      </c>
      <c r="N292" s="735">
        <v>131.1</v>
      </c>
    </row>
    <row r="293" spans="1:14" ht="14.45" customHeight="1" x14ac:dyDescent="0.2">
      <c r="A293" s="729" t="s">
        <v>554</v>
      </c>
      <c r="B293" s="730" t="s">
        <v>555</v>
      </c>
      <c r="C293" s="731" t="s">
        <v>566</v>
      </c>
      <c r="D293" s="732" t="s">
        <v>567</v>
      </c>
      <c r="E293" s="733">
        <v>50113001</v>
      </c>
      <c r="F293" s="732" t="s">
        <v>577</v>
      </c>
      <c r="G293" s="731" t="s">
        <v>578</v>
      </c>
      <c r="H293" s="731">
        <v>117189</v>
      </c>
      <c r="I293" s="731">
        <v>17189</v>
      </c>
      <c r="J293" s="731" t="s">
        <v>1082</v>
      </c>
      <c r="K293" s="731" t="s">
        <v>1083</v>
      </c>
      <c r="L293" s="734">
        <v>64.662499999999994</v>
      </c>
      <c r="M293" s="734">
        <v>4</v>
      </c>
      <c r="N293" s="735">
        <v>258.64999999999998</v>
      </c>
    </row>
    <row r="294" spans="1:14" ht="14.45" customHeight="1" x14ac:dyDescent="0.2">
      <c r="A294" s="729" t="s">
        <v>554</v>
      </c>
      <c r="B294" s="730" t="s">
        <v>555</v>
      </c>
      <c r="C294" s="731" t="s">
        <v>566</v>
      </c>
      <c r="D294" s="732" t="s">
        <v>567</v>
      </c>
      <c r="E294" s="733">
        <v>50113001</v>
      </c>
      <c r="F294" s="732" t="s">
        <v>577</v>
      </c>
      <c r="G294" s="731" t="s">
        <v>578</v>
      </c>
      <c r="H294" s="731">
        <v>102486</v>
      </c>
      <c r="I294" s="731">
        <v>2486</v>
      </c>
      <c r="J294" s="731" t="s">
        <v>1084</v>
      </c>
      <c r="K294" s="731" t="s">
        <v>1085</v>
      </c>
      <c r="L294" s="734">
        <v>121.90999999999998</v>
      </c>
      <c r="M294" s="734">
        <v>12</v>
      </c>
      <c r="N294" s="735">
        <v>1462.9199999999998</v>
      </c>
    </row>
    <row r="295" spans="1:14" ht="14.45" customHeight="1" x14ac:dyDescent="0.2">
      <c r="A295" s="729" t="s">
        <v>554</v>
      </c>
      <c r="B295" s="730" t="s">
        <v>555</v>
      </c>
      <c r="C295" s="731" t="s">
        <v>566</v>
      </c>
      <c r="D295" s="732" t="s">
        <v>567</v>
      </c>
      <c r="E295" s="733">
        <v>50113001</v>
      </c>
      <c r="F295" s="732" t="s">
        <v>577</v>
      </c>
      <c r="G295" s="731" t="s">
        <v>578</v>
      </c>
      <c r="H295" s="731">
        <v>845697</v>
      </c>
      <c r="I295" s="731">
        <v>200935</v>
      </c>
      <c r="J295" s="731" t="s">
        <v>1086</v>
      </c>
      <c r="K295" s="731" t="s">
        <v>1087</v>
      </c>
      <c r="L295" s="734">
        <v>44.789999999999992</v>
      </c>
      <c r="M295" s="734">
        <v>23</v>
      </c>
      <c r="N295" s="735">
        <v>1030.1699999999998</v>
      </c>
    </row>
    <row r="296" spans="1:14" ht="14.45" customHeight="1" x14ac:dyDescent="0.2">
      <c r="A296" s="729" t="s">
        <v>554</v>
      </c>
      <c r="B296" s="730" t="s">
        <v>555</v>
      </c>
      <c r="C296" s="731" t="s">
        <v>566</v>
      </c>
      <c r="D296" s="732" t="s">
        <v>567</v>
      </c>
      <c r="E296" s="733">
        <v>50113001</v>
      </c>
      <c r="F296" s="732" t="s">
        <v>577</v>
      </c>
      <c r="G296" s="731" t="s">
        <v>578</v>
      </c>
      <c r="H296" s="731">
        <v>100489</v>
      </c>
      <c r="I296" s="731">
        <v>489</v>
      </c>
      <c r="J296" s="731" t="s">
        <v>1088</v>
      </c>
      <c r="K296" s="731" t="s">
        <v>1089</v>
      </c>
      <c r="L296" s="734">
        <v>47.29</v>
      </c>
      <c r="M296" s="734">
        <v>3</v>
      </c>
      <c r="N296" s="735">
        <v>141.87</v>
      </c>
    </row>
    <row r="297" spans="1:14" ht="14.45" customHeight="1" x14ac:dyDescent="0.2">
      <c r="A297" s="729" t="s">
        <v>554</v>
      </c>
      <c r="B297" s="730" t="s">
        <v>555</v>
      </c>
      <c r="C297" s="731" t="s">
        <v>566</v>
      </c>
      <c r="D297" s="732" t="s">
        <v>567</v>
      </c>
      <c r="E297" s="733">
        <v>50113001</v>
      </c>
      <c r="F297" s="732" t="s">
        <v>577</v>
      </c>
      <c r="G297" s="731" t="s">
        <v>578</v>
      </c>
      <c r="H297" s="731">
        <v>230426</v>
      </c>
      <c r="I297" s="731">
        <v>230426</v>
      </c>
      <c r="J297" s="731" t="s">
        <v>1088</v>
      </c>
      <c r="K297" s="731" t="s">
        <v>1090</v>
      </c>
      <c r="L297" s="734">
        <v>78.539999999999992</v>
      </c>
      <c r="M297" s="734">
        <v>9</v>
      </c>
      <c r="N297" s="735">
        <v>706.8599999999999</v>
      </c>
    </row>
    <row r="298" spans="1:14" ht="14.45" customHeight="1" x14ac:dyDescent="0.2">
      <c r="A298" s="729" t="s">
        <v>554</v>
      </c>
      <c r="B298" s="730" t="s">
        <v>555</v>
      </c>
      <c r="C298" s="731" t="s">
        <v>566</v>
      </c>
      <c r="D298" s="732" t="s">
        <v>567</v>
      </c>
      <c r="E298" s="733">
        <v>50113001</v>
      </c>
      <c r="F298" s="732" t="s">
        <v>577</v>
      </c>
      <c r="G298" s="731" t="s">
        <v>587</v>
      </c>
      <c r="H298" s="731">
        <v>169623</v>
      </c>
      <c r="I298" s="731">
        <v>169623</v>
      </c>
      <c r="J298" s="731" t="s">
        <v>1091</v>
      </c>
      <c r="K298" s="731" t="s">
        <v>1092</v>
      </c>
      <c r="L298" s="734">
        <v>33.11</v>
      </c>
      <c r="M298" s="734">
        <v>4</v>
      </c>
      <c r="N298" s="735">
        <v>132.44</v>
      </c>
    </row>
    <row r="299" spans="1:14" ht="14.45" customHeight="1" x14ac:dyDescent="0.2">
      <c r="A299" s="729" t="s">
        <v>554</v>
      </c>
      <c r="B299" s="730" t="s">
        <v>555</v>
      </c>
      <c r="C299" s="731" t="s">
        <v>566</v>
      </c>
      <c r="D299" s="732" t="s">
        <v>567</v>
      </c>
      <c r="E299" s="733">
        <v>50113001</v>
      </c>
      <c r="F299" s="732" t="s">
        <v>577</v>
      </c>
      <c r="G299" s="731" t="s">
        <v>587</v>
      </c>
      <c r="H299" s="731">
        <v>169654</v>
      </c>
      <c r="I299" s="731">
        <v>169654</v>
      </c>
      <c r="J299" s="731" t="s">
        <v>1093</v>
      </c>
      <c r="K299" s="731" t="s">
        <v>600</v>
      </c>
      <c r="L299" s="734">
        <v>50.529999999999994</v>
      </c>
      <c r="M299" s="734">
        <v>3</v>
      </c>
      <c r="N299" s="735">
        <v>151.58999999999997</v>
      </c>
    </row>
    <row r="300" spans="1:14" ht="14.45" customHeight="1" x14ac:dyDescent="0.2">
      <c r="A300" s="729" t="s">
        <v>554</v>
      </c>
      <c r="B300" s="730" t="s">
        <v>555</v>
      </c>
      <c r="C300" s="731" t="s">
        <v>566</v>
      </c>
      <c r="D300" s="732" t="s">
        <v>567</v>
      </c>
      <c r="E300" s="733">
        <v>50113001</v>
      </c>
      <c r="F300" s="732" t="s">
        <v>577</v>
      </c>
      <c r="G300" s="731" t="s">
        <v>587</v>
      </c>
      <c r="H300" s="731">
        <v>237595</v>
      </c>
      <c r="I300" s="731">
        <v>237595</v>
      </c>
      <c r="J300" s="731" t="s">
        <v>1094</v>
      </c>
      <c r="K300" s="731" t="s">
        <v>1095</v>
      </c>
      <c r="L300" s="734">
        <v>123.17000000000002</v>
      </c>
      <c r="M300" s="734">
        <v>11</v>
      </c>
      <c r="N300" s="735">
        <v>1354.8700000000001</v>
      </c>
    </row>
    <row r="301" spans="1:14" ht="14.45" customHeight="1" x14ac:dyDescent="0.2">
      <c r="A301" s="729" t="s">
        <v>554</v>
      </c>
      <c r="B301" s="730" t="s">
        <v>555</v>
      </c>
      <c r="C301" s="731" t="s">
        <v>566</v>
      </c>
      <c r="D301" s="732" t="s">
        <v>567</v>
      </c>
      <c r="E301" s="733">
        <v>50113001</v>
      </c>
      <c r="F301" s="732" t="s">
        <v>577</v>
      </c>
      <c r="G301" s="731" t="s">
        <v>578</v>
      </c>
      <c r="H301" s="731">
        <v>930432</v>
      </c>
      <c r="I301" s="731">
        <v>0</v>
      </c>
      <c r="J301" s="731" t="s">
        <v>1096</v>
      </c>
      <c r="K301" s="731" t="s">
        <v>329</v>
      </c>
      <c r="L301" s="734">
        <v>74.595338185454381</v>
      </c>
      <c r="M301" s="734">
        <v>4</v>
      </c>
      <c r="N301" s="735">
        <v>298.38135274181752</v>
      </c>
    </row>
    <row r="302" spans="1:14" ht="14.45" customHeight="1" x14ac:dyDescent="0.2">
      <c r="A302" s="729" t="s">
        <v>554</v>
      </c>
      <c r="B302" s="730" t="s">
        <v>555</v>
      </c>
      <c r="C302" s="731" t="s">
        <v>566</v>
      </c>
      <c r="D302" s="732" t="s">
        <v>567</v>
      </c>
      <c r="E302" s="733">
        <v>50113001</v>
      </c>
      <c r="F302" s="732" t="s">
        <v>577</v>
      </c>
      <c r="G302" s="731" t="s">
        <v>578</v>
      </c>
      <c r="H302" s="731">
        <v>930247</v>
      </c>
      <c r="I302" s="731">
        <v>0</v>
      </c>
      <c r="J302" s="731" t="s">
        <v>1097</v>
      </c>
      <c r="K302" s="731" t="s">
        <v>329</v>
      </c>
      <c r="L302" s="734">
        <v>251.9258334401755</v>
      </c>
      <c r="M302" s="734">
        <v>11</v>
      </c>
      <c r="N302" s="735">
        <v>2771.1841678419305</v>
      </c>
    </row>
    <row r="303" spans="1:14" ht="14.45" customHeight="1" x14ac:dyDescent="0.2">
      <c r="A303" s="729" t="s">
        <v>554</v>
      </c>
      <c r="B303" s="730" t="s">
        <v>555</v>
      </c>
      <c r="C303" s="731" t="s">
        <v>566</v>
      </c>
      <c r="D303" s="732" t="s">
        <v>567</v>
      </c>
      <c r="E303" s="733">
        <v>50113001</v>
      </c>
      <c r="F303" s="732" t="s">
        <v>577</v>
      </c>
      <c r="G303" s="731" t="s">
        <v>578</v>
      </c>
      <c r="H303" s="731">
        <v>900881</v>
      </c>
      <c r="I303" s="731">
        <v>0</v>
      </c>
      <c r="J303" s="731" t="s">
        <v>1098</v>
      </c>
      <c r="K303" s="731" t="s">
        <v>329</v>
      </c>
      <c r="L303" s="734">
        <v>154.35957643082489</v>
      </c>
      <c r="M303" s="734">
        <v>6</v>
      </c>
      <c r="N303" s="735">
        <v>926.15745858494938</v>
      </c>
    </row>
    <row r="304" spans="1:14" ht="14.45" customHeight="1" x14ac:dyDescent="0.2">
      <c r="A304" s="729" t="s">
        <v>554</v>
      </c>
      <c r="B304" s="730" t="s">
        <v>555</v>
      </c>
      <c r="C304" s="731" t="s">
        <v>566</v>
      </c>
      <c r="D304" s="732" t="s">
        <v>567</v>
      </c>
      <c r="E304" s="733">
        <v>50113001</v>
      </c>
      <c r="F304" s="732" t="s">
        <v>577</v>
      </c>
      <c r="G304" s="731" t="s">
        <v>578</v>
      </c>
      <c r="H304" s="731">
        <v>900497</v>
      </c>
      <c r="I304" s="731">
        <v>0</v>
      </c>
      <c r="J304" s="731" t="s">
        <v>1099</v>
      </c>
      <c r="K304" s="731" t="s">
        <v>329</v>
      </c>
      <c r="L304" s="734">
        <v>455.33445265346893</v>
      </c>
      <c r="M304" s="734">
        <v>2</v>
      </c>
      <c r="N304" s="735">
        <v>910.66890530693786</v>
      </c>
    </row>
    <row r="305" spans="1:14" ht="14.45" customHeight="1" x14ac:dyDescent="0.2">
      <c r="A305" s="729" t="s">
        <v>554</v>
      </c>
      <c r="B305" s="730" t="s">
        <v>555</v>
      </c>
      <c r="C305" s="731" t="s">
        <v>566</v>
      </c>
      <c r="D305" s="732" t="s">
        <v>567</v>
      </c>
      <c r="E305" s="733">
        <v>50113001</v>
      </c>
      <c r="F305" s="732" t="s">
        <v>577</v>
      </c>
      <c r="G305" s="731" t="s">
        <v>578</v>
      </c>
      <c r="H305" s="731">
        <v>900506</v>
      </c>
      <c r="I305" s="731">
        <v>0</v>
      </c>
      <c r="J305" s="731" t="s">
        <v>1100</v>
      </c>
      <c r="K305" s="731" t="s">
        <v>329</v>
      </c>
      <c r="L305" s="734">
        <v>788.70408649847946</v>
      </c>
      <c r="M305" s="734">
        <v>1</v>
      </c>
      <c r="N305" s="735">
        <v>788.70408649847946</v>
      </c>
    </row>
    <row r="306" spans="1:14" ht="14.45" customHeight="1" x14ac:dyDescent="0.2">
      <c r="A306" s="729" t="s">
        <v>554</v>
      </c>
      <c r="B306" s="730" t="s">
        <v>555</v>
      </c>
      <c r="C306" s="731" t="s">
        <v>566</v>
      </c>
      <c r="D306" s="732" t="s">
        <v>567</v>
      </c>
      <c r="E306" s="733">
        <v>50113001</v>
      </c>
      <c r="F306" s="732" t="s">
        <v>577</v>
      </c>
      <c r="G306" s="731" t="s">
        <v>578</v>
      </c>
      <c r="H306" s="731">
        <v>394073</v>
      </c>
      <c r="I306" s="731">
        <v>1000</v>
      </c>
      <c r="J306" s="731" t="s">
        <v>1101</v>
      </c>
      <c r="K306" s="731" t="s">
        <v>1102</v>
      </c>
      <c r="L306" s="734">
        <v>287.22882695170358</v>
      </c>
      <c r="M306" s="734">
        <v>1</v>
      </c>
      <c r="N306" s="735">
        <v>287.22882695170358</v>
      </c>
    </row>
    <row r="307" spans="1:14" ht="14.45" customHeight="1" x14ac:dyDescent="0.2">
      <c r="A307" s="729" t="s">
        <v>554</v>
      </c>
      <c r="B307" s="730" t="s">
        <v>555</v>
      </c>
      <c r="C307" s="731" t="s">
        <v>566</v>
      </c>
      <c r="D307" s="732" t="s">
        <v>567</v>
      </c>
      <c r="E307" s="733">
        <v>50113001</v>
      </c>
      <c r="F307" s="732" t="s">
        <v>577</v>
      </c>
      <c r="G307" s="731" t="s">
        <v>578</v>
      </c>
      <c r="H307" s="731">
        <v>501916</v>
      </c>
      <c r="I307" s="731">
        <v>1000</v>
      </c>
      <c r="J307" s="731" t="s">
        <v>1103</v>
      </c>
      <c r="K307" s="731" t="s">
        <v>1102</v>
      </c>
      <c r="L307" s="734">
        <v>319.24844466814432</v>
      </c>
      <c r="M307" s="734">
        <v>2</v>
      </c>
      <c r="N307" s="735">
        <v>638.49688933628863</v>
      </c>
    </row>
    <row r="308" spans="1:14" ht="14.45" customHeight="1" x14ac:dyDescent="0.2">
      <c r="A308" s="729" t="s">
        <v>554</v>
      </c>
      <c r="B308" s="730" t="s">
        <v>555</v>
      </c>
      <c r="C308" s="731" t="s">
        <v>566</v>
      </c>
      <c r="D308" s="732" t="s">
        <v>567</v>
      </c>
      <c r="E308" s="733">
        <v>50113001</v>
      </c>
      <c r="F308" s="732" t="s">
        <v>577</v>
      </c>
      <c r="G308" s="731" t="s">
        <v>578</v>
      </c>
      <c r="H308" s="731">
        <v>501725</v>
      </c>
      <c r="I308" s="731">
        <v>1000</v>
      </c>
      <c r="J308" s="731" t="s">
        <v>1103</v>
      </c>
      <c r="K308" s="731" t="s">
        <v>1104</v>
      </c>
      <c r="L308" s="734">
        <v>447.1200872434074</v>
      </c>
      <c r="M308" s="734">
        <v>1</v>
      </c>
      <c r="N308" s="735">
        <v>447.1200872434074</v>
      </c>
    </row>
    <row r="309" spans="1:14" ht="14.45" customHeight="1" x14ac:dyDescent="0.2">
      <c r="A309" s="729" t="s">
        <v>554</v>
      </c>
      <c r="B309" s="730" t="s">
        <v>555</v>
      </c>
      <c r="C309" s="731" t="s">
        <v>566</v>
      </c>
      <c r="D309" s="732" t="s">
        <v>567</v>
      </c>
      <c r="E309" s="733">
        <v>50113001</v>
      </c>
      <c r="F309" s="732" t="s">
        <v>577</v>
      </c>
      <c r="G309" s="731" t="s">
        <v>578</v>
      </c>
      <c r="H309" s="731">
        <v>930258</v>
      </c>
      <c r="I309" s="731">
        <v>0</v>
      </c>
      <c r="J309" s="731" t="s">
        <v>1105</v>
      </c>
      <c r="K309" s="731" t="s">
        <v>329</v>
      </c>
      <c r="L309" s="734">
        <v>371.87180999559263</v>
      </c>
      <c r="M309" s="734">
        <v>7</v>
      </c>
      <c r="N309" s="735">
        <v>2603.1026699691483</v>
      </c>
    </row>
    <row r="310" spans="1:14" ht="14.45" customHeight="1" x14ac:dyDescent="0.2">
      <c r="A310" s="729" t="s">
        <v>554</v>
      </c>
      <c r="B310" s="730" t="s">
        <v>555</v>
      </c>
      <c r="C310" s="731" t="s">
        <v>566</v>
      </c>
      <c r="D310" s="732" t="s">
        <v>567</v>
      </c>
      <c r="E310" s="733">
        <v>50113001</v>
      </c>
      <c r="F310" s="732" t="s">
        <v>577</v>
      </c>
      <c r="G310" s="731" t="s">
        <v>578</v>
      </c>
      <c r="H310" s="731">
        <v>395019</v>
      </c>
      <c r="I310" s="731">
        <v>0</v>
      </c>
      <c r="J310" s="731" t="s">
        <v>1106</v>
      </c>
      <c r="K310" s="731" t="s">
        <v>1107</v>
      </c>
      <c r="L310" s="734">
        <v>260.13500176720902</v>
      </c>
      <c r="M310" s="734">
        <v>14</v>
      </c>
      <c r="N310" s="735">
        <v>3641.8900247409265</v>
      </c>
    </row>
    <row r="311" spans="1:14" ht="14.45" customHeight="1" x14ac:dyDescent="0.2">
      <c r="A311" s="729" t="s">
        <v>554</v>
      </c>
      <c r="B311" s="730" t="s">
        <v>555</v>
      </c>
      <c r="C311" s="731" t="s">
        <v>566</v>
      </c>
      <c r="D311" s="732" t="s">
        <v>567</v>
      </c>
      <c r="E311" s="733">
        <v>50113001</v>
      </c>
      <c r="F311" s="732" t="s">
        <v>577</v>
      </c>
      <c r="G311" s="731" t="s">
        <v>578</v>
      </c>
      <c r="H311" s="731">
        <v>900803</v>
      </c>
      <c r="I311" s="731">
        <v>1000</v>
      </c>
      <c r="J311" s="731" t="s">
        <v>1108</v>
      </c>
      <c r="K311" s="731" t="s">
        <v>329</v>
      </c>
      <c r="L311" s="734">
        <v>49.180892602073918</v>
      </c>
      <c r="M311" s="734">
        <v>1</v>
      </c>
      <c r="N311" s="735">
        <v>49.180892602073918</v>
      </c>
    </row>
    <row r="312" spans="1:14" ht="14.45" customHeight="1" x14ac:dyDescent="0.2">
      <c r="A312" s="729" t="s">
        <v>554</v>
      </c>
      <c r="B312" s="730" t="s">
        <v>555</v>
      </c>
      <c r="C312" s="731" t="s">
        <v>566</v>
      </c>
      <c r="D312" s="732" t="s">
        <v>567</v>
      </c>
      <c r="E312" s="733">
        <v>50113001</v>
      </c>
      <c r="F312" s="732" t="s">
        <v>577</v>
      </c>
      <c r="G312" s="731" t="s">
        <v>578</v>
      </c>
      <c r="H312" s="731">
        <v>398229</v>
      </c>
      <c r="I312" s="731">
        <v>0</v>
      </c>
      <c r="J312" s="731" t="s">
        <v>1109</v>
      </c>
      <c r="K312" s="731" t="s">
        <v>329</v>
      </c>
      <c r="L312" s="734">
        <v>263.58000116568769</v>
      </c>
      <c r="M312" s="734">
        <v>10</v>
      </c>
      <c r="N312" s="735">
        <v>2635.8000116568769</v>
      </c>
    </row>
    <row r="313" spans="1:14" ht="14.45" customHeight="1" x14ac:dyDescent="0.2">
      <c r="A313" s="729" t="s">
        <v>554</v>
      </c>
      <c r="B313" s="730" t="s">
        <v>555</v>
      </c>
      <c r="C313" s="731" t="s">
        <v>566</v>
      </c>
      <c r="D313" s="732" t="s">
        <v>567</v>
      </c>
      <c r="E313" s="733">
        <v>50113001</v>
      </c>
      <c r="F313" s="732" t="s">
        <v>577</v>
      </c>
      <c r="G313" s="731" t="s">
        <v>578</v>
      </c>
      <c r="H313" s="731">
        <v>900034</v>
      </c>
      <c r="I313" s="731">
        <v>0</v>
      </c>
      <c r="J313" s="731" t="s">
        <v>1110</v>
      </c>
      <c r="K313" s="731" t="s">
        <v>329</v>
      </c>
      <c r="L313" s="734">
        <v>107.20361055504674</v>
      </c>
      <c r="M313" s="734">
        <v>1</v>
      </c>
      <c r="N313" s="735">
        <v>107.20361055504674</v>
      </c>
    </row>
    <row r="314" spans="1:14" ht="14.45" customHeight="1" x14ac:dyDescent="0.2">
      <c r="A314" s="729" t="s">
        <v>554</v>
      </c>
      <c r="B314" s="730" t="s">
        <v>555</v>
      </c>
      <c r="C314" s="731" t="s">
        <v>566</v>
      </c>
      <c r="D314" s="732" t="s">
        <v>567</v>
      </c>
      <c r="E314" s="733">
        <v>50113001</v>
      </c>
      <c r="F314" s="732" t="s">
        <v>577</v>
      </c>
      <c r="G314" s="731" t="s">
        <v>578</v>
      </c>
      <c r="H314" s="731">
        <v>900875</v>
      </c>
      <c r="I314" s="731">
        <v>0</v>
      </c>
      <c r="J314" s="731" t="s">
        <v>1111</v>
      </c>
      <c r="K314" s="731" t="s">
        <v>329</v>
      </c>
      <c r="L314" s="734">
        <v>388.35619171266654</v>
      </c>
      <c r="M314" s="734">
        <v>3</v>
      </c>
      <c r="N314" s="735">
        <v>1165.0685751379997</v>
      </c>
    </row>
    <row r="315" spans="1:14" ht="14.45" customHeight="1" x14ac:dyDescent="0.2">
      <c r="A315" s="729" t="s">
        <v>554</v>
      </c>
      <c r="B315" s="730" t="s">
        <v>555</v>
      </c>
      <c r="C315" s="731" t="s">
        <v>566</v>
      </c>
      <c r="D315" s="732" t="s">
        <v>567</v>
      </c>
      <c r="E315" s="733">
        <v>50113001</v>
      </c>
      <c r="F315" s="732" t="s">
        <v>577</v>
      </c>
      <c r="G315" s="731" t="s">
        <v>578</v>
      </c>
      <c r="H315" s="731">
        <v>900321</v>
      </c>
      <c r="I315" s="731">
        <v>0</v>
      </c>
      <c r="J315" s="731" t="s">
        <v>1112</v>
      </c>
      <c r="K315" s="731" t="s">
        <v>329</v>
      </c>
      <c r="L315" s="734">
        <v>299.15479714971082</v>
      </c>
      <c r="M315" s="734">
        <v>6</v>
      </c>
      <c r="N315" s="735">
        <v>1794.9287828982649</v>
      </c>
    </row>
    <row r="316" spans="1:14" ht="14.45" customHeight="1" x14ac:dyDescent="0.2">
      <c r="A316" s="729" t="s">
        <v>554</v>
      </c>
      <c r="B316" s="730" t="s">
        <v>555</v>
      </c>
      <c r="C316" s="731" t="s">
        <v>566</v>
      </c>
      <c r="D316" s="732" t="s">
        <v>567</v>
      </c>
      <c r="E316" s="733">
        <v>50113001</v>
      </c>
      <c r="F316" s="732" t="s">
        <v>577</v>
      </c>
      <c r="G316" s="731" t="s">
        <v>578</v>
      </c>
      <c r="H316" s="731">
        <v>840522</v>
      </c>
      <c r="I316" s="731">
        <v>0</v>
      </c>
      <c r="J316" s="731" t="s">
        <v>1113</v>
      </c>
      <c r="K316" s="731" t="s">
        <v>329</v>
      </c>
      <c r="L316" s="734">
        <v>345.86521346581611</v>
      </c>
      <c r="M316" s="734">
        <v>2</v>
      </c>
      <c r="N316" s="735">
        <v>691.73042693163222</v>
      </c>
    </row>
    <row r="317" spans="1:14" ht="14.45" customHeight="1" x14ac:dyDescent="0.2">
      <c r="A317" s="729" t="s">
        <v>554</v>
      </c>
      <c r="B317" s="730" t="s">
        <v>555</v>
      </c>
      <c r="C317" s="731" t="s">
        <v>566</v>
      </c>
      <c r="D317" s="732" t="s">
        <v>567</v>
      </c>
      <c r="E317" s="733">
        <v>50113001</v>
      </c>
      <c r="F317" s="732" t="s">
        <v>577</v>
      </c>
      <c r="G317" s="731" t="s">
        <v>578</v>
      </c>
      <c r="H317" s="731">
        <v>920356</v>
      </c>
      <c r="I317" s="731">
        <v>0</v>
      </c>
      <c r="J317" s="731" t="s">
        <v>1114</v>
      </c>
      <c r="K317" s="731" t="s">
        <v>329</v>
      </c>
      <c r="L317" s="734">
        <v>115.95217453413743</v>
      </c>
      <c r="M317" s="734">
        <v>3</v>
      </c>
      <c r="N317" s="735">
        <v>347.85652360241227</v>
      </c>
    </row>
    <row r="318" spans="1:14" ht="14.45" customHeight="1" x14ac:dyDescent="0.2">
      <c r="A318" s="729" t="s">
        <v>554</v>
      </c>
      <c r="B318" s="730" t="s">
        <v>555</v>
      </c>
      <c r="C318" s="731" t="s">
        <v>566</v>
      </c>
      <c r="D318" s="732" t="s">
        <v>567</v>
      </c>
      <c r="E318" s="733">
        <v>50113001</v>
      </c>
      <c r="F318" s="732" t="s">
        <v>577</v>
      </c>
      <c r="G318" s="731" t="s">
        <v>578</v>
      </c>
      <c r="H318" s="731">
        <v>900493</v>
      </c>
      <c r="I318" s="731">
        <v>0</v>
      </c>
      <c r="J318" s="731" t="s">
        <v>1115</v>
      </c>
      <c r="K318" s="731" t="s">
        <v>329</v>
      </c>
      <c r="L318" s="734">
        <v>381.88997216643486</v>
      </c>
      <c r="M318" s="734">
        <v>1</v>
      </c>
      <c r="N318" s="735">
        <v>381.88997216643486</v>
      </c>
    </row>
    <row r="319" spans="1:14" ht="14.45" customHeight="1" x14ac:dyDescent="0.2">
      <c r="A319" s="729" t="s">
        <v>554</v>
      </c>
      <c r="B319" s="730" t="s">
        <v>555</v>
      </c>
      <c r="C319" s="731" t="s">
        <v>566</v>
      </c>
      <c r="D319" s="732" t="s">
        <v>567</v>
      </c>
      <c r="E319" s="733">
        <v>50113001</v>
      </c>
      <c r="F319" s="732" t="s">
        <v>577</v>
      </c>
      <c r="G319" s="731" t="s">
        <v>578</v>
      </c>
      <c r="H319" s="731">
        <v>921394</v>
      </c>
      <c r="I319" s="731">
        <v>0</v>
      </c>
      <c r="J319" s="731" t="s">
        <v>1116</v>
      </c>
      <c r="K319" s="731" t="s">
        <v>329</v>
      </c>
      <c r="L319" s="734">
        <v>517.19175943594712</v>
      </c>
      <c r="M319" s="734">
        <v>8</v>
      </c>
      <c r="N319" s="735">
        <v>4137.534075487577</v>
      </c>
    </row>
    <row r="320" spans="1:14" ht="14.45" customHeight="1" x14ac:dyDescent="0.2">
      <c r="A320" s="729" t="s">
        <v>554</v>
      </c>
      <c r="B320" s="730" t="s">
        <v>555</v>
      </c>
      <c r="C320" s="731" t="s">
        <v>566</v>
      </c>
      <c r="D320" s="732" t="s">
        <v>567</v>
      </c>
      <c r="E320" s="733">
        <v>50113001</v>
      </c>
      <c r="F320" s="732" t="s">
        <v>577</v>
      </c>
      <c r="G320" s="731" t="s">
        <v>578</v>
      </c>
      <c r="H320" s="731">
        <v>900071</v>
      </c>
      <c r="I320" s="731">
        <v>0</v>
      </c>
      <c r="J320" s="731" t="s">
        <v>1117</v>
      </c>
      <c r="K320" s="731" t="s">
        <v>329</v>
      </c>
      <c r="L320" s="734">
        <v>155.25679721002149</v>
      </c>
      <c r="M320" s="734">
        <v>5</v>
      </c>
      <c r="N320" s="735">
        <v>776.28398605010739</v>
      </c>
    </row>
    <row r="321" spans="1:14" ht="14.45" customHeight="1" x14ac:dyDescent="0.2">
      <c r="A321" s="729" t="s">
        <v>554</v>
      </c>
      <c r="B321" s="730" t="s">
        <v>555</v>
      </c>
      <c r="C321" s="731" t="s">
        <v>566</v>
      </c>
      <c r="D321" s="732" t="s">
        <v>567</v>
      </c>
      <c r="E321" s="733">
        <v>50113001</v>
      </c>
      <c r="F321" s="732" t="s">
        <v>577</v>
      </c>
      <c r="G321" s="731" t="s">
        <v>578</v>
      </c>
      <c r="H321" s="731">
        <v>500215</v>
      </c>
      <c r="I321" s="731">
        <v>0</v>
      </c>
      <c r="J321" s="731" t="s">
        <v>1118</v>
      </c>
      <c r="K321" s="731" t="s">
        <v>329</v>
      </c>
      <c r="L321" s="734">
        <v>263.37459952086914</v>
      </c>
      <c r="M321" s="734">
        <v>1</v>
      </c>
      <c r="N321" s="735">
        <v>263.37459952086914</v>
      </c>
    </row>
    <row r="322" spans="1:14" ht="14.45" customHeight="1" x14ac:dyDescent="0.2">
      <c r="A322" s="729" t="s">
        <v>554</v>
      </c>
      <c r="B322" s="730" t="s">
        <v>555</v>
      </c>
      <c r="C322" s="731" t="s">
        <v>566</v>
      </c>
      <c r="D322" s="732" t="s">
        <v>567</v>
      </c>
      <c r="E322" s="733">
        <v>50113001</v>
      </c>
      <c r="F322" s="732" t="s">
        <v>577</v>
      </c>
      <c r="G322" s="731" t="s">
        <v>578</v>
      </c>
      <c r="H322" s="731">
        <v>900563</v>
      </c>
      <c r="I322" s="731">
        <v>0</v>
      </c>
      <c r="J322" s="731" t="s">
        <v>1119</v>
      </c>
      <c r="K322" s="731" t="s">
        <v>329</v>
      </c>
      <c r="L322" s="734">
        <v>92.220998872844632</v>
      </c>
      <c r="M322" s="734">
        <v>1</v>
      </c>
      <c r="N322" s="735">
        <v>92.220998872844632</v>
      </c>
    </row>
    <row r="323" spans="1:14" ht="14.45" customHeight="1" x14ac:dyDescent="0.2">
      <c r="A323" s="729" t="s">
        <v>554</v>
      </c>
      <c r="B323" s="730" t="s">
        <v>555</v>
      </c>
      <c r="C323" s="731" t="s">
        <v>566</v>
      </c>
      <c r="D323" s="732" t="s">
        <v>567</v>
      </c>
      <c r="E323" s="733">
        <v>50113001</v>
      </c>
      <c r="F323" s="732" t="s">
        <v>577</v>
      </c>
      <c r="G323" s="731" t="s">
        <v>578</v>
      </c>
      <c r="H323" s="731">
        <v>921533</v>
      </c>
      <c r="I323" s="731">
        <v>0</v>
      </c>
      <c r="J323" s="731" t="s">
        <v>1120</v>
      </c>
      <c r="K323" s="731" t="s">
        <v>329</v>
      </c>
      <c r="L323" s="734">
        <v>350.49462402702551</v>
      </c>
      <c r="M323" s="734">
        <v>1</v>
      </c>
      <c r="N323" s="735">
        <v>350.49462402702551</v>
      </c>
    </row>
    <row r="324" spans="1:14" ht="14.45" customHeight="1" x14ac:dyDescent="0.2">
      <c r="A324" s="729" t="s">
        <v>554</v>
      </c>
      <c r="B324" s="730" t="s">
        <v>555</v>
      </c>
      <c r="C324" s="731" t="s">
        <v>566</v>
      </c>
      <c r="D324" s="732" t="s">
        <v>567</v>
      </c>
      <c r="E324" s="733">
        <v>50113001</v>
      </c>
      <c r="F324" s="732" t="s">
        <v>577</v>
      </c>
      <c r="G324" s="731" t="s">
        <v>578</v>
      </c>
      <c r="H324" s="731">
        <v>921547</v>
      </c>
      <c r="I324" s="731">
        <v>0</v>
      </c>
      <c r="J324" s="731" t="s">
        <v>1121</v>
      </c>
      <c r="K324" s="731" t="s">
        <v>329</v>
      </c>
      <c r="L324" s="734">
        <v>541.68887681720503</v>
      </c>
      <c r="M324" s="734">
        <v>1</v>
      </c>
      <c r="N324" s="735">
        <v>541.68887681720503</v>
      </c>
    </row>
    <row r="325" spans="1:14" ht="14.45" customHeight="1" x14ac:dyDescent="0.2">
      <c r="A325" s="729" t="s">
        <v>554</v>
      </c>
      <c r="B325" s="730" t="s">
        <v>555</v>
      </c>
      <c r="C325" s="731" t="s">
        <v>566</v>
      </c>
      <c r="D325" s="732" t="s">
        <v>567</v>
      </c>
      <c r="E325" s="733">
        <v>50113001</v>
      </c>
      <c r="F325" s="732" t="s">
        <v>577</v>
      </c>
      <c r="G325" s="731" t="s">
        <v>578</v>
      </c>
      <c r="H325" s="731">
        <v>500530</v>
      </c>
      <c r="I325" s="731">
        <v>0</v>
      </c>
      <c r="J325" s="731" t="s">
        <v>1122</v>
      </c>
      <c r="K325" s="731" t="s">
        <v>329</v>
      </c>
      <c r="L325" s="734">
        <v>823.34501550285927</v>
      </c>
      <c r="M325" s="734">
        <v>1</v>
      </c>
      <c r="N325" s="735">
        <v>823.34501550285927</v>
      </c>
    </row>
    <row r="326" spans="1:14" ht="14.45" customHeight="1" x14ac:dyDescent="0.2">
      <c r="A326" s="729" t="s">
        <v>554</v>
      </c>
      <c r="B326" s="730" t="s">
        <v>555</v>
      </c>
      <c r="C326" s="731" t="s">
        <v>566</v>
      </c>
      <c r="D326" s="732" t="s">
        <v>567</v>
      </c>
      <c r="E326" s="733">
        <v>50113001</v>
      </c>
      <c r="F326" s="732" t="s">
        <v>577</v>
      </c>
      <c r="G326" s="731" t="s">
        <v>578</v>
      </c>
      <c r="H326" s="731">
        <v>921134</v>
      </c>
      <c r="I326" s="731">
        <v>0</v>
      </c>
      <c r="J326" s="731" t="s">
        <v>1123</v>
      </c>
      <c r="K326" s="731" t="s">
        <v>329</v>
      </c>
      <c r="L326" s="734">
        <v>272.41934693596443</v>
      </c>
      <c r="M326" s="734">
        <v>1</v>
      </c>
      <c r="N326" s="735">
        <v>272.41934693596443</v>
      </c>
    </row>
    <row r="327" spans="1:14" ht="14.45" customHeight="1" x14ac:dyDescent="0.2">
      <c r="A327" s="729" t="s">
        <v>554</v>
      </c>
      <c r="B327" s="730" t="s">
        <v>555</v>
      </c>
      <c r="C327" s="731" t="s">
        <v>566</v>
      </c>
      <c r="D327" s="732" t="s">
        <v>567</v>
      </c>
      <c r="E327" s="733">
        <v>50113001</v>
      </c>
      <c r="F327" s="732" t="s">
        <v>577</v>
      </c>
      <c r="G327" s="731" t="s">
        <v>578</v>
      </c>
      <c r="H327" s="731">
        <v>500258</v>
      </c>
      <c r="I327" s="731">
        <v>0</v>
      </c>
      <c r="J327" s="731" t="s">
        <v>1124</v>
      </c>
      <c r="K327" s="731" t="s">
        <v>1125</v>
      </c>
      <c r="L327" s="734">
        <v>436.61227502296595</v>
      </c>
      <c r="M327" s="734">
        <v>1</v>
      </c>
      <c r="N327" s="735">
        <v>436.61227502296595</v>
      </c>
    </row>
    <row r="328" spans="1:14" ht="14.45" customHeight="1" x14ac:dyDescent="0.2">
      <c r="A328" s="729" t="s">
        <v>554</v>
      </c>
      <c r="B328" s="730" t="s">
        <v>555</v>
      </c>
      <c r="C328" s="731" t="s">
        <v>566</v>
      </c>
      <c r="D328" s="732" t="s">
        <v>567</v>
      </c>
      <c r="E328" s="733">
        <v>50113001</v>
      </c>
      <c r="F328" s="732" t="s">
        <v>577</v>
      </c>
      <c r="G328" s="731" t="s">
        <v>578</v>
      </c>
      <c r="H328" s="731">
        <v>921135</v>
      </c>
      <c r="I328" s="731">
        <v>0</v>
      </c>
      <c r="J328" s="731" t="s">
        <v>1126</v>
      </c>
      <c r="K328" s="731" t="s">
        <v>1127</v>
      </c>
      <c r="L328" s="734">
        <v>272.30287654651318</v>
      </c>
      <c r="M328" s="734">
        <v>2</v>
      </c>
      <c r="N328" s="735">
        <v>544.60575309302635</v>
      </c>
    </row>
    <row r="329" spans="1:14" ht="14.45" customHeight="1" x14ac:dyDescent="0.2">
      <c r="A329" s="729" t="s">
        <v>554</v>
      </c>
      <c r="B329" s="730" t="s">
        <v>555</v>
      </c>
      <c r="C329" s="731" t="s">
        <v>566</v>
      </c>
      <c r="D329" s="732" t="s">
        <v>567</v>
      </c>
      <c r="E329" s="733">
        <v>50113001</v>
      </c>
      <c r="F329" s="732" t="s">
        <v>577</v>
      </c>
      <c r="G329" s="731" t="s">
        <v>578</v>
      </c>
      <c r="H329" s="731">
        <v>921064</v>
      </c>
      <c r="I329" s="731">
        <v>0</v>
      </c>
      <c r="J329" s="731" t="s">
        <v>1128</v>
      </c>
      <c r="K329" s="731" t="s">
        <v>329</v>
      </c>
      <c r="L329" s="734">
        <v>83.180674719686479</v>
      </c>
      <c r="M329" s="734">
        <v>5</v>
      </c>
      <c r="N329" s="735">
        <v>415.90337359843238</v>
      </c>
    </row>
    <row r="330" spans="1:14" ht="14.45" customHeight="1" x14ac:dyDescent="0.2">
      <c r="A330" s="729" t="s">
        <v>554</v>
      </c>
      <c r="B330" s="730" t="s">
        <v>555</v>
      </c>
      <c r="C330" s="731" t="s">
        <v>566</v>
      </c>
      <c r="D330" s="732" t="s">
        <v>567</v>
      </c>
      <c r="E330" s="733">
        <v>50113001</v>
      </c>
      <c r="F330" s="732" t="s">
        <v>577</v>
      </c>
      <c r="G330" s="731" t="s">
        <v>578</v>
      </c>
      <c r="H330" s="731">
        <v>921476</v>
      </c>
      <c r="I330" s="731">
        <v>0</v>
      </c>
      <c r="J330" s="731" t="s">
        <v>1129</v>
      </c>
      <c r="K330" s="731" t="s">
        <v>329</v>
      </c>
      <c r="L330" s="734">
        <v>174.06750520495763</v>
      </c>
      <c r="M330" s="734">
        <v>2</v>
      </c>
      <c r="N330" s="735">
        <v>348.13501040991525</v>
      </c>
    </row>
    <row r="331" spans="1:14" ht="14.45" customHeight="1" x14ac:dyDescent="0.2">
      <c r="A331" s="729" t="s">
        <v>554</v>
      </c>
      <c r="B331" s="730" t="s">
        <v>555</v>
      </c>
      <c r="C331" s="731" t="s">
        <v>566</v>
      </c>
      <c r="D331" s="732" t="s">
        <v>567</v>
      </c>
      <c r="E331" s="733">
        <v>50113001</v>
      </c>
      <c r="F331" s="732" t="s">
        <v>577</v>
      </c>
      <c r="G331" s="731" t="s">
        <v>578</v>
      </c>
      <c r="H331" s="731">
        <v>500829</v>
      </c>
      <c r="I331" s="731">
        <v>0</v>
      </c>
      <c r="J331" s="731" t="s">
        <v>1130</v>
      </c>
      <c r="K331" s="731" t="s">
        <v>1131</v>
      </c>
      <c r="L331" s="734">
        <v>327.07699228802954</v>
      </c>
      <c r="M331" s="734">
        <v>2</v>
      </c>
      <c r="N331" s="735">
        <v>654.15398457605909</v>
      </c>
    </row>
    <row r="332" spans="1:14" ht="14.45" customHeight="1" x14ac:dyDescent="0.2">
      <c r="A332" s="729" t="s">
        <v>554</v>
      </c>
      <c r="B332" s="730" t="s">
        <v>555</v>
      </c>
      <c r="C332" s="731" t="s">
        <v>566</v>
      </c>
      <c r="D332" s="732" t="s">
        <v>567</v>
      </c>
      <c r="E332" s="733">
        <v>50113001</v>
      </c>
      <c r="F332" s="732" t="s">
        <v>577</v>
      </c>
      <c r="G332" s="731" t="s">
        <v>578</v>
      </c>
      <c r="H332" s="731">
        <v>501346</v>
      </c>
      <c r="I332" s="731">
        <v>0</v>
      </c>
      <c r="J332" s="731" t="s">
        <v>1132</v>
      </c>
      <c r="K332" s="731" t="s">
        <v>1133</v>
      </c>
      <c r="L332" s="734">
        <v>737.47980941401977</v>
      </c>
      <c r="M332" s="734">
        <v>1</v>
      </c>
      <c r="N332" s="735">
        <v>737.47980941401977</v>
      </c>
    </row>
    <row r="333" spans="1:14" ht="14.45" customHeight="1" x14ac:dyDescent="0.2">
      <c r="A333" s="729" t="s">
        <v>554</v>
      </c>
      <c r="B333" s="730" t="s">
        <v>555</v>
      </c>
      <c r="C333" s="731" t="s">
        <v>566</v>
      </c>
      <c r="D333" s="732" t="s">
        <v>567</v>
      </c>
      <c r="E333" s="733">
        <v>50113001</v>
      </c>
      <c r="F333" s="732" t="s">
        <v>577</v>
      </c>
      <c r="G333" s="731" t="s">
        <v>578</v>
      </c>
      <c r="H333" s="731">
        <v>921184</v>
      </c>
      <c r="I333" s="731">
        <v>0</v>
      </c>
      <c r="J333" s="731" t="s">
        <v>1134</v>
      </c>
      <c r="K333" s="731" t="s">
        <v>329</v>
      </c>
      <c r="L333" s="734">
        <v>209.15199196297982</v>
      </c>
      <c r="M333" s="734">
        <v>1</v>
      </c>
      <c r="N333" s="735">
        <v>209.15199196297982</v>
      </c>
    </row>
    <row r="334" spans="1:14" ht="14.45" customHeight="1" x14ac:dyDescent="0.2">
      <c r="A334" s="729" t="s">
        <v>554</v>
      </c>
      <c r="B334" s="730" t="s">
        <v>555</v>
      </c>
      <c r="C334" s="731" t="s">
        <v>566</v>
      </c>
      <c r="D334" s="732" t="s">
        <v>567</v>
      </c>
      <c r="E334" s="733">
        <v>50113001</v>
      </c>
      <c r="F334" s="732" t="s">
        <v>577</v>
      </c>
      <c r="G334" s="731" t="s">
        <v>578</v>
      </c>
      <c r="H334" s="731">
        <v>235805</v>
      </c>
      <c r="I334" s="731">
        <v>235805</v>
      </c>
      <c r="J334" s="731" t="s">
        <v>1135</v>
      </c>
      <c r="K334" s="731" t="s">
        <v>1136</v>
      </c>
      <c r="L334" s="734">
        <v>70.739999999999995</v>
      </c>
      <c r="M334" s="734">
        <v>4</v>
      </c>
      <c r="N334" s="735">
        <v>282.95999999999998</v>
      </c>
    </row>
    <row r="335" spans="1:14" ht="14.45" customHeight="1" x14ac:dyDescent="0.2">
      <c r="A335" s="729" t="s">
        <v>554</v>
      </c>
      <c r="B335" s="730" t="s">
        <v>555</v>
      </c>
      <c r="C335" s="731" t="s">
        <v>566</v>
      </c>
      <c r="D335" s="732" t="s">
        <v>567</v>
      </c>
      <c r="E335" s="733">
        <v>50113001</v>
      </c>
      <c r="F335" s="732" t="s">
        <v>577</v>
      </c>
      <c r="G335" s="731" t="s">
        <v>578</v>
      </c>
      <c r="H335" s="731">
        <v>235808</v>
      </c>
      <c r="I335" s="731">
        <v>235808</v>
      </c>
      <c r="J335" s="731" t="s">
        <v>1137</v>
      </c>
      <c r="K335" s="731" t="s">
        <v>1138</v>
      </c>
      <c r="L335" s="734">
        <v>86.66</v>
      </c>
      <c r="M335" s="734">
        <v>14</v>
      </c>
      <c r="N335" s="735">
        <v>1213.24</v>
      </c>
    </row>
    <row r="336" spans="1:14" ht="14.45" customHeight="1" x14ac:dyDescent="0.2">
      <c r="A336" s="729" t="s">
        <v>554</v>
      </c>
      <c r="B336" s="730" t="s">
        <v>555</v>
      </c>
      <c r="C336" s="731" t="s">
        <v>566</v>
      </c>
      <c r="D336" s="732" t="s">
        <v>567</v>
      </c>
      <c r="E336" s="733">
        <v>50113001</v>
      </c>
      <c r="F336" s="732" t="s">
        <v>577</v>
      </c>
      <c r="G336" s="731" t="s">
        <v>578</v>
      </c>
      <c r="H336" s="731">
        <v>990947</v>
      </c>
      <c r="I336" s="731">
        <v>0</v>
      </c>
      <c r="J336" s="731" t="s">
        <v>1139</v>
      </c>
      <c r="K336" s="731" t="s">
        <v>329</v>
      </c>
      <c r="L336" s="734">
        <v>1400.6699999999998</v>
      </c>
      <c r="M336" s="734">
        <v>2</v>
      </c>
      <c r="N336" s="735">
        <v>2801.3399999999997</v>
      </c>
    </row>
    <row r="337" spans="1:14" ht="14.45" customHeight="1" x14ac:dyDescent="0.2">
      <c r="A337" s="729" t="s">
        <v>554</v>
      </c>
      <c r="B337" s="730" t="s">
        <v>555</v>
      </c>
      <c r="C337" s="731" t="s">
        <v>566</v>
      </c>
      <c r="D337" s="732" t="s">
        <v>567</v>
      </c>
      <c r="E337" s="733">
        <v>50113001</v>
      </c>
      <c r="F337" s="732" t="s">
        <v>577</v>
      </c>
      <c r="G337" s="731" t="s">
        <v>578</v>
      </c>
      <c r="H337" s="731">
        <v>230614</v>
      </c>
      <c r="I337" s="731">
        <v>230614</v>
      </c>
      <c r="J337" s="731" t="s">
        <v>1140</v>
      </c>
      <c r="K337" s="731" t="s">
        <v>1141</v>
      </c>
      <c r="L337" s="734">
        <v>277.64000000000004</v>
      </c>
      <c r="M337" s="734">
        <v>6</v>
      </c>
      <c r="N337" s="735">
        <v>1665.8400000000004</v>
      </c>
    </row>
    <row r="338" spans="1:14" ht="14.45" customHeight="1" x14ac:dyDescent="0.2">
      <c r="A338" s="729" t="s">
        <v>554</v>
      </c>
      <c r="B338" s="730" t="s">
        <v>555</v>
      </c>
      <c r="C338" s="731" t="s">
        <v>566</v>
      </c>
      <c r="D338" s="732" t="s">
        <v>567</v>
      </c>
      <c r="E338" s="733">
        <v>50113001</v>
      </c>
      <c r="F338" s="732" t="s">
        <v>577</v>
      </c>
      <c r="G338" s="731" t="s">
        <v>578</v>
      </c>
      <c r="H338" s="731">
        <v>119571</v>
      </c>
      <c r="I338" s="731">
        <v>19571</v>
      </c>
      <c r="J338" s="731" t="s">
        <v>1142</v>
      </c>
      <c r="K338" s="731" t="s">
        <v>1143</v>
      </c>
      <c r="L338" s="734">
        <v>249.27399999999997</v>
      </c>
      <c r="M338" s="734">
        <v>5</v>
      </c>
      <c r="N338" s="735">
        <v>1246.3699999999999</v>
      </c>
    </row>
    <row r="339" spans="1:14" ht="14.45" customHeight="1" x14ac:dyDescent="0.2">
      <c r="A339" s="729" t="s">
        <v>554</v>
      </c>
      <c r="B339" s="730" t="s">
        <v>555</v>
      </c>
      <c r="C339" s="731" t="s">
        <v>566</v>
      </c>
      <c r="D339" s="732" t="s">
        <v>567</v>
      </c>
      <c r="E339" s="733">
        <v>50113001</v>
      </c>
      <c r="F339" s="732" t="s">
        <v>577</v>
      </c>
      <c r="G339" s="731" t="s">
        <v>578</v>
      </c>
      <c r="H339" s="731">
        <v>127953</v>
      </c>
      <c r="I339" s="731">
        <v>27953</v>
      </c>
      <c r="J339" s="731" t="s">
        <v>1144</v>
      </c>
      <c r="K339" s="731" t="s">
        <v>1145</v>
      </c>
      <c r="L339" s="734">
        <v>1083.6399999999994</v>
      </c>
      <c r="M339" s="734">
        <v>1</v>
      </c>
      <c r="N339" s="735">
        <v>1083.6399999999994</v>
      </c>
    </row>
    <row r="340" spans="1:14" ht="14.45" customHeight="1" x14ac:dyDescent="0.2">
      <c r="A340" s="729" t="s">
        <v>554</v>
      </c>
      <c r="B340" s="730" t="s">
        <v>555</v>
      </c>
      <c r="C340" s="731" t="s">
        <v>566</v>
      </c>
      <c r="D340" s="732" t="s">
        <v>567</v>
      </c>
      <c r="E340" s="733">
        <v>50113001</v>
      </c>
      <c r="F340" s="732" t="s">
        <v>577</v>
      </c>
      <c r="G340" s="731" t="s">
        <v>587</v>
      </c>
      <c r="H340" s="731">
        <v>844410</v>
      </c>
      <c r="I340" s="731">
        <v>106344</v>
      </c>
      <c r="J340" s="731" t="s">
        <v>1146</v>
      </c>
      <c r="K340" s="731" t="s">
        <v>1147</v>
      </c>
      <c r="L340" s="734">
        <v>72.3</v>
      </c>
      <c r="M340" s="734">
        <v>3</v>
      </c>
      <c r="N340" s="735">
        <v>216.89999999999998</v>
      </c>
    </row>
    <row r="341" spans="1:14" ht="14.45" customHeight="1" x14ac:dyDescent="0.2">
      <c r="A341" s="729" t="s">
        <v>554</v>
      </c>
      <c r="B341" s="730" t="s">
        <v>555</v>
      </c>
      <c r="C341" s="731" t="s">
        <v>566</v>
      </c>
      <c r="D341" s="732" t="s">
        <v>567</v>
      </c>
      <c r="E341" s="733">
        <v>50113001</v>
      </c>
      <c r="F341" s="732" t="s">
        <v>577</v>
      </c>
      <c r="G341" s="731" t="s">
        <v>578</v>
      </c>
      <c r="H341" s="731">
        <v>116055</v>
      </c>
      <c r="I341" s="731">
        <v>16055</v>
      </c>
      <c r="J341" s="731" t="s">
        <v>1148</v>
      </c>
      <c r="K341" s="731" t="s">
        <v>1149</v>
      </c>
      <c r="L341" s="734">
        <v>109.31000000000003</v>
      </c>
      <c r="M341" s="734">
        <v>2</v>
      </c>
      <c r="N341" s="735">
        <v>218.62000000000006</v>
      </c>
    </row>
    <row r="342" spans="1:14" ht="14.45" customHeight="1" x14ac:dyDescent="0.2">
      <c r="A342" s="729" t="s">
        <v>554</v>
      </c>
      <c r="B342" s="730" t="s">
        <v>555</v>
      </c>
      <c r="C342" s="731" t="s">
        <v>566</v>
      </c>
      <c r="D342" s="732" t="s">
        <v>567</v>
      </c>
      <c r="E342" s="733">
        <v>50113001</v>
      </c>
      <c r="F342" s="732" t="s">
        <v>577</v>
      </c>
      <c r="G342" s="731" t="s">
        <v>587</v>
      </c>
      <c r="H342" s="731">
        <v>187427</v>
      </c>
      <c r="I342" s="731">
        <v>187427</v>
      </c>
      <c r="J342" s="731" t="s">
        <v>1150</v>
      </c>
      <c r="K342" s="731" t="s">
        <v>1151</v>
      </c>
      <c r="L342" s="734">
        <v>62.600000000000009</v>
      </c>
      <c r="M342" s="734">
        <v>2</v>
      </c>
      <c r="N342" s="735">
        <v>125.20000000000002</v>
      </c>
    </row>
    <row r="343" spans="1:14" ht="14.45" customHeight="1" x14ac:dyDescent="0.2">
      <c r="A343" s="729" t="s">
        <v>554</v>
      </c>
      <c r="B343" s="730" t="s">
        <v>555</v>
      </c>
      <c r="C343" s="731" t="s">
        <v>566</v>
      </c>
      <c r="D343" s="732" t="s">
        <v>567</v>
      </c>
      <c r="E343" s="733">
        <v>50113001</v>
      </c>
      <c r="F343" s="732" t="s">
        <v>577</v>
      </c>
      <c r="G343" s="731" t="s">
        <v>587</v>
      </c>
      <c r="H343" s="731">
        <v>169714</v>
      </c>
      <c r="I343" s="731">
        <v>169714</v>
      </c>
      <c r="J343" s="731" t="s">
        <v>1152</v>
      </c>
      <c r="K343" s="731" t="s">
        <v>1153</v>
      </c>
      <c r="L343" s="734">
        <v>112.15</v>
      </c>
      <c r="M343" s="734">
        <v>2</v>
      </c>
      <c r="N343" s="735">
        <v>224.3</v>
      </c>
    </row>
    <row r="344" spans="1:14" ht="14.45" customHeight="1" x14ac:dyDescent="0.2">
      <c r="A344" s="729" t="s">
        <v>554</v>
      </c>
      <c r="B344" s="730" t="s">
        <v>555</v>
      </c>
      <c r="C344" s="731" t="s">
        <v>566</v>
      </c>
      <c r="D344" s="732" t="s">
        <v>567</v>
      </c>
      <c r="E344" s="733">
        <v>50113001</v>
      </c>
      <c r="F344" s="732" t="s">
        <v>577</v>
      </c>
      <c r="G344" s="731" t="s">
        <v>587</v>
      </c>
      <c r="H344" s="731">
        <v>187425</v>
      </c>
      <c r="I344" s="731">
        <v>187425</v>
      </c>
      <c r="J344" s="731" t="s">
        <v>1154</v>
      </c>
      <c r="K344" s="731" t="s">
        <v>1155</v>
      </c>
      <c r="L344" s="734">
        <v>49.344999999999999</v>
      </c>
      <c r="M344" s="734">
        <v>4</v>
      </c>
      <c r="N344" s="735">
        <v>197.38</v>
      </c>
    </row>
    <row r="345" spans="1:14" ht="14.45" customHeight="1" x14ac:dyDescent="0.2">
      <c r="A345" s="729" t="s">
        <v>554</v>
      </c>
      <c r="B345" s="730" t="s">
        <v>555</v>
      </c>
      <c r="C345" s="731" t="s">
        <v>566</v>
      </c>
      <c r="D345" s="732" t="s">
        <v>567</v>
      </c>
      <c r="E345" s="733">
        <v>50113001</v>
      </c>
      <c r="F345" s="732" t="s">
        <v>577</v>
      </c>
      <c r="G345" s="731" t="s">
        <v>587</v>
      </c>
      <c r="H345" s="731">
        <v>184245</v>
      </c>
      <c r="I345" s="731">
        <v>184245</v>
      </c>
      <c r="J345" s="731" t="s">
        <v>1156</v>
      </c>
      <c r="K345" s="731" t="s">
        <v>1157</v>
      </c>
      <c r="L345" s="734">
        <v>92.660000000000025</v>
      </c>
      <c r="M345" s="734">
        <v>2</v>
      </c>
      <c r="N345" s="735">
        <v>185.32000000000005</v>
      </c>
    </row>
    <row r="346" spans="1:14" ht="14.45" customHeight="1" x14ac:dyDescent="0.2">
      <c r="A346" s="729" t="s">
        <v>554</v>
      </c>
      <c r="B346" s="730" t="s">
        <v>555</v>
      </c>
      <c r="C346" s="731" t="s">
        <v>566</v>
      </c>
      <c r="D346" s="732" t="s">
        <v>567</v>
      </c>
      <c r="E346" s="733">
        <v>50113001</v>
      </c>
      <c r="F346" s="732" t="s">
        <v>577</v>
      </c>
      <c r="G346" s="731" t="s">
        <v>587</v>
      </c>
      <c r="H346" s="731">
        <v>28151</v>
      </c>
      <c r="I346" s="731">
        <v>28151</v>
      </c>
      <c r="J346" s="731" t="s">
        <v>1158</v>
      </c>
      <c r="K346" s="731" t="s">
        <v>589</v>
      </c>
      <c r="L346" s="734">
        <v>1039.8900000000001</v>
      </c>
      <c r="M346" s="734">
        <v>2</v>
      </c>
      <c r="N346" s="735">
        <v>2079.7800000000002</v>
      </c>
    </row>
    <row r="347" spans="1:14" ht="14.45" customHeight="1" x14ac:dyDescent="0.2">
      <c r="A347" s="729" t="s">
        <v>554</v>
      </c>
      <c r="B347" s="730" t="s">
        <v>555</v>
      </c>
      <c r="C347" s="731" t="s">
        <v>566</v>
      </c>
      <c r="D347" s="732" t="s">
        <v>567</v>
      </c>
      <c r="E347" s="733">
        <v>50113001</v>
      </c>
      <c r="F347" s="732" t="s">
        <v>577</v>
      </c>
      <c r="G347" s="731" t="s">
        <v>587</v>
      </c>
      <c r="H347" s="731">
        <v>128148</v>
      </c>
      <c r="I347" s="731">
        <v>28148</v>
      </c>
      <c r="J347" s="731" t="s">
        <v>1159</v>
      </c>
      <c r="K347" s="731" t="s">
        <v>589</v>
      </c>
      <c r="L347" s="734">
        <v>1050.4000000000001</v>
      </c>
      <c r="M347" s="734">
        <v>1</v>
      </c>
      <c r="N347" s="735">
        <v>1050.4000000000001</v>
      </c>
    </row>
    <row r="348" spans="1:14" ht="14.45" customHeight="1" x14ac:dyDescent="0.2">
      <c r="A348" s="729" t="s">
        <v>554</v>
      </c>
      <c r="B348" s="730" t="s">
        <v>555</v>
      </c>
      <c r="C348" s="731" t="s">
        <v>566</v>
      </c>
      <c r="D348" s="732" t="s">
        <v>567</v>
      </c>
      <c r="E348" s="733">
        <v>50113001</v>
      </c>
      <c r="F348" s="732" t="s">
        <v>577</v>
      </c>
      <c r="G348" s="731" t="s">
        <v>578</v>
      </c>
      <c r="H348" s="731">
        <v>188217</v>
      </c>
      <c r="I348" s="731">
        <v>88217</v>
      </c>
      <c r="J348" s="731" t="s">
        <v>1160</v>
      </c>
      <c r="K348" s="731" t="s">
        <v>1161</v>
      </c>
      <c r="L348" s="734">
        <v>126.67709677419356</v>
      </c>
      <c r="M348" s="734">
        <v>31</v>
      </c>
      <c r="N348" s="735">
        <v>3926.9900000000002</v>
      </c>
    </row>
    <row r="349" spans="1:14" ht="14.45" customHeight="1" x14ac:dyDescent="0.2">
      <c r="A349" s="729" t="s">
        <v>554</v>
      </c>
      <c r="B349" s="730" t="s">
        <v>555</v>
      </c>
      <c r="C349" s="731" t="s">
        <v>566</v>
      </c>
      <c r="D349" s="732" t="s">
        <v>567</v>
      </c>
      <c r="E349" s="733">
        <v>50113001</v>
      </c>
      <c r="F349" s="732" t="s">
        <v>577</v>
      </c>
      <c r="G349" s="731" t="s">
        <v>578</v>
      </c>
      <c r="H349" s="731">
        <v>188219</v>
      </c>
      <c r="I349" s="731">
        <v>88219</v>
      </c>
      <c r="J349" s="731" t="s">
        <v>1162</v>
      </c>
      <c r="K349" s="731" t="s">
        <v>1163</v>
      </c>
      <c r="L349" s="734">
        <v>142.80230769230769</v>
      </c>
      <c r="M349" s="734">
        <v>13</v>
      </c>
      <c r="N349" s="735">
        <v>1856.4299999999998</v>
      </c>
    </row>
    <row r="350" spans="1:14" ht="14.45" customHeight="1" x14ac:dyDescent="0.2">
      <c r="A350" s="729" t="s">
        <v>554</v>
      </c>
      <c r="B350" s="730" t="s">
        <v>555</v>
      </c>
      <c r="C350" s="731" t="s">
        <v>566</v>
      </c>
      <c r="D350" s="732" t="s">
        <v>567</v>
      </c>
      <c r="E350" s="733">
        <v>50113001</v>
      </c>
      <c r="F350" s="732" t="s">
        <v>577</v>
      </c>
      <c r="G350" s="731" t="s">
        <v>578</v>
      </c>
      <c r="H350" s="731">
        <v>216146</v>
      </c>
      <c r="I350" s="731">
        <v>216146</v>
      </c>
      <c r="J350" s="731" t="s">
        <v>1162</v>
      </c>
      <c r="K350" s="731" t="s">
        <v>1164</v>
      </c>
      <c r="L350" s="734">
        <v>130.66</v>
      </c>
      <c r="M350" s="734">
        <v>3</v>
      </c>
      <c r="N350" s="735">
        <v>391.98</v>
      </c>
    </row>
    <row r="351" spans="1:14" ht="14.45" customHeight="1" x14ac:dyDescent="0.2">
      <c r="A351" s="729" t="s">
        <v>554</v>
      </c>
      <c r="B351" s="730" t="s">
        <v>555</v>
      </c>
      <c r="C351" s="731" t="s">
        <v>566</v>
      </c>
      <c r="D351" s="732" t="s">
        <v>567</v>
      </c>
      <c r="E351" s="733">
        <v>50113001</v>
      </c>
      <c r="F351" s="732" t="s">
        <v>577</v>
      </c>
      <c r="G351" s="731" t="s">
        <v>578</v>
      </c>
      <c r="H351" s="731">
        <v>183106</v>
      </c>
      <c r="I351" s="731">
        <v>83106</v>
      </c>
      <c r="J351" s="731" t="s">
        <v>1165</v>
      </c>
      <c r="K351" s="731" t="s">
        <v>1166</v>
      </c>
      <c r="L351" s="734">
        <v>172.16</v>
      </c>
      <c r="M351" s="734">
        <v>1</v>
      </c>
      <c r="N351" s="735">
        <v>172.16</v>
      </c>
    </row>
    <row r="352" spans="1:14" ht="14.45" customHeight="1" x14ac:dyDescent="0.2">
      <c r="A352" s="729" t="s">
        <v>554</v>
      </c>
      <c r="B352" s="730" t="s">
        <v>555</v>
      </c>
      <c r="C352" s="731" t="s">
        <v>566</v>
      </c>
      <c r="D352" s="732" t="s">
        <v>567</v>
      </c>
      <c r="E352" s="733">
        <v>50113001</v>
      </c>
      <c r="F352" s="732" t="s">
        <v>577</v>
      </c>
      <c r="G352" s="731" t="s">
        <v>578</v>
      </c>
      <c r="H352" s="731">
        <v>225971</v>
      </c>
      <c r="I352" s="731">
        <v>225971</v>
      </c>
      <c r="J352" s="731" t="s">
        <v>1167</v>
      </c>
      <c r="K352" s="731" t="s">
        <v>1168</v>
      </c>
      <c r="L352" s="734">
        <v>103.91000000000004</v>
      </c>
      <c r="M352" s="734">
        <v>1</v>
      </c>
      <c r="N352" s="735">
        <v>103.91000000000004</v>
      </c>
    </row>
    <row r="353" spans="1:14" ht="14.45" customHeight="1" x14ac:dyDescent="0.2">
      <c r="A353" s="729" t="s">
        <v>554</v>
      </c>
      <c r="B353" s="730" t="s">
        <v>555</v>
      </c>
      <c r="C353" s="731" t="s">
        <v>566</v>
      </c>
      <c r="D353" s="732" t="s">
        <v>567</v>
      </c>
      <c r="E353" s="733">
        <v>50113001</v>
      </c>
      <c r="F353" s="732" t="s">
        <v>577</v>
      </c>
      <c r="G353" s="731" t="s">
        <v>578</v>
      </c>
      <c r="H353" s="731">
        <v>205992</v>
      </c>
      <c r="I353" s="731">
        <v>205992</v>
      </c>
      <c r="J353" s="731" t="s">
        <v>1169</v>
      </c>
      <c r="K353" s="731" t="s">
        <v>1170</v>
      </c>
      <c r="L353" s="734">
        <v>172.92000000000002</v>
      </c>
      <c r="M353" s="734">
        <v>2</v>
      </c>
      <c r="N353" s="735">
        <v>345.84000000000003</v>
      </c>
    </row>
    <row r="354" spans="1:14" ht="14.45" customHeight="1" x14ac:dyDescent="0.2">
      <c r="A354" s="729" t="s">
        <v>554</v>
      </c>
      <c r="B354" s="730" t="s">
        <v>555</v>
      </c>
      <c r="C354" s="731" t="s">
        <v>566</v>
      </c>
      <c r="D354" s="732" t="s">
        <v>567</v>
      </c>
      <c r="E354" s="733">
        <v>50113001</v>
      </c>
      <c r="F354" s="732" t="s">
        <v>577</v>
      </c>
      <c r="G354" s="731" t="s">
        <v>578</v>
      </c>
      <c r="H354" s="731">
        <v>157345</v>
      </c>
      <c r="I354" s="731">
        <v>57345</v>
      </c>
      <c r="J354" s="731" t="s">
        <v>1171</v>
      </c>
      <c r="K354" s="731" t="s">
        <v>1172</v>
      </c>
      <c r="L354" s="734">
        <v>456.7</v>
      </c>
      <c r="M354" s="734">
        <v>1</v>
      </c>
      <c r="N354" s="735">
        <v>456.7</v>
      </c>
    </row>
    <row r="355" spans="1:14" ht="14.45" customHeight="1" x14ac:dyDescent="0.2">
      <c r="A355" s="729" t="s">
        <v>554</v>
      </c>
      <c r="B355" s="730" t="s">
        <v>555</v>
      </c>
      <c r="C355" s="731" t="s">
        <v>566</v>
      </c>
      <c r="D355" s="732" t="s">
        <v>567</v>
      </c>
      <c r="E355" s="733">
        <v>50113001</v>
      </c>
      <c r="F355" s="732" t="s">
        <v>577</v>
      </c>
      <c r="G355" s="731" t="s">
        <v>578</v>
      </c>
      <c r="H355" s="731">
        <v>218236</v>
      </c>
      <c r="I355" s="731">
        <v>218236</v>
      </c>
      <c r="J355" s="731" t="s">
        <v>1173</v>
      </c>
      <c r="K355" s="731" t="s">
        <v>1174</v>
      </c>
      <c r="L355" s="734">
        <v>60.27</v>
      </c>
      <c r="M355" s="734">
        <v>5</v>
      </c>
      <c r="N355" s="735">
        <v>301.35000000000002</v>
      </c>
    </row>
    <row r="356" spans="1:14" ht="14.45" customHeight="1" x14ac:dyDescent="0.2">
      <c r="A356" s="729" t="s">
        <v>554</v>
      </c>
      <c r="B356" s="730" t="s">
        <v>555</v>
      </c>
      <c r="C356" s="731" t="s">
        <v>566</v>
      </c>
      <c r="D356" s="732" t="s">
        <v>567</v>
      </c>
      <c r="E356" s="733">
        <v>50113001</v>
      </c>
      <c r="F356" s="732" t="s">
        <v>577</v>
      </c>
      <c r="G356" s="731" t="s">
        <v>578</v>
      </c>
      <c r="H356" s="731">
        <v>218233</v>
      </c>
      <c r="I356" s="731">
        <v>218233</v>
      </c>
      <c r="J356" s="731" t="s">
        <v>1175</v>
      </c>
      <c r="K356" s="731" t="s">
        <v>1176</v>
      </c>
      <c r="L356" s="734">
        <v>60.14</v>
      </c>
      <c r="M356" s="734">
        <v>1</v>
      </c>
      <c r="N356" s="735">
        <v>60.14</v>
      </c>
    </row>
    <row r="357" spans="1:14" ht="14.45" customHeight="1" x14ac:dyDescent="0.2">
      <c r="A357" s="729" t="s">
        <v>554</v>
      </c>
      <c r="B357" s="730" t="s">
        <v>555</v>
      </c>
      <c r="C357" s="731" t="s">
        <v>566</v>
      </c>
      <c r="D357" s="732" t="s">
        <v>567</v>
      </c>
      <c r="E357" s="733">
        <v>50113001</v>
      </c>
      <c r="F357" s="732" t="s">
        <v>577</v>
      </c>
      <c r="G357" s="731" t="s">
        <v>587</v>
      </c>
      <c r="H357" s="731">
        <v>149909</v>
      </c>
      <c r="I357" s="731">
        <v>49909</v>
      </c>
      <c r="J357" s="731" t="s">
        <v>1177</v>
      </c>
      <c r="K357" s="731" t="s">
        <v>888</v>
      </c>
      <c r="L357" s="734">
        <v>27.9</v>
      </c>
      <c r="M357" s="734">
        <v>2</v>
      </c>
      <c r="N357" s="735">
        <v>55.8</v>
      </c>
    </row>
    <row r="358" spans="1:14" ht="14.45" customHeight="1" x14ac:dyDescent="0.2">
      <c r="A358" s="729" t="s">
        <v>554</v>
      </c>
      <c r="B358" s="730" t="s">
        <v>555</v>
      </c>
      <c r="C358" s="731" t="s">
        <v>566</v>
      </c>
      <c r="D358" s="732" t="s">
        <v>567</v>
      </c>
      <c r="E358" s="733">
        <v>50113001</v>
      </c>
      <c r="F358" s="732" t="s">
        <v>577</v>
      </c>
      <c r="G358" s="731" t="s">
        <v>578</v>
      </c>
      <c r="H358" s="731">
        <v>192853</v>
      </c>
      <c r="I358" s="731">
        <v>192853</v>
      </c>
      <c r="J358" s="731" t="s">
        <v>1178</v>
      </c>
      <c r="K358" s="731" t="s">
        <v>1179</v>
      </c>
      <c r="L358" s="734">
        <v>107.51333333333332</v>
      </c>
      <c r="M358" s="734">
        <v>9</v>
      </c>
      <c r="N358" s="735">
        <v>967.61999999999989</v>
      </c>
    </row>
    <row r="359" spans="1:14" ht="14.45" customHeight="1" x14ac:dyDescent="0.2">
      <c r="A359" s="729" t="s">
        <v>554</v>
      </c>
      <c r="B359" s="730" t="s">
        <v>555</v>
      </c>
      <c r="C359" s="731" t="s">
        <v>566</v>
      </c>
      <c r="D359" s="732" t="s">
        <v>567</v>
      </c>
      <c r="E359" s="733">
        <v>50113001</v>
      </c>
      <c r="F359" s="732" t="s">
        <v>577</v>
      </c>
      <c r="G359" s="731" t="s">
        <v>578</v>
      </c>
      <c r="H359" s="731">
        <v>110151</v>
      </c>
      <c r="I359" s="731">
        <v>10151</v>
      </c>
      <c r="J359" s="731" t="s">
        <v>1178</v>
      </c>
      <c r="K359" s="731" t="s">
        <v>1180</v>
      </c>
      <c r="L359" s="734">
        <v>65.62</v>
      </c>
      <c r="M359" s="734">
        <v>3</v>
      </c>
      <c r="N359" s="735">
        <v>196.86</v>
      </c>
    </row>
    <row r="360" spans="1:14" ht="14.45" customHeight="1" x14ac:dyDescent="0.2">
      <c r="A360" s="729" t="s">
        <v>554</v>
      </c>
      <c r="B360" s="730" t="s">
        <v>555</v>
      </c>
      <c r="C360" s="731" t="s">
        <v>566</v>
      </c>
      <c r="D360" s="732" t="s">
        <v>567</v>
      </c>
      <c r="E360" s="733">
        <v>50113001</v>
      </c>
      <c r="F360" s="732" t="s">
        <v>577</v>
      </c>
      <c r="G360" s="731" t="s">
        <v>587</v>
      </c>
      <c r="H360" s="731">
        <v>845492</v>
      </c>
      <c r="I360" s="731">
        <v>114068</v>
      </c>
      <c r="J360" s="731" t="s">
        <v>1181</v>
      </c>
      <c r="K360" s="731" t="s">
        <v>1182</v>
      </c>
      <c r="L360" s="734">
        <v>34.22999999999999</v>
      </c>
      <c r="M360" s="734">
        <v>1</v>
      </c>
      <c r="N360" s="735">
        <v>34.22999999999999</v>
      </c>
    </row>
    <row r="361" spans="1:14" ht="14.45" customHeight="1" x14ac:dyDescent="0.2">
      <c r="A361" s="729" t="s">
        <v>554</v>
      </c>
      <c r="B361" s="730" t="s">
        <v>555</v>
      </c>
      <c r="C361" s="731" t="s">
        <v>566</v>
      </c>
      <c r="D361" s="732" t="s">
        <v>567</v>
      </c>
      <c r="E361" s="733">
        <v>50113001</v>
      </c>
      <c r="F361" s="732" t="s">
        <v>577</v>
      </c>
      <c r="G361" s="731" t="s">
        <v>587</v>
      </c>
      <c r="H361" s="731">
        <v>844554</v>
      </c>
      <c r="I361" s="731">
        <v>114065</v>
      </c>
      <c r="J361" s="731" t="s">
        <v>1183</v>
      </c>
      <c r="K361" s="731" t="s">
        <v>1184</v>
      </c>
      <c r="L361" s="734">
        <v>18.290000000000003</v>
      </c>
      <c r="M361" s="734">
        <v>9</v>
      </c>
      <c r="N361" s="735">
        <v>164.61</v>
      </c>
    </row>
    <row r="362" spans="1:14" ht="14.45" customHeight="1" x14ac:dyDescent="0.2">
      <c r="A362" s="729" t="s">
        <v>554</v>
      </c>
      <c r="B362" s="730" t="s">
        <v>555</v>
      </c>
      <c r="C362" s="731" t="s">
        <v>566</v>
      </c>
      <c r="D362" s="732" t="s">
        <v>567</v>
      </c>
      <c r="E362" s="733">
        <v>50113001</v>
      </c>
      <c r="F362" s="732" t="s">
        <v>577</v>
      </c>
      <c r="G362" s="731" t="s">
        <v>587</v>
      </c>
      <c r="H362" s="731">
        <v>115316</v>
      </c>
      <c r="I362" s="731">
        <v>15316</v>
      </c>
      <c r="J362" s="731" t="s">
        <v>1185</v>
      </c>
      <c r="K362" s="731" t="s">
        <v>739</v>
      </c>
      <c r="L362" s="734">
        <v>18.987500000000004</v>
      </c>
      <c r="M362" s="734">
        <v>4</v>
      </c>
      <c r="N362" s="735">
        <v>75.950000000000017</v>
      </c>
    </row>
    <row r="363" spans="1:14" ht="14.45" customHeight="1" x14ac:dyDescent="0.2">
      <c r="A363" s="729" t="s">
        <v>554</v>
      </c>
      <c r="B363" s="730" t="s">
        <v>555</v>
      </c>
      <c r="C363" s="731" t="s">
        <v>566</v>
      </c>
      <c r="D363" s="732" t="s">
        <v>567</v>
      </c>
      <c r="E363" s="733">
        <v>50113001</v>
      </c>
      <c r="F363" s="732" t="s">
        <v>577</v>
      </c>
      <c r="G363" s="731" t="s">
        <v>578</v>
      </c>
      <c r="H363" s="731">
        <v>128216</v>
      </c>
      <c r="I363" s="731">
        <v>28216</v>
      </c>
      <c r="J363" s="731" t="s">
        <v>1186</v>
      </c>
      <c r="K363" s="731" t="s">
        <v>1187</v>
      </c>
      <c r="L363" s="734">
        <v>41.17</v>
      </c>
      <c r="M363" s="734">
        <v>5</v>
      </c>
      <c r="N363" s="735">
        <v>205.85000000000002</v>
      </c>
    </row>
    <row r="364" spans="1:14" ht="14.45" customHeight="1" x14ac:dyDescent="0.2">
      <c r="A364" s="729" t="s">
        <v>554</v>
      </c>
      <c r="B364" s="730" t="s">
        <v>555</v>
      </c>
      <c r="C364" s="731" t="s">
        <v>566</v>
      </c>
      <c r="D364" s="732" t="s">
        <v>567</v>
      </c>
      <c r="E364" s="733">
        <v>50113001</v>
      </c>
      <c r="F364" s="732" t="s">
        <v>577</v>
      </c>
      <c r="G364" s="731" t="s">
        <v>578</v>
      </c>
      <c r="H364" s="731">
        <v>196635</v>
      </c>
      <c r="I364" s="731">
        <v>96635</v>
      </c>
      <c r="J364" s="731" t="s">
        <v>1188</v>
      </c>
      <c r="K364" s="731" t="s">
        <v>1189</v>
      </c>
      <c r="L364" s="734">
        <v>111.45999999999997</v>
      </c>
      <c r="M364" s="734">
        <v>3</v>
      </c>
      <c r="N364" s="735">
        <v>334.37999999999988</v>
      </c>
    </row>
    <row r="365" spans="1:14" ht="14.45" customHeight="1" x14ac:dyDescent="0.2">
      <c r="A365" s="729" t="s">
        <v>554</v>
      </c>
      <c r="B365" s="730" t="s">
        <v>555</v>
      </c>
      <c r="C365" s="731" t="s">
        <v>566</v>
      </c>
      <c r="D365" s="732" t="s">
        <v>567</v>
      </c>
      <c r="E365" s="733">
        <v>50113001</v>
      </c>
      <c r="F365" s="732" t="s">
        <v>577</v>
      </c>
      <c r="G365" s="731" t="s">
        <v>578</v>
      </c>
      <c r="H365" s="731">
        <v>186393</v>
      </c>
      <c r="I365" s="731">
        <v>86393</v>
      </c>
      <c r="J365" s="731" t="s">
        <v>1190</v>
      </c>
      <c r="K365" s="731" t="s">
        <v>1191</v>
      </c>
      <c r="L365" s="734">
        <v>53.23</v>
      </c>
      <c r="M365" s="734">
        <v>2</v>
      </c>
      <c r="N365" s="735">
        <v>106.46</v>
      </c>
    </row>
    <row r="366" spans="1:14" ht="14.45" customHeight="1" x14ac:dyDescent="0.2">
      <c r="A366" s="729" t="s">
        <v>554</v>
      </c>
      <c r="B366" s="730" t="s">
        <v>555</v>
      </c>
      <c r="C366" s="731" t="s">
        <v>566</v>
      </c>
      <c r="D366" s="732" t="s">
        <v>567</v>
      </c>
      <c r="E366" s="733">
        <v>50113001</v>
      </c>
      <c r="F366" s="732" t="s">
        <v>577</v>
      </c>
      <c r="G366" s="731" t="s">
        <v>578</v>
      </c>
      <c r="H366" s="731">
        <v>117992</v>
      </c>
      <c r="I366" s="731">
        <v>17992</v>
      </c>
      <c r="J366" s="731" t="s">
        <v>1190</v>
      </c>
      <c r="K366" s="731" t="s">
        <v>1192</v>
      </c>
      <c r="L366" s="734">
        <v>84.759047619047607</v>
      </c>
      <c r="M366" s="734">
        <v>21</v>
      </c>
      <c r="N366" s="735">
        <v>1779.9399999999998</v>
      </c>
    </row>
    <row r="367" spans="1:14" ht="14.45" customHeight="1" x14ac:dyDescent="0.2">
      <c r="A367" s="729" t="s">
        <v>554</v>
      </c>
      <c r="B367" s="730" t="s">
        <v>555</v>
      </c>
      <c r="C367" s="731" t="s">
        <v>566</v>
      </c>
      <c r="D367" s="732" t="s">
        <v>567</v>
      </c>
      <c r="E367" s="733">
        <v>50113001</v>
      </c>
      <c r="F367" s="732" t="s">
        <v>577</v>
      </c>
      <c r="G367" s="731" t="s">
        <v>578</v>
      </c>
      <c r="H367" s="731">
        <v>231541</v>
      </c>
      <c r="I367" s="731">
        <v>231541</v>
      </c>
      <c r="J367" s="731" t="s">
        <v>1193</v>
      </c>
      <c r="K367" s="731" t="s">
        <v>1194</v>
      </c>
      <c r="L367" s="734">
        <v>80.7</v>
      </c>
      <c r="M367" s="734">
        <v>6</v>
      </c>
      <c r="N367" s="735">
        <v>484.2</v>
      </c>
    </row>
    <row r="368" spans="1:14" ht="14.45" customHeight="1" x14ac:dyDescent="0.2">
      <c r="A368" s="729" t="s">
        <v>554</v>
      </c>
      <c r="B368" s="730" t="s">
        <v>555</v>
      </c>
      <c r="C368" s="731" t="s">
        <v>566</v>
      </c>
      <c r="D368" s="732" t="s">
        <v>567</v>
      </c>
      <c r="E368" s="733">
        <v>50113001</v>
      </c>
      <c r="F368" s="732" t="s">
        <v>577</v>
      </c>
      <c r="G368" s="731" t="s">
        <v>578</v>
      </c>
      <c r="H368" s="731">
        <v>237329</v>
      </c>
      <c r="I368" s="731">
        <v>237329</v>
      </c>
      <c r="J368" s="731" t="s">
        <v>1195</v>
      </c>
      <c r="K368" s="731" t="s">
        <v>1196</v>
      </c>
      <c r="L368" s="734">
        <v>108.8775</v>
      </c>
      <c r="M368" s="734">
        <v>12</v>
      </c>
      <c r="N368" s="735">
        <v>1306.53</v>
      </c>
    </row>
    <row r="369" spans="1:14" ht="14.45" customHeight="1" x14ac:dyDescent="0.2">
      <c r="A369" s="729" t="s">
        <v>554</v>
      </c>
      <c r="B369" s="730" t="s">
        <v>555</v>
      </c>
      <c r="C369" s="731" t="s">
        <v>566</v>
      </c>
      <c r="D369" s="732" t="s">
        <v>567</v>
      </c>
      <c r="E369" s="733">
        <v>50113001</v>
      </c>
      <c r="F369" s="732" t="s">
        <v>577</v>
      </c>
      <c r="G369" s="731" t="s">
        <v>578</v>
      </c>
      <c r="H369" s="731">
        <v>237330</v>
      </c>
      <c r="I369" s="731">
        <v>237330</v>
      </c>
      <c r="J369" s="731" t="s">
        <v>1197</v>
      </c>
      <c r="K369" s="731" t="s">
        <v>1198</v>
      </c>
      <c r="L369" s="734">
        <v>105.895</v>
      </c>
      <c r="M369" s="734">
        <v>6</v>
      </c>
      <c r="N369" s="735">
        <v>635.37</v>
      </c>
    </row>
    <row r="370" spans="1:14" ht="14.45" customHeight="1" x14ac:dyDescent="0.2">
      <c r="A370" s="729" t="s">
        <v>554</v>
      </c>
      <c r="B370" s="730" t="s">
        <v>555</v>
      </c>
      <c r="C370" s="731" t="s">
        <v>566</v>
      </c>
      <c r="D370" s="732" t="s">
        <v>567</v>
      </c>
      <c r="E370" s="733">
        <v>50113001</v>
      </c>
      <c r="F370" s="732" t="s">
        <v>577</v>
      </c>
      <c r="G370" s="731" t="s">
        <v>578</v>
      </c>
      <c r="H370" s="731">
        <v>234736</v>
      </c>
      <c r="I370" s="731">
        <v>234736</v>
      </c>
      <c r="J370" s="731" t="s">
        <v>1199</v>
      </c>
      <c r="K370" s="731" t="s">
        <v>1200</v>
      </c>
      <c r="L370" s="734">
        <v>120.54</v>
      </c>
      <c r="M370" s="734">
        <v>21</v>
      </c>
      <c r="N370" s="735">
        <v>2531.34</v>
      </c>
    </row>
    <row r="371" spans="1:14" ht="14.45" customHeight="1" x14ac:dyDescent="0.2">
      <c r="A371" s="729" t="s">
        <v>554</v>
      </c>
      <c r="B371" s="730" t="s">
        <v>555</v>
      </c>
      <c r="C371" s="731" t="s">
        <v>566</v>
      </c>
      <c r="D371" s="732" t="s">
        <v>567</v>
      </c>
      <c r="E371" s="733">
        <v>50113001</v>
      </c>
      <c r="F371" s="732" t="s">
        <v>577</v>
      </c>
      <c r="G371" s="731" t="s">
        <v>578</v>
      </c>
      <c r="H371" s="731">
        <v>116595</v>
      </c>
      <c r="I371" s="731">
        <v>16595</v>
      </c>
      <c r="J371" s="731" t="s">
        <v>1201</v>
      </c>
      <c r="K371" s="731" t="s">
        <v>1202</v>
      </c>
      <c r="L371" s="734">
        <v>93.29</v>
      </c>
      <c r="M371" s="734">
        <v>1</v>
      </c>
      <c r="N371" s="735">
        <v>93.29</v>
      </c>
    </row>
    <row r="372" spans="1:14" ht="14.45" customHeight="1" x14ac:dyDescent="0.2">
      <c r="A372" s="729" t="s">
        <v>554</v>
      </c>
      <c r="B372" s="730" t="s">
        <v>555</v>
      </c>
      <c r="C372" s="731" t="s">
        <v>566</v>
      </c>
      <c r="D372" s="732" t="s">
        <v>567</v>
      </c>
      <c r="E372" s="733">
        <v>50113001</v>
      </c>
      <c r="F372" s="732" t="s">
        <v>577</v>
      </c>
      <c r="G372" s="731" t="s">
        <v>578</v>
      </c>
      <c r="H372" s="731">
        <v>116593</v>
      </c>
      <c r="I372" s="731">
        <v>16593</v>
      </c>
      <c r="J372" s="731" t="s">
        <v>1203</v>
      </c>
      <c r="K372" s="731" t="s">
        <v>1204</v>
      </c>
      <c r="L372" s="734">
        <v>140.07</v>
      </c>
      <c r="M372" s="734">
        <v>4</v>
      </c>
      <c r="N372" s="735">
        <v>560.28</v>
      </c>
    </row>
    <row r="373" spans="1:14" ht="14.45" customHeight="1" x14ac:dyDescent="0.2">
      <c r="A373" s="729" t="s">
        <v>554</v>
      </c>
      <c r="B373" s="730" t="s">
        <v>555</v>
      </c>
      <c r="C373" s="731" t="s">
        <v>566</v>
      </c>
      <c r="D373" s="732" t="s">
        <v>567</v>
      </c>
      <c r="E373" s="733">
        <v>50113001</v>
      </c>
      <c r="F373" s="732" t="s">
        <v>577</v>
      </c>
      <c r="G373" s="731" t="s">
        <v>578</v>
      </c>
      <c r="H373" s="731">
        <v>242536</v>
      </c>
      <c r="I373" s="731">
        <v>242536</v>
      </c>
      <c r="J373" s="731" t="s">
        <v>1205</v>
      </c>
      <c r="K373" s="731" t="s">
        <v>1206</v>
      </c>
      <c r="L373" s="734">
        <v>321.60999999999996</v>
      </c>
      <c r="M373" s="734">
        <v>3</v>
      </c>
      <c r="N373" s="735">
        <v>964.82999999999993</v>
      </c>
    </row>
    <row r="374" spans="1:14" ht="14.45" customHeight="1" x14ac:dyDescent="0.2">
      <c r="A374" s="729" t="s">
        <v>554</v>
      </c>
      <c r="B374" s="730" t="s">
        <v>555</v>
      </c>
      <c r="C374" s="731" t="s">
        <v>566</v>
      </c>
      <c r="D374" s="732" t="s">
        <v>567</v>
      </c>
      <c r="E374" s="733">
        <v>50113001</v>
      </c>
      <c r="F374" s="732" t="s">
        <v>577</v>
      </c>
      <c r="G374" s="731" t="s">
        <v>578</v>
      </c>
      <c r="H374" s="731">
        <v>116594</v>
      </c>
      <c r="I374" s="731">
        <v>16594</v>
      </c>
      <c r="J374" s="731" t="s">
        <v>1205</v>
      </c>
      <c r="K374" s="731" t="s">
        <v>1207</v>
      </c>
      <c r="L374" s="734">
        <v>111.33000000000001</v>
      </c>
      <c r="M374" s="734">
        <v>13</v>
      </c>
      <c r="N374" s="735">
        <v>1447.2900000000002</v>
      </c>
    </row>
    <row r="375" spans="1:14" ht="14.45" customHeight="1" x14ac:dyDescent="0.2">
      <c r="A375" s="729" t="s">
        <v>554</v>
      </c>
      <c r="B375" s="730" t="s">
        <v>555</v>
      </c>
      <c r="C375" s="731" t="s">
        <v>566</v>
      </c>
      <c r="D375" s="732" t="s">
        <v>567</v>
      </c>
      <c r="E375" s="733">
        <v>50113001</v>
      </c>
      <c r="F375" s="732" t="s">
        <v>577</v>
      </c>
      <c r="G375" s="731" t="s">
        <v>578</v>
      </c>
      <c r="H375" s="731">
        <v>225168</v>
      </c>
      <c r="I375" s="731">
        <v>225168</v>
      </c>
      <c r="J375" s="731" t="s">
        <v>1208</v>
      </c>
      <c r="K375" s="731" t="s">
        <v>665</v>
      </c>
      <c r="L375" s="734">
        <v>63.54</v>
      </c>
      <c r="M375" s="734">
        <v>9</v>
      </c>
      <c r="N375" s="735">
        <v>571.86</v>
      </c>
    </row>
    <row r="376" spans="1:14" ht="14.45" customHeight="1" x14ac:dyDescent="0.2">
      <c r="A376" s="729" t="s">
        <v>554</v>
      </c>
      <c r="B376" s="730" t="s">
        <v>555</v>
      </c>
      <c r="C376" s="731" t="s">
        <v>566</v>
      </c>
      <c r="D376" s="732" t="s">
        <v>567</v>
      </c>
      <c r="E376" s="733">
        <v>50113001</v>
      </c>
      <c r="F376" s="732" t="s">
        <v>577</v>
      </c>
      <c r="G376" s="731" t="s">
        <v>578</v>
      </c>
      <c r="H376" s="731">
        <v>225169</v>
      </c>
      <c r="I376" s="731">
        <v>225169</v>
      </c>
      <c r="J376" s="731" t="s">
        <v>1208</v>
      </c>
      <c r="K376" s="731" t="s">
        <v>1209</v>
      </c>
      <c r="L376" s="734">
        <v>44.45</v>
      </c>
      <c r="M376" s="734">
        <v>1</v>
      </c>
      <c r="N376" s="735">
        <v>44.45</v>
      </c>
    </row>
    <row r="377" spans="1:14" ht="14.45" customHeight="1" x14ac:dyDescent="0.2">
      <c r="A377" s="729" t="s">
        <v>554</v>
      </c>
      <c r="B377" s="730" t="s">
        <v>555</v>
      </c>
      <c r="C377" s="731" t="s">
        <v>566</v>
      </c>
      <c r="D377" s="732" t="s">
        <v>567</v>
      </c>
      <c r="E377" s="733">
        <v>50113001</v>
      </c>
      <c r="F377" s="732" t="s">
        <v>577</v>
      </c>
      <c r="G377" s="731" t="s">
        <v>578</v>
      </c>
      <c r="H377" s="731">
        <v>207527</v>
      </c>
      <c r="I377" s="731">
        <v>207527</v>
      </c>
      <c r="J377" s="731" t="s">
        <v>1210</v>
      </c>
      <c r="K377" s="731" t="s">
        <v>1211</v>
      </c>
      <c r="L377" s="734">
        <v>61.63</v>
      </c>
      <c r="M377" s="734">
        <v>7</v>
      </c>
      <c r="N377" s="735">
        <v>431.41</v>
      </c>
    </row>
    <row r="378" spans="1:14" ht="14.45" customHeight="1" x14ac:dyDescent="0.2">
      <c r="A378" s="729" t="s">
        <v>554</v>
      </c>
      <c r="B378" s="730" t="s">
        <v>555</v>
      </c>
      <c r="C378" s="731" t="s">
        <v>566</v>
      </c>
      <c r="D378" s="732" t="s">
        <v>567</v>
      </c>
      <c r="E378" s="733">
        <v>50113001</v>
      </c>
      <c r="F378" s="732" t="s">
        <v>577</v>
      </c>
      <c r="G378" s="731" t="s">
        <v>578</v>
      </c>
      <c r="H378" s="731">
        <v>100502</v>
      </c>
      <c r="I378" s="731">
        <v>502</v>
      </c>
      <c r="J378" s="731" t="s">
        <v>1212</v>
      </c>
      <c r="K378" s="731" t="s">
        <v>1213</v>
      </c>
      <c r="L378" s="734">
        <v>268.93999999999994</v>
      </c>
      <c r="M378" s="734">
        <v>5</v>
      </c>
      <c r="N378" s="735">
        <v>1344.6999999999998</v>
      </c>
    </row>
    <row r="379" spans="1:14" ht="14.45" customHeight="1" x14ac:dyDescent="0.2">
      <c r="A379" s="729" t="s">
        <v>554</v>
      </c>
      <c r="B379" s="730" t="s">
        <v>555</v>
      </c>
      <c r="C379" s="731" t="s">
        <v>566</v>
      </c>
      <c r="D379" s="732" t="s">
        <v>567</v>
      </c>
      <c r="E379" s="733">
        <v>50113001</v>
      </c>
      <c r="F379" s="732" t="s">
        <v>577</v>
      </c>
      <c r="G379" s="731" t="s">
        <v>578</v>
      </c>
      <c r="H379" s="731">
        <v>102684</v>
      </c>
      <c r="I379" s="731">
        <v>2684</v>
      </c>
      <c r="J379" s="731" t="s">
        <v>1212</v>
      </c>
      <c r="K379" s="731" t="s">
        <v>1214</v>
      </c>
      <c r="L379" s="734">
        <v>112.22750000000001</v>
      </c>
      <c r="M379" s="734">
        <v>12</v>
      </c>
      <c r="N379" s="735">
        <v>1346.73</v>
      </c>
    </row>
    <row r="380" spans="1:14" ht="14.45" customHeight="1" x14ac:dyDescent="0.2">
      <c r="A380" s="729" t="s">
        <v>554</v>
      </c>
      <c r="B380" s="730" t="s">
        <v>555</v>
      </c>
      <c r="C380" s="731" t="s">
        <v>566</v>
      </c>
      <c r="D380" s="732" t="s">
        <v>567</v>
      </c>
      <c r="E380" s="733">
        <v>50113001</v>
      </c>
      <c r="F380" s="732" t="s">
        <v>577</v>
      </c>
      <c r="G380" s="731" t="s">
        <v>578</v>
      </c>
      <c r="H380" s="731">
        <v>157121</v>
      </c>
      <c r="I380" s="731">
        <v>157121</v>
      </c>
      <c r="J380" s="731" t="s">
        <v>1215</v>
      </c>
      <c r="K380" s="731" t="s">
        <v>1216</v>
      </c>
      <c r="L380" s="734">
        <v>238.77000000000007</v>
      </c>
      <c r="M380" s="734">
        <v>1</v>
      </c>
      <c r="N380" s="735">
        <v>238.77000000000007</v>
      </c>
    </row>
    <row r="381" spans="1:14" ht="14.45" customHeight="1" x14ac:dyDescent="0.2">
      <c r="A381" s="729" t="s">
        <v>554</v>
      </c>
      <c r="B381" s="730" t="s">
        <v>555</v>
      </c>
      <c r="C381" s="731" t="s">
        <v>566</v>
      </c>
      <c r="D381" s="732" t="s">
        <v>567</v>
      </c>
      <c r="E381" s="733">
        <v>50113001</v>
      </c>
      <c r="F381" s="732" t="s">
        <v>577</v>
      </c>
      <c r="G381" s="731" t="s">
        <v>295</v>
      </c>
      <c r="H381" s="731">
        <v>158809</v>
      </c>
      <c r="I381" s="731">
        <v>158809</v>
      </c>
      <c r="J381" s="731" t="s">
        <v>1217</v>
      </c>
      <c r="K381" s="731" t="s">
        <v>1218</v>
      </c>
      <c r="L381" s="734">
        <v>61.690000000000012</v>
      </c>
      <c r="M381" s="734">
        <v>1</v>
      </c>
      <c r="N381" s="735">
        <v>61.690000000000012</v>
      </c>
    </row>
    <row r="382" spans="1:14" ht="14.45" customHeight="1" x14ac:dyDescent="0.2">
      <c r="A382" s="729" t="s">
        <v>554</v>
      </c>
      <c r="B382" s="730" t="s">
        <v>555</v>
      </c>
      <c r="C382" s="731" t="s">
        <v>566</v>
      </c>
      <c r="D382" s="732" t="s">
        <v>567</v>
      </c>
      <c r="E382" s="733">
        <v>50113001</v>
      </c>
      <c r="F382" s="732" t="s">
        <v>577</v>
      </c>
      <c r="G382" s="731" t="s">
        <v>329</v>
      </c>
      <c r="H382" s="731">
        <v>158811</v>
      </c>
      <c r="I382" s="731">
        <v>158811</v>
      </c>
      <c r="J382" s="731" t="s">
        <v>1217</v>
      </c>
      <c r="K382" s="731" t="s">
        <v>1219</v>
      </c>
      <c r="L382" s="734">
        <v>336.39</v>
      </c>
      <c r="M382" s="734">
        <v>1</v>
      </c>
      <c r="N382" s="735">
        <v>336.39</v>
      </c>
    </row>
    <row r="383" spans="1:14" ht="14.45" customHeight="1" x14ac:dyDescent="0.2">
      <c r="A383" s="729" t="s">
        <v>554</v>
      </c>
      <c r="B383" s="730" t="s">
        <v>555</v>
      </c>
      <c r="C383" s="731" t="s">
        <v>566</v>
      </c>
      <c r="D383" s="732" t="s">
        <v>567</v>
      </c>
      <c r="E383" s="733">
        <v>50113001</v>
      </c>
      <c r="F383" s="732" t="s">
        <v>577</v>
      </c>
      <c r="G383" s="731" t="s">
        <v>578</v>
      </c>
      <c r="H383" s="731">
        <v>231597</v>
      </c>
      <c r="I383" s="731">
        <v>231597</v>
      </c>
      <c r="J383" s="731" t="s">
        <v>1220</v>
      </c>
      <c r="K383" s="731" t="s">
        <v>1221</v>
      </c>
      <c r="L383" s="734">
        <v>84.070000000000007</v>
      </c>
      <c r="M383" s="734">
        <v>2</v>
      </c>
      <c r="N383" s="735">
        <v>168.14000000000001</v>
      </c>
    </row>
    <row r="384" spans="1:14" ht="14.45" customHeight="1" x14ac:dyDescent="0.2">
      <c r="A384" s="729" t="s">
        <v>554</v>
      </c>
      <c r="B384" s="730" t="s">
        <v>555</v>
      </c>
      <c r="C384" s="731" t="s">
        <v>566</v>
      </c>
      <c r="D384" s="732" t="s">
        <v>567</v>
      </c>
      <c r="E384" s="733">
        <v>50113001</v>
      </c>
      <c r="F384" s="732" t="s">
        <v>577</v>
      </c>
      <c r="G384" s="731" t="s">
        <v>578</v>
      </c>
      <c r="H384" s="731">
        <v>207822</v>
      </c>
      <c r="I384" s="731">
        <v>207822</v>
      </c>
      <c r="J384" s="731" t="s">
        <v>1222</v>
      </c>
      <c r="K384" s="731" t="s">
        <v>1223</v>
      </c>
      <c r="L384" s="734">
        <v>371.02</v>
      </c>
      <c r="M384" s="734">
        <v>1</v>
      </c>
      <c r="N384" s="735">
        <v>371.02</v>
      </c>
    </row>
    <row r="385" spans="1:14" ht="14.45" customHeight="1" x14ac:dyDescent="0.2">
      <c r="A385" s="729" t="s">
        <v>554</v>
      </c>
      <c r="B385" s="730" t="s">
        <v>555</v>
      </c>
      <c r="C385" s="731" t="s">
        <v>566</v>
      </c>
      <c r="D385" s="732" t="s">
        <v>567</v>
      </c>
      <c r="E385" s="733">
        <v>50113001</v>
      </c>
      <c r="F385" s="732" t="s">
        <v>577</v>
      </c>
      <c r="G385" s="731" t="s">
        <v>578</v>
      </c>
      <c r="H385" s="731">
        <v>218109</v>
      </c>
      <c r="I385" s="731">
        <v>218109</v>
      </c>
      <c r="J385" s="731" t="s">
        <v>1224</v>
      </c>
      <c r="K385" s="731" t="s">
        <v>1225</v>
      </c>
      <c r="L385" s="734">
        <v>143.43</v>
      </c>
      <c r="M385" s="734">
        <v>1</v>
      </c>
      <c r="N385" s="735">
        <v>143.43</v>
      </c>
    </row>
    <row r="386" spans="1:14" ht="14.45" customHeight="1" x14ac:dyDescent="0.2">
      <c r="A386" s="729" t="s">
        <v>554</v>
      </c>
      <c r="B386" s="730" t="s">
        <v>555</v>
      </c>
      <c r="C386" s="731" t="s">
        <v>566</v>
      </c>
      <c r="D386" s="732" t="s">
        <v>567</v>
      </c>
      <c r="E386" s="733">
        <v>50113001</v>
      </c>
      <c r="F386" s="732" t="s">
        <v>577</v>
      </c>
      <c r="G386" s="731" t="s">
        <v>578</v>
      </c>
      <c r="H386" s="731">
        <v>218110</v>
      </c>
      <c r="I386" s="731">
        <v>218110</v>
      </c>
      <c r="J386" s="731" t="s">
        <v>1224</v>
      </c>
      <c r="K386" s="731" t="s">
        <v>1226</v>
      </c>
      <c r="L386" s="734">
        <v>174.33</v>
      </c>
      <c r="M386" s="734">
        <v>1</v>
      </c>
      <c r="N386" s="735">
        <v>174.33</v>
      </c>
    </row>
    <row r="387" spans="1:14" ht="14.45" customHeight="1" x14ac:dyDescent="0.2">
      <c r="A387" s="729" t="s">
        <v>554</v>
      </c>
      <c r="B387" s="730" t="s">
        <v>555</v>
      </c>
      <c r="C387" s="731" t="s">
        <v>566</v>
      </c>
      <c r="D387" s="732" t="s">
        <v>567</v>
      </c>
      <c r="E387" s="733">
        <v>50113001</v>
      </c>
      <c r="F387" s="732" t="s">
        <v>577</v>
      </c>
      <c r="G387" s="731" t="s">
        <v>578</v>
      </c>
      <c r="H387" s="731">
        <v>142476</v>
      </c>
      <c r="I387" s="731">
        <v>42476</v>
      </c>
      <c r="J387" s="731" t="s">
        <v>1227</v>
      </c>
      <c r="K387" s="731" t="s">
        <v>1228</v>
      </c>
      <c r="L387" s="734">
        <v>257.17000000000007</v>
      </c>
      <c r="M387" s="734">
        <v>1</v>
      </c>
      <c r="N387" s="735">
        <v>257.17000000000007</v>
      </c>
    </row>
    <row r="388" spans="1:14" ht="14.45" customHeight="1" x14ac:dyDescent="0.2">
      <c r="A388" s="729" t="s">
        <v>554</v>
      </c>
      <c r="B388" s="730" t="s">
        <v>555</v>
      </c>
      <c r="C388" s="731" t="s">
        <v>566</v>
      </c>
      <c r="D388" s="732" t="s">
        <v>567</v>
      </c>
      <c r="E388" s="733">
        <v>50113001</v>
      </c>
      <c r="F388" s="732" t="s">
        <v>577</v>
      </c>
      <c r="G388" s="731" t="s">
        <v>578</v>
      </c>
      <c r="H388" s="731">
        <v>42477</v>
      </c>
      <c r="I388" s="731">
        <v>42477</v>
      </c>
      <c r="J388" s="731" t="s">
        <v>1227</v>
      </c>
      <c r="K388" s="731" t="s">
        <v>1229</v>
      </c>
      <c r="L388" s="734">
        <v>491.87333333333328</v>
      </c>
      <c r="M388" s="734">
        <v>3</v>
      </c>
      <c r="N388" s="735">
        <v>1475.62</v>
      </c>
    </row>
    <row r="389" spans="1:14" ht="14.45" customHeight="1" x14ac:dyDescent="0.2">
      <c r="A389" s="729" t="s">
        <v>554</v>
      </c>
      <c r="B389" s="730" t="s">
        <v>555</v>
      </c>
      <c r="C389" s="731" t="s">
        <v>566</v>
      </c>
      <c r="D389" s="732" t="s">
        <v>567</v>
      </c>
      <c r="E389" s="733">
        <v>50113001</v>
      </c>
      <c r="F389" s="732" t="s">
        <v>577</v>
      </c>
      <c r="G389" s="731" t="s">
        <v>578</v>
      </c>
      <c r="H389" s="731">
        <v>128309</v>
      </c>
      <c r="I389" s="731">
        <v>28309</v>
      </c>
      <c r="J389" s="731" t="s">
        <v>1230</v>
      </c>
      <c r="K389" s="731" t="s">
        <v>1231</v>
      </c>
      <c r="L389" s="734">
        <v>3930.9799999999996</v>
      </c>
      <c r="M389" s="734">
        <v>3</v>
      </c>
      <c r="N389" s="735">
        <v>11792.939999999999</v>
      </c>
    </row>
    <row r="390" spans="1:14" ht="14.45" customHeight="1" x14ac:dyDescent="0.2">
      <c r="A390" s="729" t="s">
        <v>554</v>
      </c>
      <c r="B390" s="730" t="s">
        <v>555</v>
      </c>
      <c r="C390" s="731" t="s">
        <v>566</v>
      </c>
      <c r="D390" s="732" t="s">
        <v>567</v>
      </c>
      <c r="E390" s="733">
        <v>50113001</v>
      </c>
      <c r="F390" s="732" t="s">
        <v>577</v>
      </c>
      <c r="G390" s="731" t="s">
        <v>587</v>
      </c>
      <c r="H390" s="731">
        <v>187330</v>
      </c>
      <c r="I390" s="731">
        <v>187330</v>
      </c>
      <c r="J390" s="731" t="s">
        <v>1232</v>
      </c>
      <c r="K390" s="731" t="s">
        <v>1233</v>
      </c>
      <c r="L390" s="734">
        <v>91.44</v>
      </c>
      <c r="M390" s="734">
        <v>1</v>
      </c>
      <c r="N390" s="735">
        <v>91.44</v>
      </c>
    </row>
    <row r="391" spans="1:14" ht="14.45" customHeight="1" x14ac:dyDescent="0.2">
      <c r="A391" s="729" t="s">
        <v>554</v>
      </c>
      <c r="B391" s="730" t="s">
        <v>555</v>
      </c>
      <c r="C391" s="731" t="s">
        <v>566</v>
      </c>
      <c r="D391" s="732" t="s">
        <v>567</v>
      </c>
      <c r="E391" s="733">
        <v>50113001</v>
      </c>
      <c r="F391" s="732" t="s">
        <v>577</v>
      </c>
      <c r="G391" s="731" t="s">
        <v>329</v>
      </c>
      <c r="H391" s="731">
        <v>845493</v>
      </c>
      <c r="I391" s="731">
        <v>105844</v>
      </c>
      <c r="J391" s="731" t="s">
        <v>1234</v>
      </c>
      <c r="K391" s="731" t="s">
        <v>1235</v>
      </c>
      <c r="L391" s="734">
        <v>99.2</v>
      </c>
      <c r="M391" s="734">
        <v>3</v>
      </c>
      <c r="N391" s="735">
        <v>297.60000000000002</v>
      </c>
    </row>
    <row r="392" spans="1:14" ht="14.45" customHeight="1" x14ac:dyDescent="0.2">
      <c r="A392" s="729" t="s">
        <v>554</v>
      </c>
      <c r="B392" s="730" t="s">
        <v>555</v>
      </c>
      <c r="C392" s="731" t="s">
        <v>566</v>
      </c>
      <c r="D392" s="732" t="s">
        <v>567</v>
      </c>
      <c r="E392" s="733">
        <v>50113001</v>
      </c>
      <c r="F392" s="732" t="s">
        <v>577</v>
      </c>
      <c r="G392" s="731" t="s">
        <v>578</v>
      </c>
      <c r="H392" s="731">
        <v>845432</v>
      </c>
      <c r="I392" s="731">
        <v>107639</v>
      </c>
      <c r="J392" s="731" t="s">
        <v>1236</v>
      </c>
      <c r="K392" s="731" t="s">
        <v>1221</v>
      </c>
      <c r="L392" s="734">
        <v>57.865000000000002</v>
      </c>
      <c r="M392" s="734">
        <v>12</v>
      </c>
      <c r="N392" s="735">
        <v>694.38</v>
      </c>
    </row>
    <row r="393" spans="1:14" ht="14.45" customHeight="1" x14ac:dyDescent="0.2">
      <c r="A393" s="729" t="s">
        <v>554</v>
      </c>
      <c r="B393" s="730" t="s">
        <v>555</v>
      </c>
      <c r="C393" s="731" t="s">
        <v>566</v>
      </c>
      <c r="D393" s="732" t="s">
        <v>567</v>
      </c>
      <c r="E393" s="733">
        <v>50113001</v>
      </c>
      <c r="F393" s="732" t="s">
        <v>577</v>
      </c>
      <c r="G393" s="731" t="s">
        <v>578</v>
      </c>
      <c r="H393" s="731">
        <v>850459</v>
      </c>
      <c r="I393" s="731">
        <v>127760</v>
      </c>
      <c r="J393" s="731" t="s">
        <v>1237</v>
      </c>
      <c r="K393" s="731" t="s">
        <v>1235</v>
      </c>
      <c r="L393" s="734">
        <v>59.88</v>
      </c>
      <c r="M393" s="734">
        <v>11</v>
      </c>
      <c r="N393" s="735">
        <v>658.68000000000006</v>
      </c>
    </row>
    <row r="394" spans="1:14" ht="14.45" customHeight="1" x14ac:dyDescent="0.2">
      <c r="A394" s="729" t="s">
        <v>554</v>
      </c>
      <c r="B394" s="730" t="s">
        <v>555</v>
      </c>
      <c r="C394" s="731" t="s">
        <v>566</v>
      </c>
      <c r="D394" s="732" t="s">
        <v>567</v>
      </c>
      <c r="E394" s="733">
        <v>50113001</v>
      </c>
      <c r="F394" s="732" t="s">
        <v>577</v>
      </c>
      <c r="G394" s="731" t="s">
        <v>578</v>
      </c>
      <c r="H394" s="731">
        <v>194804</v>
      </c>
      <c r="I394" s="731">
        <v>94804</v>
      </c>
      <c r="J394" s="731" t="s">
        <v>1238</v>
      </c>
      <c r="K394" s="731" t="s">
        <v>781</v>
      </c>
      <c r="L394" s="734">
        <v>58.47</v>
      </c>
      <c r="M394" s="734">
        <v>1</v>
      </c>
      <c r="N394" s="735">
        <v>58.47</v>
      </c>
    </row>
    <row r="395" spans="1:14" ht="14.45" customHeight="1" x14ac:dyDescent="0.2">
      <c r="A395" s="729" t="s">
        <v>554</v>
      </c>
      <c r="B395" s="730" t="s">
        <v>555</v>
      </c>
      <c r="C395" s="731" t="s">
        <v>566</v>
      </c>
      <c r="D395" s="732" t="s">
        <v>567</v>
      </c>
      <c r="E395" s="733">
        <v>50113001</v>
      </c>
      <c r="F395" s="732" t="s">
        <v>577</v>
      </c>
      <c r="G395" s="731" t="s">
        <v>587</v>
      </c>
      <c r="H395" s="731">
        <v>170760</v>
      </c>
      <c r="I395" s="731">
        <v>170760</v>
      </c>
      <c r="J395" s="731" t="s">
        <v>1239</v>
      </c>
      <c r="K395" s="731" t="s">
        <v>1240</v>
      </c>
      <c r="L395" s="734">
        <v>105.03000000000002</v>
      </c>
      <c r="M395" s="734">
        <v>1</v>
      </c>
      <c r="N395" s="735">
        <v>105.03000000000002</v>
      </c>
    </row>
    <row r="396" spans="1:14" ht="14.45" customHeight="1" x14ac:dyDescent="0.2">
      <c r="A396" s="729" t="s">
        <v>554</v>
      </c>
      <c r="B396" s="730" t="s">
        <v>555</v>
      </c>
      <c r="C396" s="731" t="s">
        <v>566</v>
      </c>
      <c r="D396" s="732" t="s">
        <v>567</v>
      </c>
      <c r="E396" s="733">
        <v>50113001</v>
      </c>
      <c r="F396" s="732" t="s">
        <v>577</v>
      </c>
      <c r="G396" s="731" t="s">
        <v>578</v>
      </c>
      <c r="H396" s="731">
        <v>207960</v>
      </c>
      <c r="I396" s="731">
        <v>207960</v>
      </c>
      <c r="J396" s="731" t="s">
        <v>1241</v>
      </c>
      <c r="K396" s="731" t="s">
        <v>1242</v>
      </c>
      <c r="L396" s="734">
        <v>270.02999999999997</v>
      </c>
      <c r="M396" s="734">
        <v>1</v>
      </c>
      <c r="N396" s="735">
        <v>270.02999999999997</v>
      </c>
    </row>
    <row r="397" spans="1:14" ht="14.45" customHeight="1" x14ac:dyDescent="0.2">
      <c r="A397" s="729" t="s">
        <v>554</v>
      </c>
      <c r="B397" s="730" t="s">
        <v>555</v>
      </c>
      <c r="C397" s="731" t="s">
        <v>566</v>
      </c>
      <c r="D397" s="732" t="s">
        <v>567</v>
      </c>
      <c r="E397" s="733">
        <v>50113001</v>
      </c>
      <c r="F397" s="732" t="s">
        <v>577</v>
      </c>
      <c r="G397" s="731" t="s">
        <v>578</v>
      </c>
      <c r="H397" s="731">
        <v>101125</v>
      </c>
      <c r="I397" s="731">
        <v>1125</v>
      </c>
      <c r="J397" s="731" t="s">
        <v>1243</v>
      </c>
      <c r="K397" s="731" t="s">
        <v>1244</v>
      </c>
      <c r="L397" s="734">
        <v>77.405000000000001</v>
      </c>
      <c r="M397" s="734">
        <v>18</v>
      </c>
      <c r="N397" s="735">
        <v>1393.29</v>
      </c>
    </row>
    <row r="398" spans="1:14" ht="14.45" customHeight="1" x14ac:dyDescent="0.2">
      <c r="A398" s="729" t="s">
        <v>554</v>
      </c>
      <c r="B398" s="730" t="s">
        <v>555</v>
      </c>
      <c r="C398" s="731" t="s">
        <v>566</v>
      </c>
      <c r="D398" s="732" t="s">
        <v>567</v>
      </c>
      <c r="E398" s="733">
        <v>50113001</v>
      </c>
      <c r="F398" s="732" t="s">
        <v>577</v>
      </c>
      <c r="G398" s="731" t="s">
        <v>587</v>
      </c>
      <c r="H398" s="731">
        <v>16913</v>
      </c>
      <c r="I398" s="731">
        <v>16913</v>
      </c>
      <c r="J398" s="731" t="s">
        <v>1245</v>
      </c>
      <c r="K398" s="731" t="s">
        <v>1246</v>
      </c>
      <c r="L398" s="734">
        <v>52.27</v>
      </c>
      <c r="M398" s="734">
        <v>1</v>
      </c>
      <c r="N398" s="735">
        <v>52.27</v>
      </c>
    </row>
    <row r="399" spans="1:14" ht="14.45" customHeight="1" x14ac:dyDescent="0.2">
      <c r="A399" s="729" t="s">
        <v>554</v>
      </c>
      <c r="B399" s="730" t="s">
        <v>555</v>
      </c>
      <c r="C399" s="731" t="s">
        <v>566</v>
      </c>
      <c r="D399" s="732" t="s">
        <v>567</v>
      </c>
      <c r="E399" s="733">
        <v>50113001</v>
      </c>
      <c r="F399" s="732" t="s">
        <v>577</v>
      </c>
      <c r="G399" s="731" t="s">
        <v>587</v>
      </c>
      <c r="H399" s="731">
        <v>116923</v>
      </c>
      <c r="I399" s="731">
        <v>16923</v>
      </c>
      <c r="J399" s="731" t="s">
        <v>1247</v>
      </c>
      <c r="K399" s="731" t="s">
        <v>1248</v>
      </c>
      <c r="L399" s="734">
        <v>78.410000000000011</v>
      </c>
      <c r="M399" s="734">
        <v>3</v>
      </c>
      <c r="N399" s="735">
        <v>235.23000000000002</v>
      </c>
    </row>
    <row r="400" spans="1:14" ht="14.45" customHeight="1" x14ac:dyDescent="0.2">
      <c r="A400" s="729" t="s">
        <v>554</v>
      </c>
      <c r="B400" s="730" t="s">
        <v>555</v>
      </c>
      <c r="C400" s="731" t="s">
        <v>566</v>
      </c>
      <c r="D400" s="732" t="s">
        <v>567</v>
      </c>
      <c r="E400" s="733">
        <v>50113001</v>
      </c>
      <c r="F400" s="732" t="s">
        <v>577</v>
      </c>
      <c r="G400" s="731" t="s">
        <v>587</v>
      </c>
      <c r="H400" s="731">
        <v>116932</v>
      </c>
      <c r="I400" s="731">
        <v>16932</v>
      </c>
      <c r="J400" s="731" t="s">
        <v>1249</v>
      </c>
      <c r="K400" s="731" t="s">
        <v>1250</v>
      </c>
      <c r="L400" s="734">
        <v>104.3175</v>
      </c>
      <c r="M400" s="734">
        <v>4</v>
      </c>
      <c r="N400" s="735">
        <v>417.27</v>
      </c>
    </row>
    <row r="401" spans="1:14" ht="14.45" customHeight="1" x14ac:dyDescent="0.2">
      <c r="A401" s="729" t="s">
        <v>554</v>
      </c>
      <c r="B401" s="730" t="s">
        <v>555</v>
      </c>
      <c r="C401" s="731" t="s">
        <v>566</v>
      </c>
      <c r="D401" s="732" t="s">
        <v>567</v>
      </c>
      <c r="E401" s="733">
        <v>50113001</v>
      </c>
      <c r="F401" s="732" t="s">
        <v>577</v>
      </c>
      <c r="G401" s="731" t="s">
        <v>578</v>
      </c>
      <c r="H401" s="731">
        <v>223159</v>
      </c>
      <c r="I401" s="731">
        <v>223159</v>
      </c>
      <c r="J401" s="731" t="s">
        <v>1251</v>
      </c>
      <c r="K401" s="731" t="s">
        <v>1252</v>
      </c>
      <c r="L401" s="734">
        <v>74.280000000000015</v>
      </c>
      <c r="M401" s="734">
        <v>15</v>
      </c>
      <c r="N401" s="735">
        <v>1114.2000000000003</v>
      </c>
    </row>
    <row r="402" spans="1:14" ht="14.45" customHeight="1" x14ac:dyDescent="0.2">
      <c r="A402" s="729" t="s">
        <v>554</v>
      </c>
      <c r="B402" s="730" t="s">
        <v>555</v>
      </c>
      <c r="C402" s="731" t="s">
        <v>566</v>
      </c>
      <c r="D402" s="732" t="s">
        <v>567</v>
      </c>
      <c r="E402" s="733">
        <v>50113001</v>
      </c>
      <c r="F402" s="732" t="s">
        <v>577</v>
      </c>
      <c r="G402" s="731" t="s">
        <v>587</v>
      </c>
      <c r="H402" s="731">
        <v>132857</v>
      </c>
      <c r="I402" s="731">
        <v>32857</v>
      </c>
      <c r="J402" s="731" t="s">
        <v>1253</v>
      </c>
      <c r="K402" s="731" t="s">
        <v>1254</v>
      </c>
      <c r="L402" s="734">
        <v>77.86999999999999</v>
      </c>
      <c r="M402" s="734">
        <v>1</v>
      </c>
      <c r="N402" s="735">
        <v>77.86999999999999</v>
      </c>
    </row>
    <row r="403" spans="1:14" ht="14.45" customHeight="1" x14ac:dyDescent="0.2">
      <c r="A403" s="729" t="s">
        <v>554</v>
      </c>
      <c r="B403" s="730" t="s">
        <v>555</v>
      </c>
      <c r="C403" s="731" t="s">
        <v>566</v>
      </c>
      <c r="D403" s="732" t="s">
        <v>567</v>
      </c>
      <c r="E403" s="733">
        <v>50113001</v>
      </c>
      <c r="F403" s="732" t="s">
        <v>577</v>
      </c>
      <c r="G403" s="731" t="s">
        <v>587</v>
      </c>
      <c r="H403" s="731">
        <v>132858</v>
      </c>
      <c r="I403" s="731">
        <v>32858</v>
      </c>
      <c r="J403" s="731" t="s">
        <v>1253</v>
      </c>
      <c r="K403" s="731" t="s">
        <v>1255</v>
      </c>
      <c r="L403" s="734">
        <v>77.209999999999994</v>
      </c>
      <c r="M403" s="734">
        <v>1</v>
      </c>
      <c r="N403" s="735">
        <v>77.209999999999994</v>
      </c>
    </row>
    <row r="404" spans="1:14" ht="14.45" customHeight="1" x14ac:dyDescent="0.2">
      <c r="A404" s="729" t="s">
        <v>554</v>
      </c>
      <c r="B404" s="730" t="s">
        <v>555</v>
      </c>
      <c r="C404" s="731" t="s">
        <v>566</v>
      </c>
      <c r="D404" s="732" t="s">
        <v>567</v>
      </c>
      <c r="E404" s="733">
        <v>50113001</v>
      </c>
      <c r="F404" s="732" t="s">
        <v>577</v>
      </c>
      <c r="G404" s="731" t="s">
        <v>587</v>
      </c>
      <c r="H404" s="731">
        <v>103591</v>
      </c>
      <c r="I404" s="731">
        <v>3591</v>
      </c>
      <c r="J404" s="731" t="s">
        <v>1256</v>
      </c>
      <c r="K404" s="731" t="s">
        <v>1257</v>
      </c>
      <c r="L404" s="734">
        <v>431.64000000000004</v>
      </c>
      <c r="M404" s="734">
        <v>3</v>
      </c>
      <c r="N404" s="735">
        <v>1294.92</v>
      </c>
    </row>
    <row r="405" spans="1:14" ht="14.45" customHeight="1" x14ac:dyDescent="0.2">
      <c r="A405" s="729" t="s">
        <v>554</v>
      </c>
      <c r="B405" s="730" t="s">
        <v>555</v>
      </c>
      <c r="C405" s="731" t="s">
        <v>566</v>
      </c>
      <c r="D405" s="732" t="s">
        <v>567</v>
      </c>
      <c r="E405" s="733">
        <v>50113001</v>
      </c>
      <c r="F405" s="732" t="s">
        <v>577</v>
      </c>
      <c r="G405" s="731" t="s">
        <v>587</v>
      </c>
      <c r="H405" s="731">
        <v>188498</v>
      </c>
      <c r="I405" s="731">
        <v>88498</v>
      </c>
      <c r="J405" s="731" t="s">
        <v>1258</v>
      </c>
      <c r="K405" s="731" t="s">
        <v>992</v>
      </c>
      <c r="L405" s="734">
        <v>166.91</v>
      </c>
      <c r="M405" s="734">
        <v>3</v>
      </c>
      <c r="N405" s="735">
        <v>500.72999999999996</v>
      </c>
    </row>
    <row r="406" spans="1:14" ht="14.45" customHeight="1" x14ac:dyDescent="0.2">
      <c r="A406" s="729" t="s">
        <v>554</v>
      </c>
      <c r="B406" s="730" t="s">
        <v>555</v>
      </c>
      <c r="C406" s="731" t="s">
        <v>566</v>
      </c>
      <c r="D406" s="732" t="s">
        <v>567</v>
      </c>
      <c r="E406" s="733">
        <v>50113001</v>
      </c>
      <c r="F406" s="732" t="s">
        <v>577</v>
      </c>
      <c r="G406" s="731" t="s">
        <v>578</v>
      </c>
      <c r="H406" s="731">
        <v>109415</v>
      </c>
      <c r="I406" s="731">
        <v>119683</v>
      </c>
      <c r="J406" s="731" t="s">
        <v>1259</v>
      </c>
      <c r="K406" s="731" t="s">
        <v>1260</v>
      </c>
      <c r="L406" s="734">
        <v>74.44</v>
      </c>
      <c r="M406" s="734">
        <v>1</v>
      </c>
      <c r="N406" s="735">
        <v>74.44</v>
      </c>
    </row>
    <row r="407" spans="1:14" ht="14.45" customHeight="1" x14ac:dyDescent="0.2">
      <c r="A407" s="729" t="s">
        <v>554</v>
      </c>
      <c r="B407" s="730" t="s">
        <v>555</v>
      </c>
      <c r="C407" s="731" t="s">
        <v>566</v>
      </c>
      <c r="D407" s="732" t="s">
        <v>567</v>
      </c>
      <c r="E407" s="733">
        <v>50113001</v>
      </c>
      <c r="F407" s="732" t="s">
        <v>577</v>
      </c>
      <c r="G407" s="731" t="s">
        <v>578</v>
      </c>
      <c r="H407" s="731">
        <v>112572</v>
      </c>
      <c r="I407" s="731">
        <v>112572</v>
      </c>
      <c r="J407" s="731" t="s">
        <v>1261</v>
      </c>
      <c r="K407" s="731" t="s">
        <v>1262</v>
      </c>
      <c r="L407" s="734">
        <v>64.642499999999984</v>
      </c>
      <c r="M407" s="734">
        <v>4</v>
      </c>
      <c r="N407" s="735">
        <v>258.56999999999994</v>
      </c>
    </row>
    <row r="408" spans="1:14" ht="14.45" customHeight="1" x14ac:dyDescent="0.2">
      <c r="A408" s="729" t="s">
        <v>554</v>
      </c>
      <c r="B408" s="730" t="s">
        <v>555</v>
      </c>
      <c r="C408" s="731" t="s">
        <v>566</v>
      </c>
      <c r="D408" s="732" t="s">
        <v>567</v>
      </c>
      <c r="E408" s="733">
        <v>50113001</v>
      </c>
      <c r="F408" s="732" t="s">
        <v>577</v>
      </c>
      <c r="G408" s="731" t="s">
        <v>578</v>
      </c>
      <c r="H408" s="731">
        <v>230353</v>
      </c>
      <c r="I408" s="731">
        <v>230353</v>
      </c>
      <c r="J408" s="731" t="s">
        <v>1263</v>
      </c>
      <c r="K408" s="731" t="s">
        <v>1264</v>
      </c>
      <c r="L408" s="734">
        <v>1758.33</v>
      </c>
      <c r="M408" s="734">
        <v>2</v>
      </c>
      <c r="N408" s="735">
        <v>3516.66</v>
      </c>
    </row>
    <row r="409" spans="1:14" ht="14.45" customHeight="1" x14ac:dyDescent="0.2">
      <c r="A409" s="729" t="s">
        <v>554</v>
      </c>
      <c r="B409" s="730" t="s">
        <v>555</v>
      </c>
      <c r="C409" s="731" t="s">
        <v>566</v>
      </c>
      <c r="D409" s="732" t="s">
        <v>567</v>
      </c>
      <c r="E409" s="733">
        <v>50113001</v>
      </c>
      <c r="F409" s="732" t="s">
        <v>577</v>
      </c>
      <c r="G409" s="731" t="s">
        <v>578</v>
      </c>
      <c r="H409" s="731">
        <v>33873</v>
      </c>
      <c r="I409" s="731">
        <v>33873</v>
      </c>
      <c r="J409" s="731" t="s">
        <v>1265</v>
      </c>
      <c r="K409" s="731" t="s">
        <v>910</v>
      </c>
      <c r="L409" s="734">
        <v>65.254615384615391</v>
      </c>
      <c r="M409" s="734">
        <v>65</v>
      </c>
      <c r="N409" s="735">
        <v>4241.55</v>
      </c>
    </row>
    <row r="410" spans="1:14" ht="14.45" customHeight="1" x14ac:dyDescent="0.2">
      <c r="A410" s="729" t="s">
        <v>554</v>
      </c>
      <c r="B410" s="730" t="s">
        <v>555</v>
      </c>
      <c r="C410" s="731" t="s">
        <v>566</v>
      </c>
      <c r="D410" s="732" t="s">
        <v>567</v>
      </c>
      <c r="E410" s="733">
        <v>50113001</v>
      </c>
      <c r="F410" s="732" t="s">
        <v>577</v>
      </c>
      <c r="G410" s="731" t="s">
        <v>578</v>
      </c>
      <c r="H410" s="731">
        <v>33872</v>
      </c>
      <c r="I410" s="731">
        <v>33872</v>
      </c>
      <c r="J410" s="731" t="s">
        <v>1266</v>
      </c>
      <c r="K410" s="731" t="s">
        <v>910</v>
      </c>
      <c r="L410" s="734">
        <v>63.999176470588239</v>
      </c>
      <c r="M410" s="734">
        <v>85</v>
      </c>
      <c r="N410" s="735">
        <v>5439.93</v>
      </c>
    </row>
    <row r="411" spans="1:14" ht="14.45" customHeight="1" x14ac:dyDescent="0.2">
      <c r="A411" s="729" t="s">
        <v>554</v>
      </c>
      <c r="B411" s="730" t="s">
        <v>555</v>
      </c>
      <c r="C411" s="731" t="s">
        <v>566</v>
      </c>
      <c r="D411" s="732" t="s">
        <v>567</v>
      </c>
      <c r="E411" s="733">
        <v>50113001</v>
      </c>
      <c r="F411" s="732" t="s">
        <v>577</v>
      </c>
      <c r="G411" s="731" t="s">
        <v>587</v>
      </c>
      <c r="H411" s="731">
        <v>191788</v>
      </c>
      <c r="I411" s="731">
        <v>91788</v>
      </c>
      <c r="J411" s="731" t="s">
        <v>1267</v>
      </c>
      <c r="K411" s="731" t="s">
        <v>1268</v>
      </c>
      <c r="L411" s="734">
        <v>9.1133333333333351</v>
      </c>
      <c r="M411" s="734">
        <v>42</v>
      </c>
      <c r="N411" s="735">
        <v>382.7600000000001</v>
      </c>
    </row>
    <row r="412" spans="1:14" ht="14.45" customHeight="1" x14ac:dyDescent="0.2">
      <c r="A412" s="729" t="s">
        <v>554</v>
      </c>
      <c r="B412" s="730" t="s">
        <v>555</v>
      </c>
      <c r="C412" s="731" t="s">
        <v>566</v>
      </c>
      <c r="D412" s="732" t="s">
        <v>567</v>
      </c>
      <c r="E412" s="733">
        <v>50113001</v>
      </c>
      <c r="F412" s="732" t="s">
        <v>577</v>
      </c>
      <c r="G412" s="731" t="s">
        <v>587</v>
      </c>
      <c r="H412" s="731">
        <v>106618</v>
      </c>
      <c r="I412" s="731">
        <v>6618</v>
      </c>
      <c r="J412" s="731" t="s">
        <v>1269</v>
      </c>
      <c r="K412" s="731" t="s">
        <v>1270</v>
      </c>
      <c r="L412" s="734">
        <v>19.59</v>
      </c>
      <c r="M412" s="734">
        <v>7</v>
      </c>
      <c r="N412" s="735">
        <v>137.13</v>
      </c>
    </row>
    <row r="413" spans="1:14" ht="14.45" customHeight="1" x14ac:dyDescent="0.2">
      <c r="A413" s="729" t="s">
        <v>554</v>
      </c>
      <c r="B413" s="730" t="s">
        <v>555</v>
      </c>
      <c r="C413" s="731" t="s">
        <v>566</v>
      </c>
      <c r="D413" s="732" t="s">
        <v>567</v>
      </c>
      <c r="E413" s="733">
        <v>50113001</v>
      </c>
      <c r="F413" s="732" t="s">
        <v>577</v>
      </c>
      <c r="G413" s="731" t="s">
        <v>587</v>
      </c>
      <c r="H413" s="731">
        <v>184398</v>
      </c>
      <c r="I413" s="731">
        <v>84398</v>
      </c>
      <c r="J413" s="731" t="s">
        <v>1271</v>
      </c>
      <c r="K413" s="731" t="s">
        <v>1272</v>
      </c>
      <c r="L413" s="734">
        <v>114.03000000000003</v>
      </c>
      <c r="M413" s="734">
        <v>3</v>
      </c>
      <c r="N413" s="735">
        <v>342.09000000000009</v>
      </c>
    </row>
    <row r="414" spans="1:14" ht="14.45" customHeight="1" x14ac:dyDescent="0.2">
      <c r="A414" s="729" t="s">
        <v>554</v>
      </c>
      <c r="B414" s="730" t="s">
        <v>555</v>
      </c>
      <c r="C414" s="731" t="s">
        <v>566</v>
      </c>
      <c r="D414" s="732" t="s">
        <v>567</v>
      </c>
      <c r="E414" s="733">
        <v>50113001</v>
      </c>
      <c r="F414" s="732" t="s">
        <v>577</v>
      </c>
      <c r="G414" s="731" t="s">
        <v>587</v>
      </c>
      <c r="H414" s="731">
        <v>184400</v>
      </c>
      <c r="I414" s="731">
        <v>84400</v>
      </c>
      <c r="J414" s="731" t="s">
        <v>1273</v>
      </c>
      <c r="K414" s="731" t="s">
        <v>1274</v>
      </c>
      <c r="L414" s="734">
        <v>254.95</v>
      </c>
      <c r="M414" s="734">
        <v>4</v>
      </c>
      <c r="N414" s="735">
        <v>1019.8</v>
      </c>
    </row>
    <row r="415" spans="1:14" ht="14.45" customHeight="1" x14ac:dyDescent="0.2">
      <c r="A415" s="729" t="s">
        <v>554</v>
      </c>
      <c r="B415" s="730" t="s">
        <v>555</v>
      </c>
      <c r="C415" s="731" t="s">
        <v>566</v>
      </c>
      <c r="D415" s="732" t="s">
        <v>567</v>
      </c>
      <c r="E415" s="733">
        <v>50113001</v>
      </c>
      <c r="F415" s="732" t="s">
        <v>577</v>
      </c>
      <c r="G415" s="731" t="s">
        <v>587</v>
      </c>
      <c r="H415" s="731">
        <v>184399</v>
      </c>
      <c r="I415" s="731">
        <v>84399</v>
      </c>
      <c r="J415" s="731" t="s">
        <v>1275</v>
      </c>
      <c r="K415" s="731" t="s">
        <v>1276</v>
      </c>
      <c r="L415" s="734">
        <v>126.21777777777775</v>
      </c>
      <c r="M415" s="734">
        <v>9</v>
      </c>
      <c r="N415" s="735">
        <v>1135.9599999999998</v>
      </c>
    </row>
    <row r="416" spans="1:14" ht="14.45" customHeight="1" x14ac:dyDescent="0.2">
      <c r="A416" s="729" t="s">
        <v>554</v>
      </c>
      <c r="B416" s="730" t="s">
        <v>555</v>
      </c>
      <c r="C416" s="731" t="s">
        <v>566</v>
      </c>
      <c r="D416" s="732" t="s">
        <v>567</v>
      </c>
      <c r="E416" s="733">
        <v>50113001</v>
      </c>
      <c r="F416" s="732" t="s">
        <v>577</v>
      </c>
      <c r="G416" s="731" t="s">
        <v>587</v>
      </c>
      <c r="H416" s="731">
        <v>100536</v>
      </c>
      <c r="I416" s="731">
        <v>536</v>
      </c>
      <c r="J416" s="731" t="s">
        <v>1277</v>
      </c>
      <c r="K416" s="731" t="s">
        <v>595</v>
      </c>
      <c r="L416" s="734">
        <v>49.320000000000007</v>
      </c>
      <c r="M416" s="734">
        <v>2</v>
      </c>
      <c r="N416" s="735">
        <v>98.640000000000015</v>
      </c>
    </row>
    <row r="417" spans="1:14" ht="14.45" customHeight="1" x14ac:dyDescent="0.2">
      <c r="A417" s="729" t="s">
        <v>554</v>
      </c>
      <c r="B417" s="730" t="s">
        <v>555</v>
      </c>
      <c r="C417" s="731" t="s">
        <v>566</v>
      </c>
      <c r="D417" s="732" t="s">
        <v>567</v>
      </c>
      <c r="E417" s="733">
        <v>50113001</v>
      </c>
      <c r="F417" s="732" t="s">
        <v>577</v>
      </c>
      <c r="G417" s="731" t="s">
        <v>578</v>
      </c>
      <c r="H417" s="731">
        <v>988466</v>
      </c>
      <c r="I417" s="731">
        <v>192729</v>
      </c>
      <c r="J417" s="731" t="s">
        <v>1278</v>
      </c>
      <c r="K417" s="731" t="s">
        <v>1279</v>
      </c>
      <c r="L417" s="734">
        <v>54.029999999999994</v>
      </c>
      <c r="M417" s="734">
        <v>3</v>
      </c>
      <c r="N417" s="735">
        <v>162.08999999999997</v>
      </c>
    </row>
    <row r="418" spans="1:14" ht="14.45" customHeight="1" x14ac:dyDescent="0.2">
      <c r="A418" s="729" t="s">
        <v>554</v>
      </c>
      <c r="B418" s="730" t="s">
        <v>555</v>
      </c>
      <c r="C418" s="731" t="s">
        <v>566</v>
      </c>
      <c r="D418" s="732" t="s">
        <v>567</v>
      </c>
      <c r="E418" s="733">
        <v>50113001</v>
      </c>
      <c r="F418" s="732" t="s">
        <v>577</v>
      </c>
      <c r="G418" s="731" t="s">
        <v>587</v>
      </c>
      <c r="H418" s="731">
        <v>107981</v>
      </c>
      <c r="I418" s="731">
        <v>7981</v>
      </c>
      <c r="J418" s="731" t="s">
        <v>1280</v>
      </c>
      <c r="K418" s="731" t="s">
        <v>1281</v>
      </c>
      <c r="L418" s="734">
        <v>42.873333333333335</v>
      </c>
      <c r="M418" s="734">
        <v>18</v>
      </c>
      <c r="N418" s="735">
        <v>771.72</v>
      </c>
    </row>
    <row r="419" spans="1:14" ht="14.45" customHeight="1" x14ac:dyDescent="0.2">
      <c r="A419" s="729" t="s">
        <v>554</v>
      </c>
      <c r="B419" s="730" t="s">
        <v>555</v>
      </c>
      <c r="C419" s="731" t="s">
        <v>566</v>
      </c>
      <c r="D419" s="732" t="s">
        <v>567</v>
      </c>
      <c r="E419" s="733">
        <v>50113001</v>
      </c>
      <c r="F419" s="732" t="s">
        <v>577</v>
      </c>
      <c r="G419" s="731" t="s">
        <v>587</v>
      </c>
      <c r="H419" s="731">
        <v>155823</v>
      </c>
      <c r="I419" s="731">
        <v>55823</v>
      </c>
      <c r="J419" s="731" t="s">
        <v>1280</v>
      </c>
      <c r="K419" s="731" t="s">
        <v>1282</v>
      </c>
      <c r="L419" s="734">
        <v>33.031781511320759</v>
      </c>
      <c r="M419" s="734">
        <v>261</v>
      </c>
      <c r="N419" s="735">
        <v>8621.2949744547186</v>
      </c>
    </row>
    <row r="420" spans="1:14" ht="14.45" customHeight="1" x14ac:dyDescent="0.2">
      <c r="A420" s="729" t="s">
        <v>554</v>
      </c>
      <c r="B420" s="730" t="s">
        <v>555</v>
      </c>
      <c r="C420" s="731" t="s">
        <v>566</v>
      </c>
      <c r="D420" s="732" t="s">
        <v>567</v>
      </c>
      <c r="E420" s="733">
        <v>50113001</v>
      </c>
      <c r="F420" s="732" t="s">
        <v>577</v>
      </c>
      <c r="G420" s="731" t="s">
        <v>587</v>
      </c>
      <c r="H420" s="731">
        <v>155824</v>
      </c>
      <c r="I420" s="731">
        <v>55824</v>
      </c>
      <c r="J420" s="731" t="s">
        <v>1280</v>
      </c>
      <c r="K420" s="731" t="s">
        <v>1283</v>
      </c>
      <c r="L420" s="734">
        <v>43.745652173913037</v>
      </c>
      <c r="M420" s="734">
        <v>23</v>
      </c>
      <c r="N420" s="735">
        <v>1006.1499999999999</v>
      </c>
    </row>
    <row r="421" spans="1:14" ht="14.45" customHeight="1" x14ac:dyDescent="0.2">
      <c r="A421" s="729" t="s">
        <v>554</v>
      </c>
      <c r="B421" s="730" t="s">
        <v>555</v>
      </c>
      <c r="C421" s="731" t="s">
        <v>566</v>
      </c>
      <c r="D421" s="732" t="s">
        <v>567</v>
      </c>
      <c r="E421" s="733">
        <v>50113001</v>
      </c>
      <c r="F421" s="732" t="s">
        <v>577</v>
      </c>
      <c r="G421" s="731" t="s">
        <v>578</v>
      </c>
      <c r="H421" s="731">
        <v>26794</v>
      </c>
      <c r="I421" s="731">
        <v>26794</v>
      </c>
      <c r="J421" s="731" t="s">
        <v>1284</v>
      </c>
      <c r="K421" s="731" t="s">
        <v>589</v>
      </c>
      <c r="L421" s="734">
        <v>713.60666666666657</v>
      </c>
      <c r="M421" s="734">
        <v>3</v>
      </c>
      <c r="N421" s="735">
        <v>2140.8199999999997</v>
      </c>
    </row>
    <row r="422" spans="1:14" ht="14.45" customHeight="1" x14ac:dyDescent="0.2">
      <c r="A422" s="729" t="s">
        <v>554</v>
      </c>
      <c r="B422" s="730" t="s">
        <v>555</v>
      </c>
      <c r="C422" s="731" t="s">
        <v>566</v>
      </c>
      <c r="D422" s="732" t="s">
        <v>567</v>
      </c>
      <c r="E422" s="733">
        <v>50113001</v>
      </c>
      <c r="F422" s="732" t="s">
        <v>577</v>
      </c>
      <c r="G422" s="731" t="s">
        <v>578</v>
      </c>
      <c r="H422" s="731">
        <v>843581</v>
      </c>
      <c r="I422" s="731">
        <v>0</v>
      </c>
      <c r="J422" s="731" t="s">
        <v>1285</v>
      </c>
      <c r="K422" s="731" t="s">
        <v>329</v>
      </c>
      <c r="L422" s="734">
        <v>91.286666666666676</v>
      </c>
      <c r="M422" s="734">
        <v>3</v>
      </c>
      <c r="N422" s="735">
        <v>273.86</v>
      </c>
    </row>
    <row r="423" spans="1:14" ht="14.45" customHeight="1" x14ac:dyDescent="0.2">
      <c r="A423" s="729" t="s">
        <v>554</v>
      </c>
      <c r="B423" s="730" t="s">
        <v>555</v>
      </c>
      <c r="C423" s="731" t="s">
        <v>566</v>
      </c>
      <c r="D423" s="732" t="s">
        <v>567</v>
      </c>
      <c r="E423" s="733">
        <v>50113001</v>
      </c>
      <c r="F423" s="732" t="s">
        <v>577</v>
      </c>
      <c r="G423" s="731" t="s">
        <v>578</v>
      </c>
      <c r="H423" s="731">
        <v>186186</v>
      </c>
      <c r="I423" s="731">
        <v>186186</v>
      </c>
      <c r="J423" s="731" t="s">
        <v>1286</v>
      </c>
      <c r="K423" s="731" t="s">
        <v>1287</v>
      </c>
      <c r="L423" s="734">
        <v>74.279999999999987</v>
      </c>
      <c r="M423" s="734">
        <v>2</v>
      </c>
      <c r="N423" s="735">
        <v>148.55999999999997</v>
      </c>
    </row>
    <row r="424" spans="1:14" ht="14.45" customHeight="1" x14ac:dyDescent="0.2">
      <c r="A424" s="729" t="s">
        <v>554</v>
      </c>
      <c r="B424" s="730" t="s">
        <v>555</v>
      </c>
      <c r="C424" s="731" t="s">
        <v>566</v>
      </c>
      <c r="D424" s="732" t="s">
        <v>567</v>
      </c>
      <c r="E424" s="733">
        <v>50113001</v>
      </c>
      <c r="F424" s="732" t="s">
        <v>577</v>
      </c>
      <c r="G424" s="731" t="s">
        <v>578</v>
      </c>
      <c r="H424" s="731">
        <v>239776</v>
      </c>
      <c r="I424" s="731">
        <v>239776</v>
      </c>
      <c r="J424" s="731" t="s">
        <v>1288</v>
      </c>
      <c r="K424" s="731" t="s">
        <v>1289</v>
      </c>
      <c r="L424" s="734">
        <v>68.92</v>
      </c>
      <c r="M424" s="734">
        <v>1</v>
      </c>
      <c r="N424" s="735">
        <v>68.92</v>
      </c>
    </row>
    <row r="425" spans="1:14" ht="14.45" customHeight="1" x14ac:dyDescent="0.2">
      <c r="A425" s="729" t="s">
        <v>554</v>
      </c>
      <c r="B425" s="730" t="s">
        <v>555</v>
      </c>
      <c r="C425" s="731" t="s">
        <v>566</v>
      </c>
      <c r="D425" s="732" t="s">
        <v>567</v>
      </c>
      <c r="E425" s="733">
        <v>50113001</v>
      </c>
      <c r="F425" s="732" t="s">
        <v>577</v>
      </c>
      <c r="G425" s="731" t="s">
        <v>578</v>
      </c>
      <c r="H425" s="731">
        <v>100874</v>
      </c>
      <c r="I425" s="731">
        <v>874</v>
      </c>
      <c r="J425" s="731" t="s">
        <v>1290</v>
      </c>
      <c r="K425" s="731" t="s">
        <v>1291</v>
      </c>
      <c r="L425" s="734">
        <v>88.480000000000018</v>
      </c>
      <c r="M425" s="734">
        <v>3</v>
      </c>
      <c r="N425" s="735">
        <v>265.44000000000005</v>
      </c>
    </row>
    <row r="426" spans="1:14" ht="14.45" customHeight="1" x14ac:dyDescent="0.2">
      <c r="A426" s="729" t="s">
        <v>554</v>
      </c>
      <c r="B426" s="730" t="s">
        <v>555</v>
      </c>
      <c r="C426" s="731" t="s">
        <v>566</v>
      </c>
      <c r="D426" s="732" t="s">
        <v>567</v>
      </c>
      <c r="E426" s="733">
        <v>50113001</v>
      </c>
      <c r="F426" s="732" t="s">
        <v>577</v>
      </c>
      <c r="G426" s="731" t="s">
        <v>578</v>
      </c>
      <c r="H426" s="731">
        <v>200863</v>
      </c>
      <c r="I426" s="731">
        <v>200863</v>
      </c>
      <c r="J426" s="731" t="s">
        <v>1292</v>
      </c>
      <c r="K426" s="731" t="s">
        <v>1293</v>
      </c>
      <c r="L426" s="734">
        <v>83.203749999999999</v>
      </c>
      <c r="M426" s="734">
        <v>8</v>
      </c>
      <c r="N426" s="735">
        <v>665.63</v>
      </c>
    </row>
    <row r="427" spans="1:14" ht="14.45" customHeight="1" x14ac:dyDescent="0.2">
      <c r="A427" s="729" t="s">
        <v>554</v>
      </c>
      <c r="B427" s="730" t="s">
        <v>555</v>
      </c>
      <c r="C427" s="731" t="s">
        <v>566</v>
      </c>
      <c r="D427" s="732" t="s">
        <v>567</v>
      </c>
      <c r="E427" s="733">
        <v>50113001</v>
      </c>
      <c r="F427" s="732" t="s">
        <v>577</v>
      </c>
      <c r="G427" s="731" t="s">
        <v>587</v>
      </c>
      <c r="H427" s="731">
        <v>194582</v>
      </c>
      <c r="I427" s="731">
        <v>194582</v>
      </c>
      <c r="J427" s="731" t="s">
        <v>1294</v>
      </c>
      <c r="K427" s="731" t="s">
        <v>1295</v>
      </c>
      <c r="L427" s="734">
        <v>197.06999999999996</v>
      </c>
      <c r="M427" s="734">
        <v>2</v>
      </c>
      <c r="N427" s="735">
        <v>394.13999999999993</v>
      </c>
    </row>
    <row r="428" spans="1:14" ht="14.45" customHeight="1" x14ac:dyDescent="0.2">
      <c r="A428" s="729" t="s">
        <v>554</v>
      </c>
      <c r="B428" s="730" t="s">
        <v>555</v>
      </c>
      <c r="C428" s="731" t="s">
        <v>566</v>
      </c>
      <c r="D428" s="732" t="s">
        <v>567</v>
      </c>
      <c r="E428" s="733">
        <v>50113001</v>
      </c>
      <c r="F428" s="732" t="s">
        <v>577</v>
      </c>
      <c r="G428" s="731" t="s">
        <v>578</v>
      </c>
      <c r="H428" s="731">
        <v>991025</v>
      </c>
      <c r="I428" s="731">
        <v>0</v>
      </c>
      <c r="J428" s="731" t="s">
        <v>1296</v>
      </c>
      <c r="K428" s="731" t="s">
        <v>329</v>
      </c>
      <c r="L428" s="734">
        <v>338.79</v>
      </c>
      <c r="M428" s="734">
        <v>4</v>
      </c>
      <c r="N428" s="735">
        <v>1355.16</v>
      </c>
    </row>
    <row r="429" spans="1:14" ht="14.45" customHeight="1" x14ac:dyDescent="0.2">
      <c r="A429" s="729" t="s">
        <v>554</v>
      </c>
      <c r="B429" s="730" t="s">
        <v>555</v>
      </c>
      <c r="C429" s="731" t="s">
        <v>566</v>
      </c>
      <c r="D429" s="732" t="s">
        <v>567</v>
      </c>
      <c r="E429" s="733">
        <v>50113001</v>
      </c>
      <c r="F429" s="732" t="s">
        <v>577</v>
      </c>
      <c r="G429" s="731" t="s">
        <v>578</v>
      </c>
      <c r="H429" s="731">
        <v>101940</v>
      </c>
      <c r="I429" s="731">
        <v>1940</v>
      </c>
      <c r="J429" s="731" t="s">
        <v>1297</v>
      </c>
      <c r="K429" s="731" t="s">
        <v>1298</v>
      </c>
      <c r="L429" s="734">
        <v>34.769999999999996</v>
      </c>
      <c r="M429" s="734">
        <v>9</v>
      </c>
      <c r="N429" s="735">
        <v>312.92999999999995</v>
      </c>
    </row>
    <row r="430" spans="1:14" ht="14.45" customHeight="1" x14ac:dyDescent="0.2">
      <c r="A430" s="729" t="s">
        <v>554</v>
      </c>
      <c r="B430" s="730" t="s">
        <v>555</v>
      </c>
      <c r="C430" s="731" t="s">
        <v>566</v>
      </c>
      <c r="D430" s="732" t="s">
        <v>567</v>
      </c>
      <c r="E430" s="733">
        <v>50113001</v>
      </c>
      <c r="F430" s="732" t="s">
        <v>577</v>
      </c>
      <c r="G430" s="731" t="s">
        <v>329</v>
      </c>
      <c r="H430" s="731">
        <v>111094</v>
      </c>
      <c r="I430" s="731">
        <v>11094</v>
      </c>
      <c r="J430" s="731" t="s">
        <v>1299</v>
      </c>
      <c r="K430" s="731" t="s">
        <v>1300</v>
      </c>
      <c r="L430" s="734">
        <v>325.37</v>
      </c>
      <c r="M430" s="734">
        <v>2</v>
      </c>
      <c r="N430" s="735">
        <v>650.74</v>
      </c>
    </row>
    <row r="431" spans="1:14" ht="14.45" customHeight="1" x14ac:dyDescent="0.2">
      <c r="A431" s="729" t="s">
        <v>554</v>
      </c>
      <c r="B431" s="730" t="s">
        <v>555</v>
      </c>
      <c r="C431" s="731" t="s">
        <v>566</v>
      </c>
      <c r="D431" s="732" t="s">
        <v>567</v>
      </c>
      <c r="E431" s="733">
        <v>50113001</v>
      </c>
      <c r="F431" s="732" t="s">
        <v>577</v>
      </c>
      <c r="G431" s="731" t="s">
        <v>329</v>
      </c>
      <c r="H431" s="731">
        <v>111076</v>
      </c>
      <c r="I431" s="731">
        <v>11076</v>
      </c>
      <c r="J431" s="731" t="s">
        <v>1301</v>
      </c>
      <c r="K431" s="731" t="s">
        <v>1302</v>
      </c>
      <c r="L431" s="734">
        <v>465.04</v>
      </c>
      <c r="M431" s="734">
        <v>1</v>
      </c>
      <c r="N431" s="735">
        <v>465.04</v>
      </c>
    </row>
    <row r="432" spans="1:14" ht="14.45" customHeight="1" x14ac:dyDescent="0.2">
      <c r="A432" s="729" t="s">
        <v>554</v>
      </c>
      <c r="B432" s="730" t="s">
        <v>555</v>
      </c>
      <c r="C432" s="731" t="s">
        <v>566</v>
      </c>
      <c r="D432" s="732" t="s">
        <v>567</v>
      </c>
      <c r="E432" s="733">
        <v>50113001</v>
      </c>
      <c r="F432" s="732" t="s">
        <v>577</v>
      </c>
      <c r="G432" s="731" t="s">
        <v>578</v>
      </c>
      <c r="H432" s="731">
        <v>150702</v>
      </c>
      <c r="I432" s="731">
        <v>50702</v>
      </c>
      <c r="J432" s="731" t="s">
        <v>1303</v>
      </c>
      <c r="K432" s="731" t="s">
        <v>1304</v>
      </c>
      <c r="L432" s="734">
        <v>1315.6</v>
      </c>
      <c r="M432" s="734">
        <v>2</v>
      </c>
      <c r="N432" s="735">
        <v>2631.2</v>
      </c>
    </row>
    <row r="433" spans="1:14" ht="14.45" customHeight="1" x14ac:dyDescent="0.2">
      <c r="A433" s="729" t="s">
        <v>554</v>
      </c>
      <c r="B433" s="730" t="s">
        <v>555</v>
      </c>
      <c r="C433" s="731" t="s">
        <v>566</v>
      </c>
      <c r="D433" s="732" t="s">
        <v>567</v>
      </c>
      <c r="E433" s="733">
        <v>50113001</v>
      </c>
      <c r="F433" s="732" t="s">
        <v>577</v>
      </c>
      <c r="G433" s="731" t="s">
        <v>578</v>
      </c>
      <c r="H433" s="731">
        <v>150699</v>
      </c>
      <c r="I433" s="731">
        <v>50699</v>
      </c>
      <c r="J433" s="731" t="s">
        <v>1303</v>
      </c>
      <c r="K433" s="731" t="s">
        <v>1305</v>
      </c>
      <c r="L433" s="734">
        <v>857.57000000000028</v>
      </c>
      <c r="M433" s="734">
        <v>1</v>
      </c>
      <c r="N433" s="735">
        <v>857.57000000000028</v>
      </c>
    </row>
    <row r="434" spans="1:14" ht="14.45" customHeight="1" x14ac:dyDescent="0.2">
      <c r="A434" s="729" t="s">
        <v>554</v>
      </c>
      <c r="B434" s="730" t="s">
        <v>555</v>
      </c>
      <c r="C434" s="731" t="s">
        <v>566</v>
      </c>
      <c r="D434" s="732" t="s">
        <v>567</v>
      </c>
      <c r="E434" s="733">
        <v>50113001</v>
      </c>
      <c r="F434" s="732" t="s">
        <v>577</v>
      </c>
      <c r="G434" s="731" t="s">
        <v>578</v>
      </c>
      <c r="H434" s="731">
        <v>230359</v>
      </c>
      <c r="I434" s="731">
        <v>230359</v>
      </c>
      <c r="J434" s="731" t="s">
        <v>1306</v>
      </c>
      <c r="K434" s="731" t="s">
        <v>1307</v>
      </c>
      <c r="L434" s="734">
        <v>170.32</v>
      </c>
      <c r="M434" s="734">
        <v>1</v>
      </c>
      <c r="N434" s="735">
        <v>170.32</v>
      </c>
    </row>
    <row r="435" spans="1:14" ht="14.45" customHeight="1" x14ac:dyDescent="0.2">
      <c r="A435" s="729" t="s">
        <v>554</v>
      </c>
      <c r="B435" s="730" t="s">
        <v>555</v>
      </c>
      <c r="C435" s="731" t="s">
        <v>566</v>
      </c>
      <c r="D435" s="732" t="s">
        <v>567</v>
      </c>
      <c r="E435" s="733">
        <v>50113001</v>
      </c>
      <c r="F435" s="732" t="s">
        <v>577</v>
      </c>
      <c r="G435" s="731" t="s">
        <v>578</v>
      </c>
      <c r="H435" s="731">
        <v>187406</v>
      </c>
      <c r="I435" s="731">
        <v>187406</v>
      </c>
      <c r="J435" s="731" t="s">
        <v>1308</v>
      </c>
      <c r="K435" s="731" t="s">
        <v>1309</v>
      </c>
      <c r="L435" s="734">
        <v>192.9</v>
      </c>
      <c r="M435" s="734">
        <v>3</v>
      </c>
      <c r="N435" s="735">
        <v>578.70000000000005</v>
      </c>
    </row>
    <row r="436" spans="1:14" ht="14.45" customHeight="1" x14ac:dyDescent="0.2">
      <c r="A436" s="729" t="s">
        <v>554</v>
      </c>
      <c r="B436" s="730" t="s">
        <v>555</v>
      </c>
      <c r="C436" s="731" t="s">
        <v>566</v>
      </c>
      <c r="D436" s="732" t="s">
        <v>567</v>
      </c>
      <c r="E436" s="733">
        <v>50113001</v>
      </c>
      <c r="F436" s="732" t="s">
        <v>577</v>
      </c>
      <c r="G436" s="731" t="s">
        <v>578</v>
      </c>
      <c r="H436" s="731">
        <v>224053</v>
      </c>
      <c r="I436" s="731">
        <v>224053</v>
      </c>
      <c r="J436" s="731" t="s">
        <v>1310</v>
      </c>
      <c r="K436" s="731" t="s">
        <v>1311</v>
      </c>
      <c r="L436" s="734">
        <v>1437.57</v>
      </c>
      <c r="M436" s="734">
        <v>3</v>
      </c>
      <c r="N436" s="735">
        <v>4312.71</v>
      </c>
    </row>
    <row r="437" spans="1:14" ht="14.45" customHeight="1" x14ac:dyDescent="0.2">
      <c r="A437" s="729" t="s">
        <v>554</v>
      </c>
      <c r="B437" s="730" t="s">
        <v>555</v>
      </c>
      <c r="C437" s="731" t="s">
        <v>566</v>
      </c>
      <c r="D437" s="732" t="s">
        <v>567</v>
      </c>
      <c r="E437" s="733">
        <v>50113001</v>
      </c>
      <c r="F437" s="732" t="s">
        <v>577</v>
      </c>
      <c r="G437" s="731" t="s">
        <v>587</v>
      </c>
      <c r="H437" s="731">
        <v>157871</v>
      </c>
      <c r="I437" s="731">
        <v>157871</v>
      </c>
      <c r="J437" s="731" t="s">
        <v>1312</v>
      </c>
      <c r="K437" s="731" t="s">
        <v>1313</v>
      </c>
      <c r="L437" s="734">
        <v>371.67359999999996</v>
      </c>
      <c r="M437" s="734">
        <v>5</v>
      </c>
      <c r="N437" s="735">
        <v>1858.3679999999999</v>
      </c>
    </row>
    <row r="438" spans="1:14" ht="14.45" customHeight="1" x14ac:dyDescent="0.2">
      <c r="A438" s="729" t="s">
        <v>554</v>
      </c>
      <c r="B438" s="730" t="s">
        <v>555</v>
      </c>
      <c r="C438" s="731" t="s">
        <v>566</v>
      </c>
      <c r="D438" s="732" t="s">
        <v>567</v>
      </c>
      <c r="E438" s="733">
        <v>50113001</v>
      </c>
      <c r="F438" s="732" t="s">
        <v>577</v>
      </c>
      <c r="G438" s="731" t="s">
        <v>587</v>
      </c>
      <c r="H438" s="731">
        <v>850729</v>
      </c>
      <c r="I438" s="731">
        <v>157875</v>
      </c>
      <c r="J438" s="731" t="s">
        <v>1314</v>
      </c>
      <c r="K438" s="731" t="s">
        <v>1315</v>
      </c>
      <c r="L438" s="734">
        <v>153.99999930686084</v>
      </c>
      <c r="M438" s="734">
        <v>8</v>
      </c>
      <c r="N438" s="735">
        <v>1231.9999944548867</v>
      </c>
    </row>
    <row r="439" spans="1:14" ht="14.45" customHeight="1" x14ac:dyDescent="0.2">
      <c r="A439" s="729" t="s">
        <v>554</v>
      </c>
      <c r="B439" s="730" t="s">
        <v>555</v>
      </c>
      <c r="C439" s="731" t="s">
        <v>566</v>
      </c>
      <c r="D439" s="732" t="s">
        <v>567</v>
      </c>
      <c r="E439" s="733">
        <v>50113001</v>
      </c>
      <c r="F439" s="732" t="s">
        <v>577</v>
      </c>
      <c r="G439" s="731" t="s">
        <v>578</v>
      </c>
      <c r="H439" s="731">
        <v>207820</v>
      </c>
      <c r="I439" s="731">
        <v>207820</v>
      </c>
      <c r="J439" s="731" t="s">
        <v>1316</v>
      </c>
      <c r="K439" s="731" t="s">
        <v>1317</v>
      </c>
      <c r="L439" s="734">
        <v>32.224545454545449</v>
      </c>
      <c r="M439" s="734">
        <v>22</v>
      </c>
      <c r="N439" s="735">
        <v>708.93999999999983</v>
      </c>
    </row>
    <row r="440" spans="1:14" ht="14.45" customHeight="1" x14ac:dyDescent="0.2">
      <c r="A440" s="729" t="s">
        <v>554</v>
      </c>
      <c r="B440" s="730" t="s">
        <v>555</v>
      </c>
      <c r="C440" s="731" t="s">
        <v>566</v>
      </c>
      <c r="D440" s="732" t="s">
        <v>567</v>
      </c>
      <c r="E440" s="733">
        <v>50113001</v>
      </c>
      <c r="F440" s="732" t="s">
        <v>577</v>
      </c>
      <c r="G440" s="731" t="s">
        <v>578</v>
      </c>
      <c r="H440" s="731">
        <v>226434</v>
      </c>
      <c r="I440" s="731">
        <v>226434</v>
      </c>
      <c r="J440" s="731" t="s">
        <v>1318</v>
      </c>
      <c r="K440" s="731" t="s">
        <v>1319</v>
      </c>
      <c r="L440" s="734">
        <v>30.930000000000017</v>
      </c>
      <c r="M440" s="734">
        <v>6</v>
      </c>
      <c r="N440" s="735">
        <v>185.5800000000001</v>
      </c>
    </row>
    <row r="441" spans="1:14" ht="14.45" customHeight="1" x14ac:dyDescent="0.2">
      <c r="A441" s="729" t="s">
        <v>554</v>
      </c>
      <c r="B441" s="730" t="s">
        <v>555</v>
      </c>
      <c r="C441" s="731" t="s">
        <v>566</v>
      </c>
      <c r="D441" s="732" t="s">
        <v>567</v>
      </c>
      <c r="E441" s="733">
        <v>50113001</v>
      </c>
      <c r="F441" s="732" t="s">
        <v>577</v>
      </c>
      <c r="G441" s="731" t="s">
        <v>578</v>
      </c>
      <c r="H441" s="731">
        <v>207819</v>
      </c>
      <c r="I441" s="731">
        <v>207819</v>
      </c>
      <c r="J441" s="731" t="s">
        <v>1320</v>
      </c>
      <c r="K441" s="731" t="s">
        <v>1321</v>
      </c>
      <c r="L441" s="734">
        <v>22.406976744186043</v>
      </c>
      <c r="M441" s="734">
        <v>43</v>
      </c>
      <c r="N441" s="735">
        <v>963.49999999999977</v>
      </c>
    </row>
    <row r="442" spans="1:14" ht="14.45" customHeight="1" x14ac:dyDescent="0.2">
      <c r="A442" s="729" t="s">
        <v>554</v>
      </c>
      <c r="B442" s="730" t="s">
        <v>555</v>
      </c>
      <c r="C442" s="731" t="s">
        <v>566</v>
      </c>
      <c r="D442" s="732" t="s">
        <v>567</v>
      </c>
      <c r="E442" s="733">
        <v>50113001</v>
      </c>
      <c r="F442" s="732" t="s">
        <v>577</v>
      </c>
      <c r="G442" s="731" t="s">
        <v>578</v>
      </c>
      <c r="H442" s="731">
        <v>395188</v>
      </c>
      <c r="I442" s="731">
        <v>0</v>
      </c>
      <c r="J442" s="731" t="s">
        <v>1322</v>
      </c>
      <c r="K442" s="731" t="s">
        <v>1323</v>
      </c>
      <c r="L442" s="734">
        <v>45.15</v>
      </c>
      <c r="M442" s="734">
        <v>1</v>
      </c>
      <c r="N442" s="735">
        <v>45.15</v>
      </c>
    </row>
    <row r="443" spans="1:14" ht="14.45" customHeight="1" x14ac:dyDescent="0.2">
      <c r="A443" s="729" t="s">
        <v>554</v>
      </c>
      <c r="B443" s="730" t="s">
        <v>555</v>
      </c>
      <c r="C443" s="731" t="s">
        <v>566</v>
      </c>
      <c r="D443" s="732" t="s">
        <v>567</v>
      </c>
      <c r="E443" s="733">
        <v>50113001</v>
      </c>
      <c r="F443" s="732" t="s">
        <v>577</v>
      </c>
      <c r="G443" s="731" t="s">
        <v>578</v>
      </c>
      <c r="H443" s="731">
        <v>173196</v>
      </c>
      <c r="I443" s="731">
        <v>173196</v>
      </c>
      <c r="J443" s="731" t="s">
        <v>1324</v>
      </c>
      <c r="K443" s="731" t="s">
        <v>1325</v>
      </c>
      <c r="L443" s="734">
        <v>135.73999999999995</v>
      </c>
      <c r="M443" s="734">
        <v>1</v>
      </c>
      <c r="N443" s="735">
        <v>135.73999999999995</v>
      </c>
    </row>
    <row r="444" spans="1:14" ht="14.45" customHeight="1" x14ac:dyDescent="0.2">
      <c r="A444" s="729" t="s">
        <v>554</v>
      </c>
      <c r="B444" s="730" t="s">
        <v>555</v>
      </c>
      <c r="C444" s="731" t="s">
        <v>566</v>
      </c>
      <c r="D444" s="732" t="s">
        <v>567</v>
      </c>
      <c r="E444" s="733">
        <v>50113001</v>
      </c>
      <c r="F444" s="732" t="s">
        <v>577</v>
      </c>
      <c r="G444" s="731" t="s">
        <v>578</v>
      </c>
      <c r="H444" s="731">
        <v>233298</v>
      </c>
      <c r="I444" s="731">
        <v>233298</v>
      </c>
      <c r="J444" s="731" t="s">
        <v>1326</v>
      </c>
      <c r="K444" s="731" t="s">
        <v>1327</v>
      </c>
      <c r="L444" s="734">
        <v>265.44</v>
      </c>
      <c r="M444" s="734">
        <v>1</v>
      </c>
      <c r="N444" s="735">
        <v>265.44</v>
      </c>
    </row>
    <row r="445" spans="1:14" ht="14.45" customHeight="1" x14ac:dyDescent="0.2">
      <c r="A445" s="729" t="s">
        <v>554</v>
      </c>
      <c r="B445" s="730" t="s">
        <v>555</v>
      </c>
      <c r="C445" s="731" t="s">
        <v>566</v>
      </c>
      <c r="D445" s="732" t="s">
        <v>567</v>
      </c>
      <c r="E445" s="733">
        <v>50113001</v>
      </c>
      <c r="F445" s="732" t="s">
        <v>577</v>
      </c>
      <c r="G445" s="731" t="s">
        <v>587</v>
      </c>
      <c r="H445" s="731">
        <v>130073</v>
      </c>
      <c r="I445" s="731">
        <v>30073</v>
      </c>
      <c r="J445" s="731" t="s">
        <v>1328</v>
      </c>
      <c r="K445" s="731" t="s">
        <v>1329</v>
      </c>
      <c r="L445" s="734">
        <v>140.14999999999998</v>
      </c>
      <c r="M445" s="734">
        <v>1</v>
      </c>
      <c r="N445" s="735">
        <v>140.14999999999998</v>
      </c>
    </row>
    <row r="446" spans="1:14" ht="14.45" customHeight="1" x14ac:dyDescent="0.2">
      <c r="A446" s="729" t="s">
        <v>554</v>
      </c>
      <c r="B446" s="730" t="s">
        <v>555</v>
      </c>
      <c r="C446" s="731" t="s">
        <v>566</v>
      </c>
      <c r="D446" s="732" t="s">
        <v>567</v>
      </c>
      <c r="E446" s="733">
        <v>50113001</v>
      </c>
      <c r="F446" s="732" t="s">
        <v>577</v>
      </c>
      <c r="G446" s="731" t="s">
        <v>578</v>
      </c>
      <c r="H446" s="731">
        <v>154424</v>
      </c>
      <c r="I446" s="731">
        <v>54424</v>
      </c>
      <c r="J446" s="731" t="s">
        <v>1330</v>
      </c>
      <c r="K446" s="731" t="s">
        <v>1331</v>
      </c>
      <c r="L446" s="734">
        <v>174.06</v>
      </c>
      <c r="M446" s="734">
        <v>5</v>
      </c>
      <c r="N446" s="735">
        <v>870.30000000000007</v>
      </c>
    </row>
    <row r="447" spans="1:14" ht="14.45" customHeight="1" x14ac:dyDescent="0.2">
      <c r="A447" s="729" t="s">
        <v>554</v>
      </c>
      <c r="B447" s="730" t="s">
        <v>555</v>
      </c>
      <c r="C447" s="731" t="s">
        <v>566</v>
      </c>
      <c r="D447" s="732" t="s">
        <v>567</v>
      </c>
      <c r="E447" s="733">
        <v>50113001</v>
      </c>
      <c r="F447" s="732" t="s">
        <v>577</v>
      </c>
      <c r="G447" s="731" t="s">
        <v>578</v>
      </c>
      <c r="H447" s="731">
        <v>11670</v>
      </c>
      <c r="I447" s="731">
        <v>11670</v>
      </c>
      <c r="J447" s="731" t="s">
        <v>1332</v>
      </c>
      <c r="K447" s="731" t="s">
        <v>1333</v>
      </c>
      <c r="L447" s="734">
        <v>352</v>
      </c>
      <c r="M447" s="734">
        <v>34</v>
      </c>
      <c r="N447" s="735">
        <v>11968</v>
      </c>
    </row>
    <row r="448" spans="1:14" ht="14.45" customHeight="1" x14ac:dyDescent="0.2">
      <c r="A448" s="729" t="s">
        <v>554</v>
      </c>
      <c r="B448" s="730" t="s">
        <v>555</v>
      </c>
      <c r="C448" s="731" t="s">
        <v>566</v>
      </c>
      <c r="D448" s="732" t="s">
        <v>567</v>
      </c>
      <c r="E448" s="733">
        <v>50113001</v>
      </c>
      <c r="F448" s="732" t="s">
        <v>577</v>
      </c>
      <c r="G448" s="731" t="s">
        <v>578</v>
      </c>
      <c r="H448" s="731">
        <v>111671</v>
      </c>
      <c r="I448" s="731">
        <v>11671</v>
      </c>
      <c r="J448" s="731" t="s">
        <v>1332</v>
      </c>
      <c r="K448" s="731" t="s">
        <v>1334</v>
      </c>
      <c r="L448" s="734">
        <v>209</v>
      </c>
      <c r="M448" s="734">
        <v>1</v>
      </c>
      <c r="N448" s="735">
        <v>209</v>
      </c>
    </row>
    <row r="449" spans="1:14" ht="14.45" customHeight="1" x14ac:dyDescent="0.2">
      <c r="A449" s="729" t="s">
        <v>554</v>
      </c>
      <c r="B449" s="730" t="s">
        <v>555</v>
      </c>
      <c r="C449" s="731" t="s">
        <v>566</v>
      </c>
      <c r="D449" s="732" t="s">
        <v>567</v>
      </c>
      <c r="E449" s="733">
        <v>50113001</v>
      </c>
      <c r="F449" s="732" t="s">
        <v>577</v>
      </c>
      <c r="G449" s="731" t="s">
        <v>578</v>
      </c>
      <c r="H449" s="731">
        <v>501383</v>
      </c>
      <c r="I449" s="731">
        <v>11693</v>
      </c>
      <c r="J449" s="731" t="s">
        <v>1335</v>
      </c>
      <c r="K449" s="731" t="s">
        <v>1336</v>
      </c>
      <c r="L449" s="734">
        <v>447.69999999999993</v>
      </c>
      <c r="M449" s="734">
        <v>2</v>
      </c>
      <c r="N449" s="735">
        <v>895.39999999999986</v>
      </c>
    </row>
    <row r="450" spans="1:14" ht="14.45" customHeight="1" x14ac:dyDescent="0.2">
      <c r="A450" s="729" t="s">
        <v>554</v>
      </c>
      <c r="B450" s="730" t="s">
        <v>555</v>
      </c>
      <c r="C450" s="731" t="s">
        <v>566</v>
      </c>
      <c r="D450" s="732" t="s">
        <v>567</v>
      </c>
      <c r="E450" s="733">
        <v>50113001</v>
      </c>
      <c r="F450" s="732" t="s">
        <v>577</v>
      </c>
      <c r="G450" s="731" t="s">
        <v>578</v>
      </c>
      <c r="H450" s="731">
        <v>29328</v>
      </c>
      <c r="I450" s="731">
        <v>29328</v>
      </c>
      <c r="J450" s="731" t="s">
        <v>1337</v>
      </c>
      <c r="K450" s="731" t="s">
        <v>1338</v>
      </c>
      <c r="L450" s="734">
        <v>1103.8399999999999</v>
      </c>
      <c r="M450" s="734">
        <v>3</v>
      </c>
      <c r="N450" s="735">
        <v>3311.5199999999995</v>
      </c>
    </row>
    <row r="451" spans="1:14" ht="14.45" customHeight="1" x14ac:dyDescent="0.2">
      <c r="A451" s="729" t="s">
        <v>554</v>
      </c>
      <c r="B451" s="730" t="s">
        <v>555</v>
      </c>
      <c r="C451" s="731" t="s">
        <v>566</v>
      </c>
      <c r="D451" s="732" t="s">
        <v>567</v>
      </c>
      <c r="E451" s="733">
        <v>50113001</v>
      </c>
      <c r="F451" s="732" t="s">
        <v>577</v>
      </c>
      <c r="G451" s="731" t="s">
        <v>578</v>
      </c>
      <c r="H451" s="731">
        <v>394404</v>
      </c>
      <c r="I451" s="731">
        <v>168373</v>
      </c>
      <c r="J451" s="731" t="s">
        <v>1339</v>
      </c>
      <c r="K451" s="731" t="s">
        <v>1340</v>
      </c>
      <c r="L451" s="734">
        <v>1148.6199999999999</v>
      </c>
      <c r="M451" s="734">
        <v>1</v>
      </c>
      <c r="N451" s="735">
        <v>1148.6199999999999</v>
      </c>
    </row>
    <row r="452" spans="1:14" ht="14.45" customHeight="1" x14ac:dyDescent="0.2">
      <c r="A452" s="729" t="s">
        <v>554</v>
      </c>
      <c r="B452" s="730" t="s">
        <v>555</v>
      </c>
      <c r="C452" s="731" t="s">
        <v>566</v>
      </c>
      <c r="D452" s="732" t="s">
        <v>567</v>
      </c>
      <c r="E452" s="733">
        <v>50113001</v>
      </c>
      <c r="F452" s="732" t="s">
        <v>577</v>
      </c>
      <c r="G452" s="731" t="s">
        <v>578</v>
      </c>
      <c r="H452" s="731">
        <v>102963</v>
      </c>
      <c r="I452" s="731">
        <v>2963</v>
      </c>
      <c r="J452" s="731" t="s">
        <v>1341</v>
      </c>
      <c r="K452" s="731" t="s">
        <v>1342</v>
      </c>
      <c r="L452" s="734">
        <v>121.65666666666664</v>
      </c>
      <c r="M452" s="734">
        <v>6</v>
      </c>
      <c r="N452" s="735">
        <v>729.93999999999983</v>
      </c>
    </row>
    <row r="453" spans="1:14" ht="14.45" customHeight="1" x14ac:dyDescent="0.2">
      <c r="A453" s="729" t="s">
        <v>554</v>
      </c>
      <c r="B453" s="730" t="s">
        <v>555</v>
      </c>
      <c r="C453" s="731" t="s">
        <v>566</v>
      </c>
      <c r="D453" s="732" t="s">
        <v>567</v>
      </c>
      <c r="E453" s="733">
        <v>50113001</v>
      </c>
      <c r="F453" s="732" t="s">
        <v>577</v>
      </c>
      <c r="G453" s="731" t="s">
        <v>578</v>
      </c>
      <c r="H453" s="731">
        <v>100269</v>
      </c>
      <c r="I453" s="731">
        <v>269</v>
      </c>
      <c r="J453" s="731" t="s">
        <v>1343</v>
      </c>
      <c r="K453" s="731" t="s">
        <v>1344</v>
      </c>
      <c r="L453" s="734">
        <v>50.848235294117643</v>
      </c>
      <c r="M453" s="734">
        <v>17</v>
      </c>
      <c r="N453" s="735">
        <v>864.42</v>
      </c>
    </row>
    <row r="454" spans="1:14" ht="14.45" customHeight="1" x14ac:dyDescent="0.2">
      <c r="A454" s="729" t="s">
        <v>554</v>
      </c>
      <c r="B454" s="730" t="s">
        <v>555</v>
      </c>
      <c r="C454" s="731" t="s">
        <v>566</v>
      </c>
      <c r="D454" s="732" t="s">
        <v>567</v>
      </c>
      <c r="E454" s="733">
        <v>50113001</v>
      </c>
      <c r="F454" s="732" t="s">
        <v>577</v>
      </c>
      <c r="G454" s="731" t="s">
        <v>587</v>
      </c>
      <c r="H454" s="731">
        <v>398010</v>
      </c>
      <c r="I454" s="731">
        <v>210546</v>
      </c>
      <c r="J454" s="731" t="s">
        <v>1345</v>
      </c>
      <c r="K454" s="731" t="s">
        <v>1346</v>
      </c>
      <c r="L454" s="734">
        <v>1038.2999999999997</v>
      </c>
      <c r="M454" s="734">
        <v>2</v>
      </c>
      <c r="N454" s="735">
        <v>2076.5999999999995</v>
      </c>
    </row>
    <row r="455" spans="1:14" ht="14.45" customHeight="1" x14ac:dyDescent="0.2">
      <c r="A455" s="729" t="s">
        <v>554</v>
      </c>
      <c r="B455" s="730" t="s">
        <v>555</v>
      </c>
      <c r="C455" s="731" t="s">
        <v>566</v>
      </c>
      <c r="D455" s="732" t="s">
        <v>567</v>
      </c>
      <c r="E455" s="733">
        <v>50113001</v>
      </c>
      <c r="F455" s="732" t="s">
        <v>577</v>
      </c>
      <c r="G455" s="731" t="s">
        <v>578</v>
      </c>
      <c r="H455" s="731">
        <v>229903</v>
      </c>
      <c r="I455" s="731">
        <v>229903</v>
      </c>
      <c r="J455" s="731" t="s">
        <v>1347</v>
      </c>
      <c r="K455" s="731" t="s">
        <v>1348</v>
      </c>
      <c r="L455" s="734">
        <v>25.629999999999995</v>
      </c>
      <c r="M455" s="734">
        <v>2</v>
      </c>
      <c r="N455" s="735">
        <v>51.259999999999991</v>
      </c>
    </row>
    <row r="456" spans="1:14" ht="14.45" customHeight="1" x14ac:dyDescent="0.2">
      <c r="A456" s="729" t="s">
        <v>554</v>
      </c>
      <c r="B456" s="730" t="s">
        <v>555</v>
      </c>
      <c r="C456" s="731" t="s">
        <v>566</v>
      </c>
      <c r="D456" s="732" t="s">
        <v>567</v>
      </c>
      <c r="E456" s="733">
        <v>50113001</v>
      </c>
      <c r="F456" s="732" t="s">
        <v>577</v>
      </c>
      <c r="G456" s="731" t="s">
        <v>587</v>
      </c>
      <c r="H456" s="731">
        <v>846980</v>
      </c>
      <c r="I456" s="731">
        <v>124129</v>
      </c>
      <c r="J456" s="731" t="s">
        <v>1349</v>
      </c>
      <c r="K456" s="731" t="s">
        <v>781</v>
      </c>
      <c r="L456" s="734">
        <v>254.25</v>
      </c>
      <c r="M456" s="734">
        <v>1</v>
      </c>
      <c r="N456" s="735">
        <v>254.25</v>
      </c>
    </row>
    <row r="457" spans="1:14" ht="14.45" customHeight="1" x14ac:dyDescent="0.2">
      <c r="A457" s="729" t="s">
        <v>554</v>
      </c>
      <c r="B457" s="730" t="s">
        <v>555</v>
      </c>
      <c r="C457" s="731" t="s">
        <v>566</v>
      </c>
      <c r="D457" s="732" t="s">
        <v>567</v>
      </c>
      <c r="E457" s="733">
        <v>50113001</v>
      </c>
      <c r="F457" s="732" t="s">
        <v>577</v>
      </c>
      <c r="G457" s="731" t="s">
        <v>587</v>
      </c>
      <c r="H457" s="731">
        <v>846824</v>
      </c>
      <c r="I457" s="731">
        <v>124087</v>
      </c>
      <c r="J457" s="731" t="s">
        <v>1350</v>
      </c>
      <c r="K457" s="731" t="s">
        <v>781</v>
      </c>
      <c r="L457" s="734">
        <v>158.97999999999999</v>
      </c>
      <c r="M457" s="734">
        <v>8</v>
      </c>
      <c r="N457" s="735">
        <v>1271.8399999999999</v>
      </c>
    </row>
    <row r="458" spans="1:14" ht="14.45" customHeight="1" x14ac:dyDescent="0.2">
      <c r="A458" s="729" t="s">
        <v>554</v>
      </c>
      <c r="B458" s="730" t="s">
        <v>555</v>
      </c>
      <c r="C458" s="731" t="s">
        <v>566</v>
      </c>
      <c r="D458" s="732" t="s">
        <v>567</v>
      </c>
      <c r="E458" s="733">
        <v>50113001</v>
      </c>
      <c r="F458" s="732" t="s">
        <v>577</v>
      </c>
      <c r="G458" s="731" t="s">
        <v>587</v>
      </c>
      <c r="H458" s="731">
        <v>845220</v>
      </c>
      <c r="I458" s="731">
        <v>101211</v>
      </c>
      <c r="J458" s="731" t="s">
        <v>1351</v>
      </c>
      <c r="K458" s="731" t="s">
        <v>759</v>
      </c>
      <c r="L458" s="734">
        <v>188.82000000000002</v>
      </c>
      <c r="M458" s="734">
        <v>3</v>
      </c>
      <c r="N458" s="735">
        <v>566.46</v>
      </c>
    </row>
    <row r="459" spans="1:14" ht="14.45" customHeight="1" x14ac:dyDescent="0.2">
      <c r="A459" s="729" t="s">
        <v>554</v>
      </c>
      <c r="B459" s="730" t="s">
        <v>555</v>
      </c>
      <c r="C459" s="731" t="s">
        <v>566</v>
      </c>
      <c r="D459" s="732" t="s">
        <v>567</v>
      </c>
      <c r="E459" s="733">
        <v>50113001</v>
      </c>
      <c r="F459" s="732" t="s">
        <v>577</v>
      </c>
      <c r="G459" s="731" t="s">
        <v>587</v>
      </c>
      <c r="H459" s="731">
        <v>844651</v>
      </c>
      <c r="I459" s="731">
        <v>101205</v>
      </c>
      <c r="J459" s="731" t="s">
        <v>1351</v>
      </c>
      <c r="K459" s="731" t="s">
        <v>758</v>
      </c>
      <c r="L459" s="734">
        <v>76.45</v>
      </c>
      <c r="M459" s="734">
        <v>10</v>
      </c>
      <c r="N459" s="735">
        <v>764.5</v>
      </c>
    </row>
    <row r="460" spans="1:14" ht="14.45" customHeight="1" x14ac:dyDescent="0.2">
      <c r="A460" s="729" t="s">
        <v>554</v>
      </c>
      <c r="B460" s="730" t="s">
        <v>555</v>
      </c>
      <c r="C460" s="731" t="s">
        <v>566</v>
      </c>
      <c r="D460" s="732" t="s">
        <v>567</v>
      </c>
      <c r="E460" s="733">
        <v>50113001</v>
      </c>
      <c r="F460" s="732" t="s">
        <v>577</v>
      </c>
      <c r="G460" s="731" t="s">
        <v>578</v>
      </c>
      <c r="H460" s="731">
        <v>849831</v>
      </c>
      <c r="I460" s="731">
        <v>162008</v>
      </c>
      <c r="J460" s="731" t="s">
        <v>1352</v>
      </c>
      <c r="K460" s="731" t="s">
        <v>739</v>
      </c>
      <c r="L460" s="734">
        <v>170.63</v>
      </c>
      <c r="M460" s="734">
        <v>2</v>
      </c>
      <c r="N460" s="735">
        <v>341.26</v>
      </c>
    </row>
    <row r="461" spans="1:14" ht="14.45" customHeight="1" x14ac:dyDescent="0.2">
      <c r="A461" s="729" t="s">
        <v>554</v>
      </c>
      <c r="B461" s="730" t="s">
        <v>555</v>
      </c>
      <c r="C461" s="731" t="s">
        <v>566</v>
      </c>
      <c r="D461" s="732" t="s">
        <v>567</v>
      </c>
      <c r="E461" s="733">
        <v>50113001</v>
      </c>
      <c r="F461" s="732" t="s">
        <v>577</v>
      </c>
      <c r="G461" s="731" t="s">
        <v>578</v>
      </c>
      <c r="H461" s="731">
        <v>846338</v>
      </c>
      <c r="I461" s="731">
        <v>122685</v>
      </c>
      <c r="J461" s="731" t="s">
        <v>1353</v>
      </c>
      <c r="K461" s="731" t="s">
        <v>739</v>
      </c>
      <c r="L461" s="734">
        <v>115.94200000000004</v>
      </c>
      <c r="M461" s="734">
        <v>10</v>
      </c>
      <c r="N461" s="735">
        <v>1159.4200000000003</v>
      </c>
    </row>
    <row r="462" spans="1:14" ht="14.45" customHeight="1" x14ac:dyDescent="0.2">
      <c r="A462" s="729" t="s">
        <v>554</v>
      </c>
      <c r="B462" s="730" t="s">
        <v>555</v>
      </c>
      <c r="C462" s="731" t="s">
        <v>566</v>
      </c>
      <c r="D462" s="732" t="s">
        <v>567</v>
      </c>
      <c r="E462" s="733">
        <v>50113001</v>
      </c>
      <c r="F462" s="732" t="s">
        <v>577</v>
      </c>
      <c r="G462" s="731" t="s">
        <v>578</v>
      </c>
      <c r="H462" s="731">
        <v>846340</v>
      </c>
      <c r="I462" s="731">
        <v>122690</v>
      </c>
      <c r="J462" s="731" t="s">
        <v>1353</v>
      </c>
      <c r="K462" s="731" t="s">
        <v>737</v>
      </c>
      <c r="L462" s="734">
        <v>277.41999999999996</v>
      </c>
      <c r="M462" s="734">
        <v>1</v>
      </c>
      <c r="N462" s="735">
        <v>277.41999999999996</v>
      </c>
    </row>
    <row r="463" spans="1:14" ht="14.45" customHeight="1" x14ac:dyDescent="0.2">
      <c r="A463" s="729" t="s">
        <v>554</v>
      </c>
      <c r="B463" s="730" t="s">
        <v>555</v>
      </c>
      <c r="C463" s="731" t="s">
        <v>566</v>
      </c>
      <c r="D463" s="732" t="s">
        <v>567</v>
      </c>
      <c r="E463" s="733">
        <v>50113001</v>
      </c>
      <c r="F463" s="732" t="s">
        <v>577</v>
      </c>
      <c r="G463" s="731" t="s">
        <v>587</v>
      </c>
      <c r="H463" s="731">
        <v>154432</v>
      </c>
      <c r="I463" s="731">
        <v>54432</v>
      </c>
      <c r="J463" s="731" t="s">
        <v>1354</v>
      </c>
      <c r="K463" s="731" t="s">
        <v>1355</v>
      </c>
      <c r="L463" s="734">
        <v>61.959999999999994</v>
      </c>
      <c r="M463" s="734">
        <v>2</v>
      </c>
      <c r="N463" s="735">
        <v>123.91999999999999</v>
      </c>
    </row>
    <row r="464" spans="1:14" ht="14.45" customHeight="1" x14ac:dyDescent="0.2">
      <c r="A464" s="729" t="s">
        <v>554</v>
      </c>
      <c r="B464" s="730" t="s">
        <v>555</v>
      </c>
      <c r="C464" s="731" t="s">
        <v>566</v>
      </c>
      <c r="D464" s="732" t="s">
        <v>567</v>
      </c>
      <c r="E464" s="733">
        <v>50113001</v>
      </c>
      <c r="F464" s="732" t="s">
        <v>577</v>
      </c>
      <c r="G464" s="731" t="s">
        <v>587</v>
      </c>
      <c r="H464" s="731">
        <v>178689</v>
      </c>
      <c r="I464" s="731">
        <v>178689</v>
      </c>
      <c r="J464" s="731" t="s">
        <v>1356</v>
      </c>
      <c r="K464" s="731" t="s">
        <v>1357</v>
      </c>
      <c r="L464" s="734">
        <v>97.665000000000006</v>
      </c>
      <c r="M464" s="734">
        <v>4</v>
      </c>
      <c r="N464" s="735">
        <v>390.66</v>
      </c>
    </row>
    <row r="465" spans="1:14" ht="14.45" customHeight="1" x14ac:dyDescent="0.2">
      <c r="A465" s="729" t="s">
        <v>554</v>
      </c>
      <c r="B465" s="730" t="s">
        <v>555</v>
      </c>
      <c r="C465" s="731" t="s">
        <v>566</v>
      </c>
      <c r="D465" s="732" t="s">
        <v>567</v>
      </c>
      <c r="E465" s="733">
        <v>50113001</v>
      </c>
      <c r="F465" s="732" t="s">
        <v>577</v>
      </c>
      <c r="G465" s="731" t="s">
        <v>578</v>
      </c>
      <c r="H465" s="731">
        <v>207692</v>
      </c>
      <c r="I465" s="731">
        <v>207692</v>
      </c>
      <c r="J465" s="731" t="s">
        <v>1358</v>
      </c>
      <c r="K465" s="731" t="s">
        <v>1359</v>
      </c>
      <c r="L465" s="734">
        <v>40.21</v>
      </c>
      <c r="M465" s="734">
        <v>2</v>
      </c>
      <c r="N465" s="735">
        <v>80.42</v>
      </c>
    </row>
    <row r="466" spans="1:14" ht="14.45" customHeight="1" x14ac:dyDescent="0.2">
      <c r="A466" s="729" t="s">
        <v>554</v>
      </c>
      <c r="B466" s="730" t="s">
        <v>555</v>
      </c>
      <c r="C466" s="731" t="s">
        <v>566</v>
      </c>
      <c r="D466" s="732" t="s">
        <v>567</v>
      </c>
      <c r="E466" s="733">
        <v>50113001</v>
      </c>
      <c r="F466" s="732" t="s">
        <v>577</v>
      </c>
      <c r="G466" s="731" t="s">
        <v>578</v>
      </c>
      <c r="H466" s="731">
        <v>100584</v>
      </c>
      <c r="I466" s="731">
        <v>584</v>
      </c>
      <c r="J466" s="731" t="s">
        <v>1360</v>
      </c>
      <c r="K466" s="731" t="s">
        <v>1361</v>
      </c>
      <c r="L466" s="734">
        <v>93.689999999999984</v>
      </c>
      <c r="M466" s="734">
        <v>7</v>
      </c>
      <c r="N466" s="735">
        <v>655.82999999999993</v>
      </c>
    </row>
    <row r="467" spans="1:14" ht="14.45" customHeight="1" x14ac:dyDescent="0.2">
      <c r="A467" s="729" t="s">
        <v>554</v>
      </c>
      <c r="B467" s="730" t="s">
        <v>555</v>
      </c>
      <c r="C467" s="731" t="s">
        <v>566</v>
      </c>
      <c r="D467" s="732" t="s">
        <v>567</v>
      </c>
      <c r="E467" s="733">
        <v>50113001</v>
      </c>
      <c r="F467" s="732" t="s">
        <v>577</v>
      </c>
      <c r="G467" s="731" t="s">
        <v>578</v>
      </c>
      <c r="H467" s="731">
        <v>845758</v>
      </c>
      <c r="I467" s="731">
        <v>280</v>
      </c>
      <c r="J467" s="731" t="s">
        <v>1362</v>
      </c>
      <c r="K467" s="731" t="s">
        <v>1363</v>
      </c>
      <c r="L467" s="734">
        <v>73.610000000000014</v>
      </c>
      <c r="M467" s="734">
        <v>2</v>
      </c>
      <c r="N467" s="735">
        <v>147.22000000000003</v>
      </c>
    </row>
    <row r="468" spans="1:14" ht="14.45" customHeight="1" x14ac:dyDescent="0.2">
      <c r="A468" s="729" t="s">
        <v>554</v>
      </c>
      <c r="B468" s="730" t="s">
        <v>555</v>
      </c>
      <c r="C468" s="731" t="s">
        <v>566</v>
      </c>
      <c r="D468" s="732" t="s">
        <v>567</v>
      </c>
      <c r="E468" s="733">
        <v>50113001</v>
      </c>
      <c r="F468" s="732" t="s">
        <v>577</v>
      </c>
      <c r="G468" s="731" t="s">
        <v>578</v>
      </c>
      <c r="H468" s="731">
        <v>230759</v>
      </c>
      <c r="I468" s="731">
        <v>230759</v>
      </c>
      <c r="J468" s="731" t="s">
        <v>1364</v>
      </c>
      <c r="K468" s="731" t="s">
        <v>1365</v>
      </c>
      <c r="L468" s="734">
        <v>66.837499999999991</v>
      </c>
      <c r="M468" s="734">
        <v>8</v>
      </c>
      <c r="N468" s="735">
        <v>534.69999999999993</v>
      </c>
    </row>
    <row r="469" spans="1:14" ht="14.45" customHeight="1" x14ac:dyDescent="0.2">
      <c r="A469" s="729" t="s">
        <v>554</v>
      </c>
      <c r="B469" s="730" t="s">
        <v>555</v>
      </c>
      <c r="C469" s="731" t="s">
        <v>566</v>
      </c>
      <c r="D469" s="732" t="s">
        <v>567</v>
      </c>
      <c r="E469" s="733">
        <v>50113001</v>
      </c>
      <c r="F469" s="732" t="s">
        <v>577</v>
      </c>
      <c r="G469" s="731" t="s">
        <v>329</v>
      </c>
      <c r="H469" s="731">
        <v>988793</v>
      </c>
      <c r="I469" s="731">
        <v>142866</v>
      </c>
      <c r="J469" s="731" t="s">
        <v>1366</v>
      </c>
      <c r="K469" s="731" t="s">
        <v>696</v>
      </c>
      <c r="L469" s="734">
        <v>354.07</v>
      </c>
      <c r="M469" s="734">
        <v>1</v>
      </c>
      <c r="N469" s="735">
        <v>354.07</v>
      </c>
    </row>
    <row r="470" spans="1:14" ht="14.45" customHeight="1" x14ac:dyDescent="0.2">
      <c r="A470" s="729" t="s">
        <v>554</v>
      </c>
      <c r="B470" s="730" t="s">
        <v>555</v>
      </c>
      <c r="C470" s="731" t="s">
        <v>566</v>
      </c>
      <c r="D470" s="732" t="s">
        <v>567</v>
      </c>
      <c r="E470" s="733">
        <v>50113001</v>
      </c>
      <c r="F470" s="732" t="s">
        <v>577</v>
      </c>
      <c r="G470" s="731" t="s">
        <v>329</v>
      </c>
      <c r="H470" s="731">
        <v>242116</v>
      </c>
      <c r="I470" s="731">
        <v>242116</v>
      </c>
      <c r="J470" s="731" t="s">
        <v>1367</v>
      </c>
      <c r="K470" s="731" t="s">
        <v>1368</v>
      </c>
      <c r="L470" s="734">
        <v>102.15</v>
      </c>
      <c r="M470" s="734">
        <v>1</v>
      </c>
      <c r="N470" s="735">
        <v>102.15</v>
      </c>
    </row>
    <row r="471" spans="1:14" ht="14.45" customHeight="1" x14ac:dyDescent="0.2">
      <c r="A471" s="729" t="s">
        <v>554</v>
      </c>
      <c r="B471" s="730" t="s">
        <v>555</v>
      </c>
      <c r="C471" s="731" t="s">
        <v>566</v>
      </c>
      <c r="D471" s="732" t="s">
        <v>567</v>
      </c>
      <c r="E471" s="733">
        <v>50113001</v>
      </c>
      <c r="F471" s="732" t="s">
        <v>577</v>
      </c>
      <c r="G471" s="731" t="s">
        <v>578</v>
      </c>
      <c r="H471" s="731">
        <v>141951</v>
      </c>
      <c r="I471" s="731">
        <v>141951</v>
      </c>
      <c r="J471" s="731" t="s">
        <v>1369</v>
      </c>
      <c r="K471" s="731" t="s">
        <v>1370</v>
      </c>
      <c r="L471" s="734">
        <v>41.560000000000009</v>
      </c>
      <c r="M471" s="734">
        <v>1</v>
      </c>
      <c r="N471" s="735">
        <v>41.560000000000009</v>
      </c>
    </row>
    <row r="472" spans="1:14" ht="14.45" customHeight="1" x14ac:dyDescent="0.2">
      <c r="A472" s="729" t="s">
        <v>554</v>
      </c>
      <c r="B472" s="730" t="s">
        <v>555</v>
      </c>
      <c r="C472" s="731" t="s">
        <v>566</v>
      </c>
      <c r="D472" s="732" t="s">
        <v>567</v>
      </c>
      <c r="E472" s="733">
        <v>50113001</v>
      </c>
      <c r="F472" s="732" t="s">
        <v>577</v>
      </c>
      <c r="G472" s="731" t="s">
        <v>587</v>
      </c>
      <c r="H472" s="731">
        <v>844243</v>
      </c>
      <c r="I472" s="731">
        <v>112561</v>
      </c>
      <c r="J472" s="731" t="s">
        <v>1371</v>
      </c>
      <c r="K472" s="731" t="s">
        <v>1372</v>
      </c>
      <c r="L472" s="734">
        <v>52.399999999999991</v>
      </c>
      <c r="M472" s="734">
        <v>4</v>
      </c>
      <c r="N472" s="735">
        <v>209.59999999999997</v>
      </c>
    </row>
    <row r="473" spans="1:14" ht="14.45" customHeight="1" x14ac:dyDescent="0.2">
      <c r="A473" s="729" t="s">
        <v>554</v>
      </c>
      <c r="B473" s="730" t="s">
        <v>555</v>
      </c>
      <c r="C473" s="731" t="s">
        <v>566</v>
      </c>
      <c r="D473" s="732" t="s">
        <v>567</v>
      </c>
      <c r="E473" s="733">
        <v>50113001</v>
      </c>
      <c r="F473" s="732" t="s">
        <v>577</v>
      </c>
      <c r="G473" s="731" t="s">
        <v>578</v>
      </c>
      <c r="H473" s="731">
        <v>845827</v>
      </c>
      <c r="I473" s="731">
        <v>0</v>
      </c>
      <c r="J473" s="731" t="s">
        <v>1373</v>
      </c>
      <c r="K473" s="731" t="s">
        <v>329</v>
      </c>
      <c r="L473" s="734">
        <v>102.89000000000003</v>
      </c>
      <c r="M473" s="734">
        <v>1</v>
      </c>
      <c r="N473" s="735">
        <v>102.89000000000003</v>
      </c>
    </row>
    <row r="474" spans="1:14" ht="14.45" customHeight="1" x14ac:dyDescent="0.2">
      <c r="A474" s="729" t="s">
        <v>554</v>
      </c>
      <c r="B474" s="730" t="s">
        <v>555</v>
      </c>
      <c r="C474" s="731" t="s">
        <v>566</v>
      </c>
      <c r="D474" s="732" t="s">
        <v>567</v>
      </c>
      <c r="E474" s="733">
        <v>50113001</v>
      </c>
      <c r="F474" s="732" t="s">
        <v>577</v>
      </c>
      <c r="G474" s="731" t="s">
        <v>578</v>
      </c>
      <c r="H474" s="731">
        <v>144357</v>
      </c>
      <c r="I474" s="731">
        <v>44357</v>
      </c>
      <c r="J474" s="731" t="s">
        <v>1374</v>
      </c>
      <c r="K474" s="731" t="s">
        <v>1375</v>
      </c>
      <c r="L474" s="734">
        <v>3228.190000000001</v>
      </c>
      <c r="M474" s="734">
        <v>4</v>
      </c>
      <c r="N474" s="735">
        <v>12912.760000000004</v>
      </c>
    </row>
    <row r="475" spans="1:14" ht="14.45" customHeight="1" x14ac:dyDescent="0.2">
      <c r="A475" s="729" t="s">
        <v>554</v>
      </c>
      <c r="B475" s="730" t="s">
        <v>555</v>
      </c>
      <c r="C475" s="731" t="s">
        <v>566</v>
      </c>
      <c r="D475" s="732" t="s">
        <v>567</v>
      </c>
      <c r="E475" s="733">
        <v>50113001</v>
      </c>
      <c r="F475" s="732" t="s">
        <v>577</v>
      </c>
      <c r="G475" s="731" t="s">
        <v>578</v>
      </c>
      <c r="H475" s="731">
        <v>193254</v>
      </c>
      <c r="I475" s="731">
        <v>193254</v>
      </c>
      <c r="J475" s="731" t="s">
        <v>1376</v>
      </c>
      <c r="K475" s="731" t="s">
        <v>1377</v>
      </c>
      <c r="L475" s="734">
        <v>109.63000000000001</v>
      </c>
      <c r="M475" s="734">
        <v>2</v>
      </c>
      <c r="N475" s="735">
        <v>219.26000000000002</v>
      </c>
    </row>
    <row r="476" spans="1:14" ht="14.45" customHeight="1" x14ac:dyDescent="0.2">
      <c r="A476" s="729" t="s">
        <v>554</v>
      </c>
      <c r="B476" s="730" t="s">
        <v>555</v>
      </c>
      <c r="C476" s="731" t="s">
        <v>566</v>
      </c>
      <c r="D476" s="732" t="s">
        <v>567</v>
      </c>
      <c r="E476" s="733">
        <v>50113001</v>
      </c>
      <c r="F476" s="732" t="s">
        <v>577</v>
      </c>
      <c r="G476" s="731" t="s">
        <v>578</v>
      </c>
      <c r="H476" s="731">
        <v>176380</v>
      </c>
      <c r="I476" s="731">
        <v>76380</v>
      </c>
      <c r="J476" s="731" t="s">
        <v>1378</v>
      </c>
      <c r="K476" s="731" t="s">
        <v>1379</v>
      </c>
      <c r="L476" s="734">
        <v>69.259999999999977</v>
      </c>
      <c r="M476" s="734">
        <v>1</v>
      </c>
      <c r="N476" s="735">
        <v>69.259999999999977</v>
      </c>
    </row>
    <row r="477" spans="1:14" ht="14.45" customHeight="1" x14ac:dyDescent="0.2">
      <c r="A477" s="729" t="s">
        <v>554</v>
      </c>
      <c r="B477" s="730" t="s">
        <v>555</v>
      </c>
      <c r="C477" s="731" t="s">
        <v>566</v>
      </c>
      <c r="D477" s="732" t="s">
        <v>567</v>
      </c>
      <c r="E477" s="733">
        <v>50113001</v>
      </c>
      <c r="F477" s="732" t="s">
        <v>577</v>
      </c>
      <c r="G477" s="731" t="s">
        <v>578</v>
      </c>
      <c r="H477" s="731">
        <v>118304</v>
      </c>
      <c r="I477" s="731">
        <v>18304</v>
      </c>
      <c r="J477" s="731" t="s">
        <v>1380</v>
      </c>
      <c r="K477" s="731" t="s">
        <v>1381</v>
      </c>
      <c r="L477" s="734">
        <v>185.61</v>
      </c>
      <c r="M477" s="734">
        <v>1</v>
      </c>
      <c r="N477" s="735">
        <v>185.61</v>
      </c>
    </row>
    <row r="478" spans="1:14" ht="14.45" customHeight="1" x14ac:dyDescent="0.2">
      <c r="A478" s="729" t="s">
        <v>554</v>
      </c>
      <c r="B478" s="730" t="s">
        <v>555</v>
      </c>
      <c r="C478" s="731" t="s">
        <v>566</v>
      </c>
      <c r="D478" s="732" t="s">
        <v>567</v>
      </c>
      <c r="E478" s="733">
        <v>50113001</v>
      </c>
      <c r="F478" s="732" t="s">
        <v>577</v>
      </c>
      <c r="G478" s="731" t="s">
        <v>587</v>
      </c>
      <c r="H478" s="731">
        <v>845194</v>
      </c>
      <c r="I478" s="731">
        <v>105178</v>
      </c>
      <c r="J478" s="731" t="s">
        <v>1382</v>
      </c>
      <c r="K478" s="731" t="s">
        <v>1383</v>
      </c>
      <c r="L478" s="734">
        <v>299.51</v>
      </c>
      <c r="M478" s="734">
        <v>1</v>
      </c>
      <c r="N478" s="735">
        <v>299.51</v>
      </c>
    </row>
    <row r="479" spans="1:14" ht="14.45" customHeight="1" x14ac:dyDescent="0.2">
      <c r="A479" s="729" t="s">
        <v>554</v>
      </c>
      <c r="B479" s="730" t="s">
        <v>555</v>
      </c>
      <c r="C479" s="731" t="s">
        <v>566</v>
      </c>
      <c r="D479" s="732" t="s">
        <v>567</v>
      </c>
      <c r="E479" s="733">
        <v>50113001</v>
      </c>
      <c r="F479" s="732" t="s">
        <v>577</v>
      </c>
      <c r="G479" s="731" t="s">
        <v>587</v>
      </c>
      <c r="H479" s="731">
        <v>197231</v>
      </c>
      <c r="I479" s="731">
        <v>197231</v>
      </c>
      <c r="J479" s="731" t="s">
        <v>1384</v>
      </c>
      <c r="K479" s="731" t="s">
        <v>1385</v>
      </c>
      <c r="L479" s="734">
        <v>253.9</v>
      </c>
      <c r="M479" s="734">
        <v>1</v>
      </c>
      <c r="N479" s="735">
        <v>253.9</v>
      </c>
    </row>
    <row r="480" spans="1:14" ht="14.45" customHeight="1" x14ac:dyDescent="0.2">
      <c r="A480" s="729" t="s">
        <v>554</v>
      </c>
      <c r="B480" s="730" t="s">
        <v>555</v>
      </c>
      <c r="C480" s="731" t="s">
        <v>566</v>
      </c>
      <c r="D480" s="732" t="s">
        <v>567</v>
      </c>
      <c r="E480" s="733">
        <v>50113001</v>
      </c>
      <c r="F480" s="732" t="s">
        <v>577</v>
      </c>
      <c r="G480" s="731" t="s">
        <v>578</v>
      </c>
      <c r="H480" s="731">
        <v>114957</v>
      </c>
      <c r="I480" s="731">
        <v>14957</v>
      </c>
      <c r="J480" s="731" t="s">
        <v>1386</v>
      </c>
      <c r="K480" s="731" t="s">
        <v>1387</v>
      </c>
      <c r="L480" s="734">
        <v>40.029999999999994</v>
      </c>
      <c r="M480" s="734">
        <v>4</v>
      </c>
      <c r="N480" s="735">
        <v>160.11999999999998</v>
      </c>
    </row>
    <row r="481" spans="1:14" ht="14.45" customHeight="1" x14ac:dyDescent="0.2">
      <c r="A481" s="729" t="s">
        <v>554</v>
      </c>
      <c r="B481" s="730" t="s">
        <v>555</v>
      </c>
      <c r="C481" s="731" t="s">
        <v>566</v>
      </c>
      <c r="D481" s="732" t="s">
        <v>567</v>
      </c>
      <c r="E481" s="733">
        <v>50113001</v>
      </c>
      <c r="F481" s="732" t="s">
        <v>577</v>
      </c>
      <c r="G481" s="731" t="s">
        <v>578</v>
      </c>
      <c r="H481" s="731">
        <v>114937</v>
      </c>
      <c r="I481" s="731">
        <v>14937</v>
      </c>
      <c r="J481" s="731" t="s">
        <v>1388</v>
      </c>
      <c r="K481" s="731" t="s">
        <v>1389</v>
      </c>
      <c r="L481" s="734">
        <v>79.589999999999975</v>
      </c>
      <c r="M481" s="734">
        <v>2</v>
      </c>
      <c r="N481" s="735">
        <v>159.17999999999995</v>
      </c>
    </row>
    <row r="482" spans="1:14" ht="14.45" customHeight="1" x14ac:dyDescent="0.2">
      <c r="A482" s="729" t="s">
        <v>554</v>
      </c>
      <c r="B482" s="730" t="s">
        <v>555</v>
      </c>
      <c r="C482" s="731" t="s">
        <v>566</v>
      </c>
      <c r="D482" s="732" t="s">
        <v>567</v>
      </c>
      <c r="E482" s="733">
        <v>50113001</v>
      </c>
      <c r="F482" s="732" t="s">
        <v>577</v>
      </c>
      <c r="G482" s="731" t="s">
        <v>578</v>
      </c>
      <c r="H482" s="731">
        <v>145551</v>
      </c>
      <c r="I482" s="731">
        <v>145551</v>
      </c>
      <c r="J482" s="731" t="s">
        <v>1390</v>
      </c>
      <c r="K482" s="731" t="s">
        <v>1092</v>
      </c>
      <c r="L482" s="734">
        <v>46.07</v>
      </c>
      <c r="M482" s="734">
        <v>3</v>
      </c>
      <c r="N482" s="735">
        <v>138.21</v>
      </c>
    </row>
    <row r="483" spans="1:14" ht="14.45" customHeight="1" x14ac:dyDescent="0.2">
      <c r="A483" s="729" t="s">
        <v>554</v>
      </c>
      <c r="B483" s="730" t="s">
        <v>555</v>
      </c>
      <c r="C483" s="731" t="s">
        <v>566</v>
      </c>
      <c r="D483" s="732" t="s">
        <v>567</v>
      </c>
      <c r="E483" s="733">
        <v>50113001</v>
      </c>
      <c r="F483" s="732" t="s">
        <v>577</v>
      </c>
      <c r="G483" s="731" t="s">
        <v>578</v>
      </c>
      <c r="H483" s="731">
        <v>990595</v>
      </c>
      <c r="I483" s="731">
        <v>145558</v>
      </c>
      <c r="J483" s="731" t="s">
        <v>1390</v>
      </c>
      <c r="K483" s="731" t="s">
        <v>1391</v>
      </c>
      <c r="L483" s="734">
        <v>136.66000000000003</v>
      </c>
      <c r="M483" s="734">
        <v>2</v>
      </c>
      <c r="N483" s="735">
        <v>273.32000000000005</v>
      </c>
    </row>
    <row r="484" spans="1:14" ht="14.45" customHeight="1" x14ac:dyDescent="0.2">
      <c r="A484" s="729" t="s">
        <v>554</v>
      </c>
      <c r="B484" s="730" t="s">
        <v>555</v>
      </c>
      <c r="C484" s="731" t="s">
        <v>566</v>
      </c>
      <c r="D484" s="732" t="s">
        <v>567</v>
      </c>
      <c r="E484" s="733">
        <v>50113001</v>
      </c>
      <c r="F484" s="732" t="s">
        <v>577</v>
      </c>
      <c r="G484" s="731" t="s">
        <v>578</v>
      </c>
      <c r="H484" s="731">
        <v>145567</v>
      </c>
      <c r="I484" s="731">
        <v>145567</v>
      </c>
      <c r="J484" s="731" t="s">
        <v>1392</v>
      </c>
      <c r="K484" s="731" t="s">
        <v>600</v>
      </c>
      <c r="L484" s="734">
        <v>75.820000000000007</v>
      </c>
      <c r="M484" s="734">
        <v>3</v>
      </c>
      <c r="N484" s="735">
        <v>227.46000000000004</v>
      </c>
    </row>
    <row r="485" spans="1:14" ht="14.45" customHeight="1" x14ac:dyDescent="0.2">
      <c r="A485" s="729" t="s">
        <v>554</v>
      </c>
      <c r="B485" s="730" t="s">
        <v>555</v>
      </c>
      <c r="C485" s="731" t="s">
        <v>566</v>
      </c>
      <c r="D485" s="732" t="s">
        <v>567</v>
      </c>
      <c r="E485" s="733">
        <v>50113001</v>
      </c>
      <c r="F485" s="732" t="s">
        <v>577</v>
      </c>
      <c r="G485" s="731" t="s">
        <v>578</v>
      </c>
      <c r="H485" s="731">
        <v>235813</v>
      </c>
      <c r="I485" s="731">
        <v>235813</v>
      </c>
      <c r="J485" s="731" t="s">
        <v>1393</v>
      </c>
      <c r="K485" s="731" t="s">
        <v>1394</v>
      </c>
      <c r="L485" s="734">
        <v>119.45</v>
      </c>
      <c r="M485" s="734">
        <v>3</v>
      </c>
      <c r="N485" s="735">
        <v>358.35</v>
      </c>
    </row>
    <row r="486" spans="1:14" ht="14.45" customHeight="1" x14ac:dyDescent="0.2">
      <c r="A486" s="729" t="s">
        <v>554</v>
      </c>
      <c r="B486" s="730" t="s">
        <v>555</v>
      </c>
      <c r="C486" s="731" t="s">
        <v>566</v>
      </c>
      <c r="D486" s="732" t="s">
        <v>567</v>
      </c>
      <c r="E486" s="733">
        <v>50113001</v>
      </c>
      <c r="F486" s="732" t="s">
        <v>577</v>
      </c>
      <c r="G486" s="731" t="s">
        <v>578</v>
      </c>
      <c r="H486" s="731">
        <v>175569</v>
      </c>
      <c r="I486" s="731">
        <v>75569</v>
      </c>
      <c r="J486" s="731" t="s">
        <v>1395</v>
      </c>
      <c r="K486" s="731" t="s">
        <v>1396</v>
      </c>
      <c r="L486" s="734">
        <v>487.01</v>
      </c>
      <c r="M486" s="734">
        <v>3</v>
      </c>
      <c r="N486" s="735">
        <v>1461.03</v>
      </c>
    </row>
    <row r="487" spans="1:14" ht="14.45" customHeight="1" x14ac:dyDescent="0.2">
      <c r="A487" s="729" t="s">
        <v>554</v>
      </c>
      <c r="B487" s="730" t="s">
        <v>555</v>
      </c>
      <c r="C487" s="731" t="s">
        <v>566</v>
      </c>
      <c r="D487" s="732" t="s">
        <v>567</v>
      </c>
      <c r="E487" s="733">
        <v>50113001</v>
      </c>
      <c r="F487" s="732" t="s">
        <v>577</v>
      </c>
      <c r="G487" s="731" t="s">
        <v>578</v>
      </c>
      <c r="H487" s="731">
        <v>208647</v>
      </c>
      <c r="I487" s="731">
        <v>208647</v>
      </c>
      <c r="J487" s="731" t="s">
        <v>1397</v>
      </c>
      <c r="K487" s="731" t="s">
        <v>1398</v>
      </c>
      <c r="L487" s="734">
        <v>68.34999999999998</v>
      </c>
      <c r="M487" s="734">
        <v>1</v>
      </c>
      <c r="N487" s="735">
        <v>68.34999999999998</v>
      </c>
    </row>
    <row r="488" spans="1:14" ht="14.45" customHeight="1" x14ac:dyDescent="0.2">
      <c r="A488" s="729" t="s">
        <v>554</v>
      </c>
      <c r="B488" s="730" t="s">
        <v>555</v>
      </c>
      <c r="C488" s="731" t="s">
        <v>566</v>
      </c>
      <c r="D488" s="732" t="s">
        <v>567</v>
      </c>
      <c r="E488" s="733">
        <v>50113001</v>
      </c>
      <c r="F488" s="732" t="s">
        <v>577</v>
      </c>
      <c r="G488" s="731" t="s">
        <v>578</v>
      </c>
      <c r="H488" s="731">
        <v>191032</v>
      </c>
      <c r="I488" s="731">
        <v>91032</v>
      </c>
      <c r="J488" s="731" t="s">
        <v>1399</v>
      </c>
      <c r="K488" s="731" t="s">
        <v>1400</v>
      </c>
      <c r="L488" s="734">
        <v>29.49</v>
      </c>
      <c r="M488" s="734">
        <v>1</v>
      </c>
      <c r="N488" s="735">
        <v>29.49</v>
      </c>
    </row>
    <row r="489" spans="1:14" ht="14.45" customHeight="1" x14ac:dyDescent="0.2">
      <c r="A489" s="729" t="s">
        <v>554</v>
      </c>
      <c r="B489" s="730" t="s">
        <v>555</v>
      </c>
      <c r="C489" s="731" t="s">
        <v>566</v>
      </c>
      <c r="D489" s="732" t="s">
        <v>567</v>
      </c>
      <c r="E489" s="733">
        <v>50113001</v>
      </c>
      <c r="F489" s="732" t="s">
        <v>577</v>
      </c>
      <c r="G489" s="731" t="s">
        <v>578</v>
      </c>
      <c r="H489" s="731">
        <v>180058</v>
      </c>
      <c r="I489" s="731">
        <v>80058</v>
      </c>
      <c r="J489" s="731" t="s">
        <v>1401</v>
      </c>
      <c r="K489" s="731" t="s">
        <v>1402</v>
      </c>
      <c r="L489" s="734">
        <v>123.26999999999998</v>
      </c>
      <c r="M489" s="734">
        <v>4</v>
      </c>
      <c r="N489" s="735">
        <v>493.07999999999993</v>
      </c>
    </row>
    <row r="490" spans="1:14" ht="14.45" customHeight="1" x14ac:dyDescent="0.2">
      <c r="A490" s="729" t="s">
        <v>554</v>
      </c>
      <c r="B490" s="730" t="s">
        <v>555</v>
      </c>
      <c r="C490" s="731" t="s">
        <v>566</v>
      </c>
      <c r="D490" s="732" t="s">
        <v>567</v>
      </c>
      <c r="E490" s="733">
        <v>50113001</v>
      </c>
      <c r="F490" s="732" t="s">
        <v>577</v>
      </c>
      <c r="G490" s="731" t="s">
        <v>578</v>
      </c>
      <c r="H490" s="731">
        <v>193552</v>
      </c>
      <c r="I490" s="731">
        <v>193552</v>
      </c>
      <c r="J490" s="731" t="s">
        <v>1403</v>
      </c>
      <c r="K490" s="731" t="s">
        <v>1404</v>
      </c>
      <c r="L490" s="734">
        <v>653.04</v>
      </c>
      <c r="M490" s="734">
        <v>1</v>
      </c>
      <c r="N490" s="735">
        <v>653.04</v>
      </c>
    </row>
    <row r="491" spans="1:14" ht="14.45" customHeight="1" x14ac:dyDescent="0.2">
      <c r="A491" s="729" t="s">
        <v>554</v>
      </c>
      <c r="B491" s="730" t="s">
        <v>555</v>
      </c>
      <c r="C491" s="731" t="s">
        <v>566</v>
      </c>
      <c r="D491" s="732" t="s">
        <v>567</v>
      </c>
      <c r="E491" s="733">
        <v>50113001</v>
      </c>
      <c r="F491" s="732" t="s">
        <v>577</v>
      </c>
      <c r="G491" s="731" t="s">
        <v>578</v>
      </c>
      <c r="H491" s="731">
        <v>199011</v>
      </c>
      <c r="I491" s="731">
        <v>199011</v>
      </c>
      <c r="J491" s="731" t="s">
        <v>1405</v>
      </c>
      <c r="K491" s="731" t="s">
        <v>1406</v>
      </c>
      <c r="L491" s="734">
        <v>35.860000000000007</v>
      </c>
      <c r="M491" s="734">
        <v>2</v>
      </c>
      <c r="N491" s="735">
        <v>71.720000000000013</v>
      </c>
    </row>
    <row r="492" spans="1:14" ht="14.45" customHeight="1" x14ac:dyDescent="0.2">
      <c r="A492" s="729" t="s">
        <v>554</v>
      </c>
      <c r="B492" s="730" t="s">
        <v>555</v>
      </c>
      <c r="C492" s="731" t="s">
        <v>566</v>
      </c>
      <c r="D492" s="732" t="s">
        <v>567</v>
      </c>
      <c r="E492" s="733">
        <v>50113001</v>
      </c>
      <c r="F492" s="732" t="s">
        <v>577</v>
      </c>
      <c r="G492" s="731" t="s">
        <v>329</v>
      </c>
      <c r="H492" s="731">
        <v>237692</v>
      </c>
      <c r="I492" s="731">
        <v>237692</v>
      </c>
      <c r="J492" s="731" t="s">
        <v>1407</v>
      </c>
      <c r="K492" s="731" t="s">
        <v>1408</v>
      </c>
      <c r="L492" s="734">
        <v>393.57</v>
      </c>
      <c r="M492" s="734">
        <v>1</v>
      </c>
      <c r="N492" s="735">
        <v>393.57</v>
      </c>
    </row>
    <row r="493" spans="1:14" ht="14.45" customHeight="1" x14ac:dyDescent="0.2">
      <c r="A493" s="729" t="s">
        <v>554</v>
      </c>
      <c r="B493" s="730" t="s">
        <v>555</v>
      </c>
      <c r="C493" s="731" t="s">
        <v>566</v>
      </c>
      <c r="D493" s="732" t="s">
        <v>567</v>
      </c>
      <c r="E493" s="733">
        <v>50113001</v>
      </c>
      <c r="F493" s="732" t="s">
        <v>577</v>
      </c>
      <c r="G493" s="731" t="s">
        <v>578</v>
      </c>
      <c r="H493" s="731">
        <v>145560</v>
      </c>
      <c r="I493" s="731">
        <v>45560</v>
      </c>
      <c r="J493" s="731" t="s">
        <v>1409</v>
      </c>
      <c r="K493" s="731" t="s">
        <v>1410</v>
      </c>
      <c r="L493" s="734">
        <v>133.87999999999997</v>
      </c>
      <c r="M493" s="734">
        <v>1</v>
      </c>
      <c r="N493" s="735">
        <v>133.87999999999997</v>
      </c>
    </row>
    <row r="494" spans="1:14" ht="14.45" customHeight="1" x14ac:dyDescent="0.2">
      <c r="A494" s="729" t="s">
        <v>554</v>
      </c>
      <c r="B494" s="730" t="s">
        <v>555</v>
      </c>
      <c r="C494" s="731" t="s">
        <v>566</v>
      </c>
      <c r="D494" s="732" t="s">
        <v>567</v>
      </c>
      <c r="E494" s="733">
        <v>50113001</v>
      </c>
      <c r="F494" s="732" t="s">
        <v>577</v>
      </c>
      <c r="G494" s="731" t="s">
        <v>578</v>
      </c>
      <c r="H494" s="731">
        <v>233320</v>
      </c>
      <c r="I494" s="731">
        <v>233320</v>
      </c>
      <c r="J494" s="731" t="s">
        <v>1411</v>
      </c>
      <c r="K494" s="731" t="s">
        <v>1412</v>
      </c>
      <c r="L494" s="734">
        <v>2243.09</v>
      </c>
      <c r="M494" s="734">
        <v>1</v>
      </c>
      <c r="N494" s="735">
        <v>2243.09</v>
      </c>
    </row>
    <row r="495" spans="1:14" ht="14.45" customHeight="1" x14ac:dyDescent="0.2">
      <c r="A495" s="729" t="s">
        <v>554</v>
      </c>
      <c r="B495" s="730" t="s">
        <v>555</v>
      </c>
      <c r="C495" s="731" t="s">
        <v>566</v>
      </c>
      <c r="D495" s="732" t="s">
        <v>567</v>
      </c>
      <c r="E495" s="733">
        <v>50113001</v>
      </c>
      <c r="F495" s="732" t="s">
        <v>577</v>
      </c>
      <c r="G495" s="731" t="s">
        <v>578</v>
      </c>
      <c r="H495" s="731">
        <v>238350</v>
      </c>
      <c r="I495" s="731">
        <v>238350</v>
      </c>
      <c r="J495" s="731" t="s">
        <v>1413</v>
      </c>
      <c r="K495" s="731" t="s">
        <v>1414</v>
      </c>
      <c r="L495" s="734">
        <v>336.27</v>
      </c>
      <c r="M495" s="734">
        <v>1</v>
      </c>
      <c r="N495" s="735">
        <v>336.27</v>
      </c>
    </row>
    <row r="496" spans="1:14" ht="14.45" customHeight="1" x14ac:dyDescent="0.2">
      <c r="A496" s="729" t="s">
        <v>554</v>
      </c>
      <c r="B496" s="730" t="s">
        <v>555</v>
      </c>
      <c r="C496" s="731" t="s">
        <v>566</v>
      </c>
      <c r="D496" s="732" t="s">
        <v>567</v>
      </c>
      <c r="E496" s="733">
        <v>50113001</v>
      </c>
      <c r="F496" s="732" t="s">
        <v>577</v>
      </c>
      <c r="G496" s="731" t="s">
        <v>587</v>
      </c>
      <c r="H496" s="731">
        <v>191922</v>
      </c>
      <c r="I496" s="731">
        <v>191922</v>
      </c>
      <c r="J496" s="731" t="s">
        <v>1415</v>
      </c>
      <c r="K496" s="731" t="s">
        <v>1416</v>
      </c>
      <c r="L496" s="734">
        <v>70.390000000000015</v>
      </c>
      <c r="M496" s="734">
        <v>5</v>
      </c>
      <c r="N496" s="735">
        <v>351.95000000000005</v>
      </c>
    </row>
    <row r="497" spans="1:14" ht="14.45" customHeight="1" x14ac:dyDescent="0.2">
      <c r="A497" s="729" t="s">
        <v>554</v>
      </c>
      <c r="B497" s="730" t="s">
        <v>555</v>
      </c>
      <c r="C497" s="731" t="s">
        <v>566</v>
      </c>
      <c r="D497" s="732" t="s">
        <v>567</v>
      </c>
      <c r="E497" s="733">
        <v>50113001</v>
      </c>
      <c r="F497" s="732" t="s">
        <v>577</v>
      </c>
      <c r="G497" s="731" t="s">
        <v>587</v>
      </c>
      <c r="H497" s="731">
        <v>208203</v>
      </c>
      <c r="I497" s="731">
        <v>208203</v>
      </c>
      <c r="J497" s="731" t="s">
        <v>1417</v>
      </c>
      <c r="K497" s="731" t="s">
        <v>1418</v>
      </c>
      <c r="L497" s="734">
        <v>97.31</v>
      </c>
      <c r="M497" s="734">
        <v>1</v>
      </c>
      <c r="N497" s="735">
        <v>97.31</v>
      </c>
    </row>
    <row r="498" spans="1:14" ht="14.45" customHeight="1" x14ac:dyDescent="0.2">
      <c r="A498" s="729" t="s">
        <v>554</v>
      </c>
      <c r="B498" s="730" t="s">
        <v>555</v>
      </c>
      <c r="C498" s="731" t="s">
        <v>566</v>
      </c>
      <c r="D498" s="732" t="s">
        <v>567</v>
      </c>
      <c r="E498" s="733">
        <v>50113001</v>
      </c>
      <c r="F498" s="732" t="s">
        <v>577</v>
      </c>
      <c r="G498" s="731" t="s">
        <v>587</v>
      </c>
      <c r="H498" s="731">
        <v>208204</v>
      </c>
      <c r="I498" s="731">
        <v>208204</v>
      </c>
      <c r="J498" s="731" t="s">
        <v>1417</v>
      </c>
      <c r="K498" s="731" t="s">
        <v>1419</v>
      </c>
      <c r="L498" s="734">
        <v>48.930000000000007</v>
      </c>
      <c r="M498" s="734">
        <v>9</v>
      </c>
      <c r="N498" s="735">
        <v>440.37000000000006</v>
      </c>
    </row>
    <row r="499" spans="1:14" ht="14.45" customHeight="1" x14ac:dyDescent="0.2">
      <c r="A499" s="729" t="s">
        <v>554</v>
      </c>
      <c r="B499" s="730" t="s">
        <v>555</v>
      </c>
      <c r="C499" s="731" t="s">
        <v>566</v>
      </c>
      <c r="D499" s="732" t="s">
        <v>567</v>
      </c>
      <c r="E499" s="733">
        <v>50113001</v>
      </c>
      <c r="F499" s="732" t="s">
        <v>577</v>
      </c>
      <c r="G499" s="731" t="s">
        <v>587</v>
      </c>
      <c r="H499" s="731">
        <v>208207</v>
      </c>
      <c r="I499" s="731">
        <v>208207</v>
      </c>
      <c r="J499" s="731" t="s">
        <v>1420</v>
      </c>
      <c r="K499" s="731" t="s">
        <v>1421</v>
      </c>
      <c r="L499" s="734">
        <v>80.989999999999995</v>
      </c>
      <c r="M499" s="734">
        <v>1</v>
      </c>
      <c r="N499" s="735">
        <v>80.989999999999995</v>
      </c>
    </row>
    <row r="500" spans="1:14" ht="14.45" customHeight="1" x14ac:dyDescent="0.2">
      <c r="A500" s="729" t="s">
        <v>554</v>
      </c>
      <c r="B500" s="730" t="s">
        <v>555</v>
      </c>
      <c r="C500" s="731" t="s">
        <v>566</v>
      </c>
      <c r="D500" s="732" t="s">
        <v>567</v>
      </c>
      <c r="E500" s="733">
        <v>50113001</v>
      </c>
      <c r="F500" s="732" t="s">
        <v>577</v>
      </c>
      <c r="G500" s="731" t="s">
        <v>578</v>
      </c>
      <c r="H500" s="731">
        <v>116052</v>
      </c>
      <c r="I500" s="731">
        <v>16052</v>
      </c>
      <c r="J500" s="731" t="s">
        <v>1422</v>
      </c>
      <c r="K500" s="731" t="s">
        <v>1218</v>
      </c>
      <c r="L500" s="734">
        <v>87.26</v>
      </c>
      <c r="M500" s="734">
        <v>1</v>
      </c>
      <c r="N500" s="735">
        <v>87.26</v>
      </c>
    </row>
    <row r="501" spans="1:14" ht="14.45" customHeight="1" x14ac:dyDescent="0.2">
      <c r="A501" s="729" t="s">
        <v>554</v>
      </c>
      <c r="B501" s="730" t="s">
        <v>555</v>
      </c>
      <c r="C501" s="731" t="s">
        <v>566</v>
      </c>
      <c r="D501" s="732" t="s">
        <v>567</v>
      </c>
      <c r="E501" s="733">
        <v>50113001</v>
      </c>
      <c r="F501" s="732" t="s">
        <v>577</v>
      </c>
      <c r="G501" s="731" t="s">
        <v>578</v>
      </c>
      <c r="H501" s="731">
        <v>159941</v>
      </c>
      <c r="I501" s="731">
        <v>59941</v>
      </c>
      <c r="J501" s="731" t="s">
        <v>1423</v>
      </c>
      <c r="K501" s="731" t="s">
        <v>1424</v>
      </c>
      <c r="L501" s="734">
        <v>238.68000000000006</v>
      </c>
      <c r="M501" s="734">
        <v>2</v>
      </c>
      <c r="N501" s="735">
        <v>477.36000000000013</v>
      </c>
    </row>
    <row r="502" spans="1:14" ht="14.45" customHeight="1" x14ac:dyDescent="0.2">
      <c r="A502" s="729" t="s">
        <v>554</v>
      </c>
      <c r="B502" s="730" t="s">
        <v>555</v>
      </c>
      <c r="C502" s="731" t="s">
        <v>566</v>
      </c>
      <c r="D502" s="732" t="s">
        <v>567</v>
      </c>
      <c r="E502" s="733">
        <v>50113001</v>
      </c>
      <c r="F502" s="732" t="s">
        <v>577</v>
      </c>
      <c r="G502" s="731" t="s">
        <v>329</v>
      </c>
      <c r="H502" s="731">
        <v>193019</v>
      </c>
      <c r="I502" s="731">
        <v>93019</v>
      </c>
      <c r="J502" s="731" t="s">
        <v>1425</v>
      </c>
      <c r="K502" s="731" t="s">
        <v>1426</v>
      </c>
      <c r="L502" s="734">
        <v>63.02</v>
      </c>
      <c r="M502" s="734">
        <v>1</v>
      </c>
      <c r="N502" s="735">
        <v>63.02</v>
      </c>
    </row>
    <row r="503" spans="1:14" ht="14.45" customHeight="1" x14ac:dyDescent="0.2">
      <c r="A503" s="729" t="s">
        <v>554</v>
      </c>
      <c r="B503" s="730" t="s">
        <v>555</v>
      </c>
      <c r="C503" s="731" t="s">
        <v>566</v>
      </c>
      <c r="D503" s="732" t="s">
        <v>567</v>
      </c>
      <c r="E503" s="733">
        <v>50113001</v>
      </c>
      <c r="F503" s="732" t="s">
        <v>577</v>
      </c>
      <c r="G503" s="731" t="s">
        <v>578</v>
      </c>
      <c r="H503" s="731">
        <v>149014</v>
      </c>
      <c r="I503" s="731">
        <v>49014</v>
      </c>
      <c r="J503" s="731" t="s">
        <v>1427</v>
      </c>
      <c r="K503" s="731" t="s">
        <v>1428</v>
      </c>
      <c r="L503" s="734">
        <v>104.2</v>
      </c>
      <c r="M503" s="734">
        <v>1</v>
      </c>
      <c r="N503" s="735">
        <v>104.2</v>
      </c>
    </row>
    <row r="504" spans="1:14" ht="14.45" customHeight="1" x14ac:dyDescent="0.2">
      <c r="A504" s="729" t="s">
        <v>554</v>
      </c>
      <c r="B504" s="730" t="s">
        <v>555</v>
      </c>
      <c r="C504" s="731" t="s">
        <v>566</v>
      </c>
      <c r="D504" s="732" t="s">
        <v>567</v>
      </c>
      <c r="E504" s="733">
        <v>50113001</v>
      </c>
      <c r="F504" s="732" t="s">
        <v>577</v>
      </c>
      <c r="G504" s="731" t="s">
        <v>578</v>
      </c>
      <c r="H504" s="731">
        <v>844145</v>
      </c>
      <c r="I504" s="731">
        <v>56350</v>
      </c>
      <c r="J504" s="731" t="s">
        <v>1429</v>
      </c>
      <c r="K504" s="731" t="s">
        <v>1029</v>
      </c>
      <c r="L504" s="734">
        <v>40.027222222222214</v>
      </c>
      <c r="M504" s="734">
        <v>18</v>
      </c>
      <c r="N504" s="735">
        <v>720.4899999999999</v>
      </c>
    </row>
    <row r="505" spans="1:14" ht="14.45" customHeight="1" x14ac:dyDescent="0.2">
      <c r="A505" s="729" t="s">
        <v>554</v>
      </c>
      <c r="B505" s="730" t="s">
        <v>555</v>
      </c>
      <c r="C505" s="731" t="s">
        <v>566</v>
      </c>
      <c r="D505" s="732" t="s">
        <v>567</v>
      </c>
      <c r="E505" s="733">
        <v>50113001</v>
      </c>
      <c r="F505" s="732" t="s">
        <v>577</v>
      </c>
      <c r="G505" s="731" t="s">
        <v>578</v>
      </c>
      <c r="H505" s="731">
        <v>188850</v>
      </c>
      <c r="I505" s="731">
        <v>188850</v>
      </c>
      <c r="J505" s="731" t="s">
        <v>1430</v>
      </c>
      <c r="K505" s="731" t="s">
        <v>1431</v>
      </c>
      <c r="L505" s="734">
        <v>39.055000000000007</v>
      </c>
      <c r="M505" s="734">
        <v>2</v>
      </c>
      <c r="N505" s="735">
        <v>78.110000000000014</v>
      </c>
    </row>
    <row r="506" spans="1:14" ht="14.45" customHeight="1" x14ac:dyDescent="0.2">
      <c r="A506" s="729" t="s">
        <v>554</v>
      </c>
      <c r="B506" s="730" t="s">
        <v>555</v>
      </c>
      <c r="C506" s="731" t="s">
        <v>566</v>
      </c>
      <c r="D506" s="732" t="s">
        <v>567</v>
      </c>
      <c r="E506" s="733">
        <v>50113001</v>
      </c>
      <c r="F506" s="732" t="s">
        <v>577</v>
      </c>
      <c r="G506" s="731" t="s">
        <v>578</v>
      </c>
      <c r="H506" s="731">
        <v>188848</v>
      </c>
      <c r="I506" s="731">
        <v>188848</v>
      </c>
      <c r="J506" s="731" t="s">
        <v>1430</v>
      </c>
      <c r="K506" s="731" t="s">
        <v>1432</v>
      </c>
      <c r="L506" s="734">
        <v>23.530000000000005</v>
      </c>
      <c r="M506" s="734">
        <v>1</v>
      </c>
      <c r="N506" s="735">
        <v>23.530000000000005</v>
      </c>
    </row>
    <row r="507" spans="1:14" ht="14.45" customHeight="1" x14ac:dyDescent="0.2">
      <c r="A507" s="729" t="s">
        <v>554</v>
      </c>
      <c r="B507" s="730" t="s">
        <v>555</v>
      </c>
      <c r="C507" s="731" t="s">
        <v>566</v>
      </c>
      <c r="D507" s="732" t="s">
        <v>567</v>
      </c>
      <c r="E507" s="733">
        <v>50113001</v>
      </c>
      <c r="F507" s="732" t="s">
        <v>577</v>
      </c>
      <c r="G507" s="731" t="s">
        <v>578</v>
      </c>
      <c r="H507" s="731">
        <v>188900</v>
      </c>
      <c r="I507" s="731">
        <v>88900</v>
      </c>
      <c r="J507" s="731" t="s">
        <v>1433</v>
      </c>
      <c r="K507" s="731" t="s">
        <v>1434</v>
      </c>
      <c r="L507" s="734">
        <v>85.45</v>
      </c>
      <c r="M507" s="734">
        <v>6</v>
      </c>
      <c r="N507" s="735">
        <v>512.70000000000005</v>
      </c>
    </row>
    <row r="508" spans="1:14" ht="14.45" customHeight="1" x14ac:dyDescent="0.2">
      <c r="A508" s="729" t="s">
        <v>554</v>
      </c>
      <c r="B508" s="730" t="s">
        <v>555</v>
      </c>
      <c r="C508" s="731" t="s">
        <v>566</v>
      </c>
      <c r="D508" s="732" t="s">
        <v>567</v>
      </c>
      <c r="E508" s="733">
        <v>50113001</v>
      </c>
      <c r="F508" s="732" t="s">
        <v>577</v>
      </c>
      <c r="G508" s="731" t="s">
        <v>578</v>
      </c>
      <c r="H508" s="731">
        <v>104304</v>
      </c>
      <c r="I508" s="731">
        <v>4304</v>
      </c>
      <c r="J508" s="731" t="s">
        <v>1435</v>
      </c>
      <c r="K508" s="731" t="s">
        <v>1436</v>
      </c>
      <c r="L508" s="734">
        <v>270.74999999999994</v>
      </c>
      <c r="M508" s="734">
        <v>1</v>
      </c>
      <c r="N508" s="735">
        <v>270.74999999999994</v>
      </c>
    </row>
    <row r="509" spans="1:14" ht="14.45" customHeight="1" x14ac:dyDescent="0.2">
      <c r="A509" s="729" t="s">
        <v>554</v>
      </c>
      <c r="B509" s="730" t="s">
        <v>555</v>
      </c>
      <c r="C509" s="731" t="s">
        <v>566</v>
      </c>
      <c r="D509" s="732" t="s">
        <v>567</v>
      </c>
      <c r="E509" s="733">
        <v>50113001</v>
      </c>
      <c r="F509" s="732" t="s">
        <v>577</v>
      </c>
      <c r="G509" s="731" t="s">
        <v>587</v>
      </c>
      <c r="H509" s="731">
        <v>180087</v>
      </c>
      <c r="I509" s="731">
        <v>180087</v>
      </c>
      <c r="J509" s="731" t="s">
        <v>1437</v>
      </c>
      <c r="K509" s="731" t="s">
        <v>1438</v>
      </c>
      <c r="L509" s="734">
        <v>587.15000000000009</v>
      </c>
      <c r="M509" s="734">
        <v>2</v>
      </c>
      <c r="N509" s="735">
        <v>1174.3000000000002</v>
      </c>
    </row>
    <row r="510" spans="1:14" ht="14.45" customHeight="1" x14ac:dyDescent="0.2">
      <c r="A510" s="729" t="s">
        <v>554</v>
      </c>
      <c r="B510" s="730" t="s">
        <v>555</v>
      </c>
      <c r="C510" s="731" t="s">
        <v>566</v>
      </c>
      <c r="D510" s="732" t="s">
        <v>567</v>
      </c>
      <c r="E510" s="733">
        <v>50113001</v>
      </c>
      <c r="F510" s="732" t="s">
        <v>577</v>
      </c>
      <c r="G510" s="731" t="s">
        <v>578</v>
      </c>
      <c r="H510" s="731">
        <v>100610</v>
      </c>
      <c r="I510" s="731">
        <v>610</v>
      </c>
      <c r="J510" s="731" t="s">
        <v>1439</v>
      </c>
      <c r="K510" s="731" t="s">
        <v>1440</v>
      </c>
      <c r="L510" s="734">
        <v>68.534999999999997</v>
      </c>
      <c r="M510" s="734">
        <v>8</v>
      </c>
      <c r="N510" s="735">
        <v>548.28</v>
      </c>
    </row>
    <row r="511" spans="1:14" ht="14.45" customHeight="1" x14ac:dyDescent="0.2">
      <c r="A511" s="729" t="s">
        <v>554</v>
      </c>
      <c r="B511" s="730" t="s">
        <v>555</v>
      </c>
      <c r="C511" s="731" t="s">
        <v>566</v>
      </c>
      <c r="D511" s="732" t="s">
        <v>567</v>
      </c>
      <c r="E511" s="733">
        <v>50113001</v>
      </c>
      <c r="F511" s="732" t="s">
        <v>577</v>
      </c>
      <c r="G511" s="731" t="s">
        <v>578</v>
      </c>
      <c r="H511" s="731">
        <v>100612</v>
      </c>
      <c r="I511" s="731">
        <v>612</v>
      </c>
      <c r="J511" s="731" t="s">
        <v>1441</v>
      </c>
      <c r="K511" s="731" t="s">
        <v>654</v>
      </c>
      <c r="L511" s="734">
        <v>67.591999999999999</v>
      </c>
      <c r="M511" s="734">
        <v>5</v>
      </c>
      <c r="N511" s="735">
        <v>337.96</v>
      </c>
    </row>
    <row r="512" spans="1:14" ht="14.45" customHeight="1" x14ac:dyDescent="0.2">
      <c r="A512" s="729" t="s">
        <v>554</v>
      </c>
      <c r="B512" s="730" t="s">
        <v>555</v>
      </c>
      <c r="C512" s="731" t="s">
        <v>566</v>
      </c>
      <c r="D512" s="732" t="s">
        <v>567</v>
      </c>
      <c r="E512" s="733">
        <v>50113001</v>
      </c>
      <c r="F512" s="732" t="s">
        <v>577</v>
      </c>
      <c r="G512" s="731" t="s">
        <v>578</v>
      </c>
      <c r="H512" s="731">
        <v>207964</v>
      </c>
      <c r="I512" s="731">
        <v>207964</v>
      </c>
      <c r="J512" s="731" t="s">
        <v>1441</v>
      </c>
      <c r="K512" s="731" t="s">
        <v>1442</v>
      </c>
      <c r="L512" s="734">
        <v>65.02000000000001</v>
      </c>
      <c r="M512" s="734">
        <v>1</v>
      </c>
      <c r="N512" s="735">
        <v>65.02000000000001</v>
      </c>
    </row>
    <row r="513" spans="1:14" ht="14.45" customHeight="1" x14ac:dyDescent="0.2">
      <c r="A513" s="729" t="s">
        <v>554</v>
      </c>
      <c r="B513" s="730" t="s">
        <v>555</v>
      </c>
      <c r="C513" s="731" t="s">
        <v>566</v>
      </c>
      <c r="D513" s="732" t="s">
        <v>567</v>
      </c>
      <c r="E513" s="733">
        <v>50113001</v>
      </c>
      <c r="F513" s="732" t="s">
        <v>577</v>
      </c>
      <c r="G513" s="731" t="s">
        <v>578</v>
      </c>
      <c r="H513" s="731">
        <v>127698</v>
      </c>
      <c r="I513" s="731">
        <v>27698</v>
      </c>
      <c r="J513" s="731" t="s">
        <v>1443</v>
      </c>
      <c r="K513" s="731" t="s">
        <v>1444</v>
      </c>
      <c r="L513" s="734">
        <v>407.61750000000001</v>
      </c>
      <c r="M513" s="734">
        <v>8</v>
      </c>
      <c r="N513" s="735">
        <v>3260.94</v>
      </c>
    </row>
    <row r="514" spans="1:14" ht="14.45" customHeight="1" x14ac:dyDescent="0.2">
      <c r="A514" s="729" t="s">
        <v>554</v>
      </c>
      <c r="B514" s="730" t="s">
        <v>555</v>
      </c>
      <c r="C514" s="731" t="s">
        <v>566</v>
      </c>
      <c r="D514" s="732" t="s">
        <v>567</v>
      </c>
      <c r="E514" s="733">
        <v>50113001</v>
      </c>
      <c r="F514" s="732" t="s">
        <v>577</v>
      </c>
      <c r="G514" s="731" t="s">
        <v>578</v>
      </c>
      <c r="H514" s="731">
        <v>230500</v>
      </c>
      <c r="I514" s="731">
        <v>230500</v>
      </c>
      <c r="J514" s="731" t="s">
        <v>1445</v>
      </c>
      <c r="K514" s="731" t="s">
        <v>1446</v>
      </c>
      <c r="L514" s="734">
        <v>106.46000000000004</v>
      </c>
      <c r="M514" s="734">
        <v>1</v>
      </c>
      <c r="N514" s="735">
        <v>106.46000000000004</v>
      </c>
    </row>
    <row r="515" spans="1:14" ht="14.45" customHeight="1" x14ac:dyDescent="0.2">
      <c r="A515" s="729" t="s">
        <v>554</v>
      </c>
      <c r="B515" s="730" t="s">
        <v>555</v>
      </c>
      <c r="C515" s="731" t="s">
        <v>566</v>
      </c>
      <c r="D515" s="732" t="s">
        <v>567</v>
      </c>
      <c r="E515" s="733">
        <v>50113001</v>
      </c>
      <c r="F515" s="732" t="s">
        <v>577</v>
      </c>
      <c r="G515" s="731" t="s">
        <v>329</v>
      </c>
      <c r="H515" s="731">
        <v>221683</v>
      </c>
      <c r="I515" s="731">
        <v>221683</v>
      </c>
      <c r="J515" s="731" t="s">
        <v>1447</v>
      </c>
      <c r="K515" s="731" t="s">
        <v>1448</v>
      </c>
      <c r="L515" s="734">
        <v>54.91</v>
      </c>
      <c r="M515" s="734">
        <v>1</v>
      </c>
      <c r="N515" s="735">
        <v>54.91</v>
      </c>
    </row>
    <row r="516" spans="1:14" ht="14.45" customHeight="1" x14ac:dyDescent="0.2">
      <c r="A516" s="729" t="s">
        <v>554</v>
      </c>
      <c r="B516" s="730" t="s">
        <v>555</v>
      </c>
      <c r="C516" s="731" t="s">
        <v>566</v>
      </c>
      <c r="D516" s="732" t="s">
        <v>567</v>
      </c>
      <c r="E516" s="733">
        <v>50113001</v>
      </c>
      <c r="F516" s="732" t="s">
        <v>577</v>
      </c>
      <c r="G516" s="731" t="s">
        <v>587</v>
      </c>
      <c r="H516" s="731">
        <v>189668</v>
      </c>
      <c r="I516" s="731">
        <v>189668</v>
      </c>
      <c r="J516" s="731" t="s">
        <v>1449</v>
      </c>
      <c r="K516" s="731" t="s">
        <v>1450</v>
      </c>
      <c r="L516" s="734">
        <v>63.940000000000005</v>
      </c>
      <c r="M516" s="734">
        <v>3</v>
      </c>
      <c r="N516" s="735">
        <v>191.82000000000002</v>
      </c>
    </row>
    <row r="517" spans="1:14" ht="14.45" customHeight="1" x14ac:dyDescent="0.2">
      <c r="A517" s="729" t="s">
        <v>554</v>
      </c>
      <c r="B517" s="730" t="s">
        <v>555</v>
      </c>
      <c r="C517" s="731" t="s">
        <v>566</v>
      </c>
      <c r="D517" s="732" t="s">
        <v>567</v>
      </c>
      <c r="E517" s="733">
        <v>50113001</v>
      </c>
      <c r="F517" s="732" t="s">
        <v>577</v>
      </c>
      <c r="G517" s="731" t="s">
        <v>587</v>
      </c>
      <c r="H517" s="731">
        <v>189657</v>
      </c>
      <c r="I517" s="731">
        <v>189657</v>
      </c>
      <c r="J517" s="731" t="s">
        <v>1451</v>
      </c>
      <c r="K517" s="731" t="s">
        <v>739</v>
      </c>
      <c r="L517" s="734">
        <v>76.799999999999983</v>
      </c>
      <c r="M517" s="734">
        <v>2</v>
      </c>
      <c r="N517" s="735">
        <v>153.59999999999997</v>
      </c>
    </row>
    <row r="518" spans="1:14" ht="14.45" customHeight="1" x14ac:dyDescent="0.2">
      <c r="A518" s="729" t="s">
        <v>554</v>
      </c>
      <c r="B518" s="730" t="s">
        <v>555</v>
      </c>
      <c r="C518" s="731" t="s">
        <v>566</v>
      </c>
      <c r="D518" s="732" t="s">
        <v>567</v>
      </c>
      <c r="E518" s="733">
        <v>50113001</v>
      </c>
      <c r="F518" s="732" t="s">
        <v>577</v>
      </c>
      <c r="G518" s="731" t="s">
        <v>329</v>
      </c>
      <c r="H518" s="731">
        <v>219612</v>
      </c>
      <c r="I518" s="731">
        <v>219612</v>
      </c>
      <c r="J518" s="731" t="s">
        <v>1452</v>
      </c>
      <c r="K518" s="731" t="s">
        <v>1453</v>
      </c>
      <c r="L518" s="734">
        <v>44.66</v>
      </c>
      <c r="M518" s="734">
        <v>1</v>
      </c>
      <c r="N518" s="735">
        <v>44.66</v>
      </c>
    </row>
    <row r="519" spans="1:14" ht="14.45" customHeight="1" x14ac:dyDescent="0.2">
      <c r="A519" s="729" t="s">
        <v>554</v>
      </c>
      <c r="B519" s="730" t="s">
        <v>555</v>
      </c>
      <c r="C519" s="731" t="s">
        <v>566</v>
      </c>
      <c r="D519" s="732" t="s">
        <v>567</v>
      </c>
      <c r="E519" s="733">
        <v>50113001</v>
      </c>
      <c r="F519" s="732" t="s">
        <v>577</v>
      </c>
      <c r="G519" s="731" t="s">
        <v>578</v>
      </c>
      <c r="H519" s="731">
        <v>184360</v>
      </c>
      <c r="I519" s="731">
        <v>84360</v>
      </c>
      <c r="J519" s="731" t="s">
        <v>1454</v>
      </c>
      <c r="K519" s="731" t="s">
        <v>1455</v>
      </c>
      <c r="L519" s="734">
        <v>149.5</v>
      </c>
      <c r="M519" s="734">
        <v>12</v>
      </c>
      <c r="N519" s="735">
        <v>1794</v>
      </c>
    </row>
    <row r="520" spans="1:14" ht="14.45" customHeight="1" x14ac:dyDescent="0.2">
      <c r="A520" s="729" t="s">
        <v>554</v>
      </c>
      <c r="B520" s="730" t="s">
        <v>555</v>
      </c>
      <c r="C520" s="731" t="s">
        <v>566</v>
      </c>
      <c r="D520" s="732" t="s">
        <v>567</v>
      </c>
      <c r="E520" s="733">
        <v>50113001</v>
      </c>
      <c r="F520" s="732" t="s">
        <v>577</v>
      </c>
      <c r="G520" s="731" t="s">
        <v>578</v>
      </c>
      <c r="H520" s="731">
        <v>131385</v>
      </c>
      <c r="I520" s="731">
        <v>31385</v>
      </c>
      <c r="J520" s="731" t="s">
        <v>1456</v>
      </c>
      <c r="K520" s="731" t="s">
        <v>1457</v>
      </c>
      <c r="L520" s="734">
        <v>39.139999999999993</v>
      </c>
      <c r="M520" s="734">
        <v>1</v>
      </c>
      <c r="N520" s="735">
        <v>39.139999999999993</v>
      </c>
    </row>
    <row r="521" spans="1:14" ht="14.45" customHeight="1" x14ac:dyDescent="0.2">
      <c r="A521" s="729" t="s">
        <v>554</v>
      </c>
      <c r="B521" s="730" t="s">
        <v>555</v>
      </c>
      <c r="C521" s="731" t="s">
        <v>566</v>
      </c>
      <c r="D521" s="732" t="s">
        <v>567</v>
      </c>
      <c r="E521" s="733">
        <v>50113001</v>
      </c>
      <c r="F521" s="732" t="s">
        <v>577</v>
      </c>
      <c r="G521" s="731" t="s">
        <v>578</v>
      </c>
      <c r="H521" s="731">
        <v>172034</v>
      </c>
      <c r="I521" s="731">
        <v>172034</v>
      </c>
      <c r="J521" s="731" t="s">
        <v>1458</v>
      </c>
      <c r="K521" s="731" t="s">
        <v>1459</v>
      </c>
      <c r="L521" s="734">
        <v>23.13</v>
      </c>
      <c r="M521" s="734">
        <v>1</v>
      </c>
      <c r="N521" s="735">
        <v>23.13</v>
      </c>
    </row>
    <row r="522" spans="1:14" ht="14.45" customHeight="1" x14ac:dyDescent="0.2">
      <c r="A522" s="729" t="s">
        <v>554</v>
      </c>
      <c r="B522" s="730" t="s">
        <v>555</v>
      </c>
      <c r="C522" s="731" t="s">
        <v>566</v>
      </c>
      <c r="D522" s="732" t="s">
        <v>567</v>
      </c>
      <c r="E522" s="733">
        <v>50113001</v>
      </c>
      <c r="F522" s="732" t="s">
        <v>577</v>
      </c>
      <c r="G522" s="731" t="s">
        <v>578</v>
      </c>
      <c r="H522" s="731">
        <v>169727</v>
      </c>
      <c r="I522" s="731">
        <v>169727</v>
      </c>
      <c r="J522" s="731" t="s">
        <v>1460</v>
      </c>
      <c r="K522" s="731" t="s">
        <v>1461</v>
      </c>
      <c r="L522" s="734">
        <v>46.66</v>
      </c>
      <c r="M522" s="734">
        <v>2</v>
      </c>
      <c r="N522" s="735">
        <v>93.32</v>
      </c>
    </row>
    <row r="523" spans="1:14" ht="14.45" customHeight="1" x14ac:dyDescent="0.2">
      <c r="A523" s="729" t="s">
        <v>554</v>
      </c>
      <c r="B523" s="730" t="s">
        <v>555</v>
      </c>
      <c r="C523" s="731" t="s">
        <v>566</v>
      </c>
      <c r="D523" s="732" t="s">
        <v>567</v>
      </c>
      <c r="E523" s="733">
        <v>50113001</v>
      </c>
      <c r="F523" s="732" t="s">
        <v>577</v>
      </c>
      <c r="G523" s="731" t="s">
        <v>578</v>
      </c>
      <c r="H523" s="731">
        <v>189677</v>
      </c>
      <c r="I523" s="731">
        <v>189677</v>
      </c>
      <c r="J523" s="731" t="s">
        <v>1462</v>
      </c>
      <c r="K523" s="731" t="s">
        <v>1463</v>
      </c>
      <c r="L523" s="734">
        <v>66.090000000000018</v>
      </c>
      <c r="M523" s="734">
        <v>1</v>
      </c>
      <c r="N523" s="735">
        <v>66.090000000000018</v>
      </c>
    </row>
    <row r="524" spans="1:14" ht="14.45" customHeight="1" x14ac:dyDescent="0.2">
      <c r="A524" s="729" t="s">
        <v>554</v>
      </c>
      <c r="B524" s="730" t="s">
        <v>555</v>
      </c>
      <c r="C524" s="731" t="s">
        <v>566</v>
      </c>
      <c r="D524" s="732" t="s">
        <v>567</v>
      </c>
      <c r="E524" s="733">
        <v>50113001</v>
      </c>
      <c r="F524" s="732" t="s">
        <v>577</v>
      </c>
      <c r="G524" s="731" t="s">
        <v>578</v>
      </c>
      <c r="H524" s="731">
        <v>189684</v>
      </c>
      <c r="I524" s="731">
        <v>189684</v>
      </c>
      <c r="J524" s="731" t="s">
        <v>1464</v>
      </c>
      <c r="K524" s="731" t="s">
        <v>1463</v>
      </c>
      <c r="L524" s="734">
        <v>93.539999999999992</v>
      </c>
      <c r="M524" s="734">
        <v>1</v>
      </c>
      <c r="N524" s="735">
        <v>93.539999999999992</v>
      </c>
    </row>
    <row r="525" spans="1:14" ht="14.45" customHeight="1" x14ac:dyDescent="0.2">
      <c r="A525" s="729" t="s">
        <v>554</v>
      </c>
      <c r="B525" s="730" t="s">
        <v>555</v>
      </c>
      <c r="C525" s="731" t="s">
        <v>566</v>
      </c>
      <c r="D525" s="732" t="s">
        <v>567</v>
      </c>
      <c r="E525" s="733">
        <v>50113001</v>
      </c>
      <c r="F525" s="732" t="s">
        <v>577</v>
      </c>
      <c r="G525" s="731" t="s">
        <v>578</v>
      </c>
      <c r="H525" s="731">
        <v>188415</v>
      </c>
      <c r="I525" s="731">
        <v>188415</v>
      </c>
      <c r="J525" s="731" t="s">
        <v>1465</v>
      </c>
      <c r="K525" s="731" t="s">
        <v>1466</v>
      </c>
      <c r="L525" s="734">
        <v>91.78</v>
      </c>
      <c r="M525" s="734">
        <v>1</v>
      </c>
      <c r="N525" s="735">
        <v>91.78</v>
      </c>
    </row>
    <row r="526" spans="1:14" ht="14.45" customHeight="1" x14ac:dyDescent="0.2">
      <c r="A526" s="729" t="s">
        <v>554</v>
      </c>
      <c r="B526" s="730" t="s">
        <v>555</v>
      </c>
      <c r="C526" s="731" t="s">
        <v>566</v>
      </c>
      <c r="D526" s="732" t="s">
        <v>567</v>
      </c>
      <c r="E526" s="733">
        <v>50113001</v>
      </c>
      <c r="F526" s="732" t="s">
        <v>577</v>
      </c>
      <c r="G526" s="731" t="s">
        <v>578</v>
      </c>
      <c r="H526" s="731">
        <v>846846</v>
      </c>
      <c r="I526" s="731">
        <v>0</v>
      </c>
      <c r="J526" s="731" t="s">
        <v>1467</v>
      </c>
      <c r="K526" s="731" t="s">
        <v>329</v>
      </c>
      <c r="L526" s="734">
        <v>43.126428571428576</v>
      </c>
      <c r="M526" s="734">
        <v>14</v>
      </c>
      <c r="N526" s="735">
        <v>603.7700000000001</v>
      </c>
    </row>
    <row r="527" spans="1:14" ht="14.45" customHeight="1" x14ac:dyDescent="0.2">
      <c r="A527" s="729" t="s">
        <v>554</v>
      </c>
      <c r="B527" s="730" t="s">
        <v>555</v>
      </c>
      <c r="C527" s="731" t="s">
        <v>566</v>
      </c>
      <c r="D527" s="732" t="s">
        <v>567</v>
      </c>
      <c r="E527" s="733">
        <v>50113001</v>
      </c>
      <c r="F527" s="732" t="s">
        <v>577</v>
      </c>
      <c r="G527" s="731" t="s">
        <v>578</v>
      </c>
      <c r="H527" s="731">
        <v>990345</v>
      </c>
      <c r="I527" s="731">
        <v>0</v>
      </c>
      <c r="J527" s="731" t="s">
        <v>1468</v>
      </c>
      <c r="K527" s="731" t="s">
        <v>329</v>
      </c>
      <c r="L527" s="734">
        <v>79.02</v>
      </c>
      <c r="M527" s="734">
        <v>2</v>
      </c>
      <c r="N527" s="735">
        <v>158.04</v>
      </c>
    </row>
    <row r="528" spans="1:14" ht="14.45" customHeight="1" x14ac:dyDescent="0.2">
      <c r="A528" s="729" t="s">
        <v>554</v>
      </c>
      <c r="B528" s="730" t="s">
        <v>555</v>
      </c>
      <c r="C528" s="731" t="s">
        <v>566</v>
      </c>
      <c r="D528" s="732" t="s">
        <v>567</v>
      </c>
      <c r="E528" s="733">
        <v>50113001</v>
      </c>
      <c r="F528" s="732" t="s">
        <v>577</v>
      </c>
      <c r="G528" s="731" t="s">
        <v>578</v>
      </c>
      <c r="H528" s="731">
        <v>175025</v>
      </c>
      <c r="I528" s="731">
        <v>75025</v>
      </c>
      <c r="J528" s="731" t="s">
        <v>1469</v>
      </c>
      <c r="K528" s="731" t="s">
        <v>1470</v>
      </c>
      <c r="L528" s="734">
        <v>70.01888888888891</v>
      </c>
      <c r="M528" s="734">
        <v>9</v>
      </c>
      <c r="N528" s="735">
        <v>630.17000000000019</v>
      </c>
    </row>
    <row r="529" spans="1:14" ht="14.45" customHeight="1" x14ac:dyDescent="0.2">
      <c r="A529" s="729" t="s">
        <v>554</v>
      </c>
      <c r="B529" s="730" t="s">
        <v>555</v>
      </c>
      <c r="C529" s="731" t="s">
        <v>566</v>
      </c>
      <c r="D529" s="732" t="s">
        <v>567</v>
      </c>
      <c r="E529" s="733">
        <v>50113001</v>
      </c>
      <c r="F529" s="732" t="s">
        <v>577</v>
      </c>
      <c r="G529" s="731" t="s">
        <v>578</v>
      </c>
      <c r="H529" s="731">
        <v>848632</v>
      </c>
      <c r="I529" s="731">
        <v>125315</v>
      </c>
      <c r="J529" s="731" t="s">
        <v>1471</v>
      </c>
      <c r="K529" s="731" t="s">
        <v>1472</v>
      </c>
      <c r="L529" s="734">
        <v>58.15</v>
      </c>
      <c r="M529" s="734">
        <v>2</v>
      </c>
      <c r="N529" s="735">
        <v>116.3</v>
      </c>
    </row>
    <row r="530" spans="1:14" ht="14.45" customHeight="1" x14ac:dyDescent="0.2">
      <c r="A530" s="729" t="s">
        <v>554</v>
      </c>
      <c r="B530" s="730" t="s">
        <v>555</v>
      </c>
      <c r="C530" s="731" t="s">
        <v>566</v>
      </c>
      <c r="D530" s="732" t="s">
        <v>567</v>
      </c>
      <c r="E530" s="733">
        <v>50113001</v>
      </c>
      <c r="F530" s="732" t="s">
        <v>577</v>
      </c>
      <c r="G530" s="731" t="s">
        <v>578</v>
      </c>
      <c r="H530" s="731">
        <v>148578</v>
      </c>
      <c r="I530" s="731">
        <v>48578</v>
      </c>
      <c r="J530" s="731" t="s">
        <v>1471</v>
      </c>
      <c r="K530" s="731" t="s">
        <v>1473</v>
      </c>
      <c r="L530" s="734">
        <v>54.980000000000004</v>
      </c>
      <c r="M530" s="734">
        <v>27</v>
      </c>
      <c r="N530" s="735">
        <v>1484.46</v>
      </c>
    </row>
    <row r="531" spans="1:14" ht="14.45" customHeight="1" x14ac:dyDescent="0.2">
      <c r="A531" s="729" t="s">
        <v>554</v>
      </c>
      <c r="B531" s="730" t="s">
        <v>555</v>
      </c>
      <c r="C531" s="731" t="s">
        <v>566</v>
      </c>
      <c r="D531" s="732" t="s">
        <v>567</v>
      </c>
      <c r="E531" s="733">
        <v>50113001</v>
      </c>
      <c r="F531" s="732" t="s">
        <v>577</v>
      </c>
      <c r="G531" s="731" t="s">
        <v>587</v>
      </c>
      <c r="H531" s="731">
        <v>187804</v>
      </c>
      <c r="I531" s="731">
        <v>187804</v>
      </c>
      <c r="J531" s="731" t="s">
        <v>1474</v>
      </c>
      <c r="K531" s="731" t="s">
        <v>781</v>
      </c>
      <c r="L531" s="734">
        <v>94.810000000000016</v>
      </c>
      <c r="M531" s="734">
        <v>1</v>
      </c>
      <c r="N531" s="735">
        <v>94.810000000000016</v>
      </c>
    </row>
    <row r="532" spans="1:14" ht="14.45" customHeight="1" x14ac:dyDescent="0.2">
      <c r="A532" s="729" t="s">
        <v>554</v>
      </c>
      <c r="B532" s="730" t="s">
        <v>555</v>
      </c>
      <c r="C532" s="731" t="s">
        <v>566</v>
      </c>
      <c r="D532" s="732" t="s">
        <v>567</v>
      </c>
      <c r="E532" s="733">
        <v>50113001</v>
      </c>
      <c r="F532" s="732" t="s">
        <v>577</v>
      </c>
      <c r="G532" s="731" t="s">
        <v>578</v>
      </c>
      <c r="H532" s="731">
        <v>191836</v>
      </c>
      <c r="I532" s="731">
        <v>91836</v>
      </c>
      <c r="J532" s="731" t="s">
        <v>1475</v>
      </c>
      <c r="K532" s="731" t="s">
        <v>1476</v>
      </c>
      <c r="L532" s="734">
        <v>44.61</v>
      </c>
      <c r="M532" s="734">
        <v>2</v>
      </c>
      <c r="N532" s="735">
        <v>89.22</v>
      </c>
    </row>
    <row r="533" spans="1:14" ht="14.45" customHeight="1" x14ac:dyDescent="0.2">
      <c r="A533" s="729" t="s">
        <v>554</v>
      </c>
      <c r="B533" s="730" t="s">
        <v>555</v>
      </c>
      <c r="C533" s="731" t="s">
        <v>566</v>
      </c>
      <c r="D533" s="732" t="s">
        <v>567</v>
      </c>
      <c r="E533" s="733">
        <v>50113001</v>
      </c>
      <c r="F533" s="732" t="s">
        <v>577</v>
      </c>
      <c r="G533" s="731" t="s">
        <v>578</v>
      </c>
      <c r="H533" s="731">
        <v>210402</v>
      </c>
      <c r="I533" s="731">
        <v>210402</v>
      </c>
      <c r="J533" s="731" t="s">
        <v>1477</v>
      </c>
      <c r="K533" s="731" t="s">
        <v>1478</v>
      </c>
      <c r="L533" s="734">
        <v>932.89</v>
      </c>
      <c r="M533" s="734">
        <v>3</v>
      </c>
      <c r="N533" s="735">
        <v>2798.67</v>
      </c>
    </row>
    <row r="534" spans="1:14" ht="14.45" customHeight="1" x14ac:dyDescent="0.2">
      <c r="A534" s="729" t="s">
        <v>554</v>
      </c>
      <c r="B534" s="730" t="s">
        <v>555</v>
      </c>
      <c r="C534" s="731" t="s">
        <v>566</v>
      </c>
      <c r="D534" s="732" t="s">
        <v>567</v>
      </c>
      <c r="E534" s="733">
        <v>50113001</v>
      </c>
      <c r="F534" s="732" t="s">
        <v>577</v>
      </c>
      <c r="G534" s="731" t="s">
        <v>578</v>
      </c>
      <c r="H534" s="731">
        <v>128786</v>
      </c>
      <c r="I534" s="731">
        <v>28786</v>
      </c>
      <c r="J534" s="731" t="s">
        <v>1479</v>
      </c>
      <c r="K534" s="731" t="s">
        <v>1480</v>
      </c>
      <c r="L534" s="734">
        <v>325.92</v>
      </c>
      <c r="M534" s="734">
        <v>2</v>
      </c>
      <c r="N534" s="735">
        <v>651.84</v>
      </c>
    </row>
    <row r="535" spans="1:14" ht="14.45" customHeight="1" x14ac:dyDescent="0.2">
      <c r="A535" s="729" t="s">
        <v>554</v>
      </c>
      <c r="B535" s="730" t="s">
        <v>555</v>
      </c>
      <c r="C535" s="731" t="s">
        <v>566</v>
      </c>
      <c r="D535" s="732" t="s">
        <v>567</v>
      </c>
      <c r="E535" s="733">
        <v>50113001</v>
      </c>
      <c r="F535" s="732" t="s">
        <v>577</v>
      </c>
      <c r="G535" s="731" t="s">
        <v>578</v>
      </c>
      <c r="H535" s="731">
        <v>168447</v>
      </c>
      <c r="I535" s="731">
        <v>168447</v>
      </c>
      <c r="J535" s="731" t="s">
        <v>1481</v>
      </c>
      <c r="K535" s="731" t="s">
        <v>758</v>
      </c>
      <c r="L535" s="734">
        <v>590.82999999999993</v>
      </c>
      <c r="M535" s="734">
        <v>3</v>
      </c>
      <c r="N535" s="735">
        <v>1772.4899999999998</v>
      </c>
    </row>
    <row r="536" spans="1:14" ht="14.45" customHeight="1" x14ac:dyDescent="0.2">
      <c r="A536" s="729" t="s">
        <v>554</v>
      </c>
      <c r="B536" s="730" t="s">
        <v>555</v>
      </c>
      <c r="C536" s="731" t="s">
        <v>566</v>
      </c>
      <c r="D536" s="732" t="s">
        <v>567</v>
      </c>
      <c r="E536" s="733">
        <v>50113001</v>
      </c>
      <c r="F536" s="732" t="s">
        <v>577</v>
      </c>
      <c r="G536" s="731" t="s">
        <v>578</v>
      </c>
      <c r="H536" s="731">
        <v>207966</v>
      </c>
      <c r="I536" s="731">
        <v>207966</v>
      </c>
      <c r="J536" s="731" t="s">
        <v>1482</v>
      </c>
      <c r="K536" s="731" t="s">
        <v>1483</v>
      </c>
      <c r="L536" s="734">
        <v>19.350000000000001</v>
      </c>
      <c r="M536" s="734">
        <v>3</v>
      </c>
      <c r="N536" s="735">
        <v>58.050000000000004</v>
      </c>
    </row>
    <row r="537" spans="1:14" ht="14.45" customHeight="1" x14ac:dyDescent="0.2">
      <c r="A537" s="729" t="s">
        <v>554</v>
      </c>
      <c r="B537" s="730" t="s">
        <v>555</v>
      </c>
      <c r="C537" s="731" t="s">
        <v>566</v>
      </c>
      <c r="D537" s="732" t="s">
        <v>567</v>
      </c>
      <c r="E537" s="733">
        <v>50113001</v>
      </c>
      <c r="F537" s="732" t="s">
        <v>577</v>
      </c>
      <c r="G537" s="731" t="s">
        <v>578</v>
      </c>
      <c r="H537" s="731">
        <v>132090</v>
      </c>
      <c r="I537" s="731">
        <v>32090</v>
      </c>
      <c r="J537" s="731" t="s">
        <v>1484</v>
      </c>
      <c r="K537" s="731" t="s">
        <v>1485</v>
      </c>
      <c r="L537" s="734">
        <v>27.424999999999997</v>
      </c>
      <c r="M537" s="734">
        <v>8</v>
      </c>
      <c r="N537" s="735">
        <v>219.39999999999998</v>
      </c>
    </row>
    <row r="538" spans="1:14" ht="14.45" customHeight="1" x14ac:dyDescent="0.2">
      <c r="A538" s="729" t="s">
        <v>554</v>
      </c>
      <c r="B538" s="730" t="s">
        <v>555</v>
      </c>
      <c r="C538" s="731" t="s">
        <v>566</v>
      </c>
      <c r="D538" s="732" t="s">
        <v>567</v>
      </c>
      <c r="E538" s="733">
        <v>50113001</v>
      </c>
      <c r="F538" s="732" t="s">
        <v>577</v>
      </c>
      <c r="G538" s="731" t="s">
        <v>578</v>
      </c>
      <c r="H538" s="731">
        <v>230437</v>
      </c>
      <c r="I538" s="731">
        <v>230437</v>
      </c>
      <c r="J538" s="731" t="s">
        <v>1486</v>
      </c>
      <c r="K538" s="731" t="s">
        <v>1487</v>
      </c>
      <c r="L538" s="734">
        <v>47.259999999999991</v>
      </c>
      <c r="M538" s="734">
        <v>1</v>
      </c>
      <c r="N538" s="735">
        <v>47.259999999999991</v>
      </c>
    </row>
    <row r="539" spans="1:14" ht="14.45" customHeight="1" x14ac:dyDescent="0.2">
      <c r="A539" s="729" t="s">
        <v>554</v>
      </c>
      <c r="B539" s="730" t="s">
        <v>555</v>
      </c>
      <c r="C539" s="731" t="s">
        <v>566</v>
      </c>
      <c r="D539" s="732" t="s">
        <v>567</v>
      </c>
      <c r="E539" s="733">
        <v>50113001</v>
      </c>
      <c r="F539" s="732" t="s">
        <v>577</v>
      </c>
      <c r="G539" s="731" t="s">
        <v>578</v>
      </c>
      <c r="H539" s="731">
        <v>221998</v>
      </c>
      <c r="I539" s="731">
        <v>221998</v>
      </c>
      <c r="J539" s="731" t="s">
        <v>1488</v>
      </c>
      <c r="K539" s="731" t="s">
        <v>1489</v>
      </c>
      <c r="L539" s="734">
        <v>22.409999999999989</v>
      </c>
      <c r="M539" s="734">
        <v>5</v>
      </c>
      <c r="N539" s="735">
        <v>112.04999999999995</v>
      </c>
    </row>
    <row r="540" spans="1:14" ht="14.45" customHeight="1" x14ac:dyDescent="0.2">
      <c r="A540" s="729" t="s">
        <v>554</v>
      </c>
      <c r="B540" s="730" t="s">
        <v>555</v>
      </c>
      <c r="C540" s="731" t="s">
        <v>566</v>
      </c>
      <c r="D540" s="732" t="s">
        <v>567</v>
      </c>
      <c r="E540" s="733">
        <v>50113001</v>
      </c>
      <c r="F540" s="732" t="s">
        <v>577</v>
      </c>
      <c r="G540" s="731" t="s">
        <v>578</v>
      </c>
      <c r="H540" s="731">
        <v>201134</v>
      </c>
      <c r="I540" s="731">
        <v>201134</v>
      </c>
      <c r="J540" s="731" t="s">
        <v>1490</v>
      </c>
      <c r="K540" s="731" t="s">
        <v>1491</v>
      </c>
      <c r="L540" s="734">
        <v>68.47999999999999</v>
      </c>
      <c r="M540" s="734">
        <v>3</v>
      </c>
      <c r="N540" s="735">
        <v>205.43999999999997</v>
      </c>
    </row>
    <row r="541" spans="1:14" ht="14.45" customHeight="1" x14ac:dyDescent="0.2">
      <c r="A541" s="729" t="s">
        <v>554</v>
      </c>
      <c r="B541" s="730" t="s">
        <v>555</v>
      </c>
      <c r="C541" s="731" t="s">
        <v>566</v>
      </c>
      <c r="D541" s="732" t="s">
        <v>567</v>
      </c>
      <c r="E541" s="733">
        <v>50113001</v>
      </c>
      <c r="F541" s="732" t="s">
        <v>577</v>
      </c>
      <c r="G541" s="731" t="s">
        <v>578</v>
      </c>
      <c r="H541" s="731">
        <v>215851</v>
      </c>
      <c r="I541" s="731">
        <v>215851</v>
      </c>
      <c r="J541" s="731" t="s">
        <v>1492</v>
      </c>
      <c r="K541" s="731" t="s">
        <v>1493</v>
      </c>
      <c r="L541" s="734">
        <v>290.06000000000006</v>
      </c>
      <c r="M541" s="734">
        <v>1</v>
      </c>
      <c r="N541" s="735">
        <v>290.06000000000006</v>
      </c>
    </row>
    <row r="542" spans="1:14" ht="14.45" customHeight="1" x14ac:dyDescent="0.2">
      <c r="A542" s="729" t="s">
        <v>554</v>
      </c>
      <c r="B542" s="730" t="s">
        <v>555</v>
      </c>
      <c r="C542" s="731" t="s">
        <v>566</v>
      </c>
      <c r="D542" s="732" t="s">
        <v>567</v>
      </c>
      <c r="E542" s="733">
        <v>50113001</v>
      </c>
      <c r="F542" s="732" t="s">
        <v>577</v>
      </c>
      <c r="G542" s="731" t="s">
        <v>587</v>
      </c>
      <c r="H542" s="731">
        <v>142755</v>
      </c>
      <c r="I542" s="731">
        <v>42755</v>
      </c>
      <c r="J542" s="731" t="s">
        <v>1494</v>
      </c>
      <c r="K542" s="731" t="s">
        <v>1495</v>
      </c>
      <c r="L542" s="734">
        <v>515.20333333333338</v>
      </c>
      <c r="M542" s="734">
        <v>3</v>
      </c>
      <c r="N542" s="735">
        <v>1545.6100000000001</v>
      </c>
    </row>
    <row r="543" spans="1:14" ht="14.45" customHeight="1" x14ac:dyDescent="0.2">
      <c r="A543" s="729" t="s">
        <v>554</v>
      </c>
      <c r="B543" s="730" t="s">
        <v>555</v>
      </c>
      <c r="C543" s="731" t="s">
        <v>566</v>
      </c>
      <c r="D543" s="732" t="s">
        <v>567</v>
      </c>
      <c r="E543" s="733">
        <v>50113001</v>
      </c>
      <c r="F543" s="732" t="s">
        <v>577</v>
      </c>
      <c r="G543" s="731" t="s">
        <v>578</v>
      </c>
      <c r="H543" s="731">
        <v>193826</v>
      </c>
      <c r="I543" s="731">
        <v>193826</v>
      </c>
      <c r="J543" s="731" t="s">
        <v>1496</v>
      </c>
      <c r="K543" s="731" t="s">
        <v>1497</v>
      </c>
      <c r="L543" s="734">
        <v>1462.0099999999998</v>
      </c>
      <c r="M543" s="734">
        <v>1</v>
      </c>
      <c r="N543" s="735">
        <v>1462.0099999999998</v>
      </c>
    </row>
    <row r="544" spans="1:14" ht="14.45" customHeight="1" x14ac:dyDescent="0.2">
      <c r="A544" s="729" t="s">
        <v>554</v>
      </c>
      <c r="B544" s="730" t="s">
        <v>555</v>
      </c>
      <c r="C544" s="731" t="s">
        <v>566</v>
      </c>
      <c r="D544" s="732" t="s">
        <v>567</v>
      </c>
      <c r="E544" s="733">
        <v>50113001</v>
      </c>
      <c r="F544" s="732" t="s">
        <v>577</v>
      </c>
      <c r="G544" s="731" t="s">
        <v>578</v>
      </c>
      <c r="H544" s="731">
        <v>150118</v>
      </c>
      <c r="I544" s="731">
        <v>50118</v>
      </c>
      <c r="J544" s="731" t="s">
        <v>1498</v>
      </c>
      <c r="K544" s="731" t="s">
        <v>1499</v>
      </c>
      <c r="L544" s="734">
        <v>98.359999999999971</v>
      </c>
      <c r="M544" s="734">
        <v>1</v>
      </c>
      <c r="N544" s="735">
        <v>98.359999999999971</v>
      </c>
    </row>
    <row r="545" spans="1:14" ht="14.45" customHeight="1" x14ac:dyDescent="0.2">
      <c r="A545" s="729" t="s">
        <v>554</v>
      </c>
      <c r="B545" s="730" t="s">
        <v>555</v>
      </c>
      <c r="C545" s="731" t="s">
        <v>566</v>
      </c>
      <c r="D545" s="732" t="s">
        <v>567</v>
      </c>
      <c r="E545" s="733">
        <v>50113001</v>
      </c>
      <c r="F545" s="732" t="s">
        <v>577</v>
      </c>
      <c r="G545" s="731" t="s">
        <v>578</v>
      </c>
      <c r="H545" s="731">
        <v>190973</v>
      </c>
      <c r="I545" s="731">
        <v>190973</v>
      </c>
      <c r="J545" s="731" t="s">
        <v>1500</v>
      </c>
      <c r="K545" s="731" t="s">
        <v>739</v>
      </c>
      <c r="L545" s="734">
        <v>224.37</v>
      </c>
      <c r="M545" s="734">
        <v>3</v>
      </c>
      <c r="N545" s="735">
        <v>673.11</v>
      </c>
    </row>
    <row r="546" spans="1:14" ht="14.45" customHeight="1" x14ac:dyDescent="0.2">
      <c r="A546" s="729" t="s">
        <v>554</v>
      </c>
      <c r="B546" s="730" t="s">
        <v>555</v>
      </c>
      <c r="C546" s="731" t="s">
        <v>566</v>
      </c>
      <c r="D546" s="732" t="s">
        <v>567</v>
      </c>
      <c r="E546" s="733">
        <v>50113001</v>
      </c>
      <c r="F546" s="732" t="s">
        <v>577</v>
      </c>
      <c r="G546" s="731" t="s">
        <v>578</v>
      </c>
      <c r="H546" s="731">
        <v>190968</v>
      </c>
      <c r="I546" s="731">
        <v>190968</v>
      </c>
      <c r="J546" s="731" t="s">
        <v>1501</v>
      </c>
      <c r="K546" s="731" t="s">
        <v>739</v>
      </c>
      <c r="L546" s="734">
        <v>195.81</v>
      </c>
      <c r="M546" s="734">
        <v>1</v>
      </c>
      <c r="N546" s="735">
        <v>195.81</v>
      </c>
    </row>
    <row r="547" spans="1:14" ht="14.45" customHeight="1" x14ac:dyDescent="0.2">
      <c r="A547" s="729" t="s">
        <v>554</v>
      </c>
      <c r="B547" s="730" t="s">
        <v>555</v>
      </c>
      <c r="C547" s="731" t="s">
        <v>566</v>
      </c>
      <c r="D547" s="732" t="s">
        <v>567</v>
      </c>
      <c r="E547" s="733">
        <v>50113001</v>
      </c>
      <c r="F547" s="732" t="s">
        <v>577</v>
      </c>
      <c r="G547" s="731" t="s">
        <v>578</v>
      </c>
      <c r="H547" s="731">
        <v>190958</v>
      </c>
      <c r="I547" s="731">
        <v>190958</v>
      </c>
      <c r="J547" s="731" t="s">
        <v>1502</v>
      </c>
      <c r="K547" s="731" t="s">
        <v>739</v>
      </c>
      <c r="L547" s="734">
        <v>140.72000000000003</v>
      </c>
      <c r="M547" s="734">
        <v>4</v>
      </c>
      <c r="N547" s="735">
        <v>562.88000000000011</v>
      </c>
    </row>
    <row r="548" spans="1:14" ht="14.45" customHeight="1" x14ac:dyDescent="0.2">
      <c r="A548" s="729" t="s">
        <v>554</v>
      </c>
      <c r="B548" s="730" t="s">
        <v>555</v>
      </c>
      <c r="C548" s="731" t="s">
        <v>566</v>
      </c>
      <c r="D548" s="732" t="s">
        <v>567</v>
      </c>
      <c r="E548" s="733">
        <v>50113001</v>
      </c>
      <c r="F548" s="732" t="s">
        <v>577</v>
      </c>
      <c r="G548" s="731" t="s">
        <v>587</v>
      </c>
      <c r="H548" s="731">
        <v>56972</v>
      </c>
      <c r="I548" s="731">
        <v>56972</v>
      </c>
      <c r="J548" s="731" t="s">
        <v>1503</v>
      </c>
      <c r="K548" s="731" t="s">
        <v>1504</v>
      </c>
      <c r="L548" s="734">
        <v>15.253333333333332</v>
      </c>
      <c r="M548" s="734">
        <v>12</v>
      </c>
      <c r="N548" s="735">
        <v>183.04</v>
      </c>
    </row>
    <row r="549" spans="1:14" ht="14.45" customHeight="1" x14ac:dyDescent="0.2">
      <c r="A549" s="729" t="s">
        <v>554</v>
      </c>
      <c r="B549" s="730" t="s">
        <v>555</v>
      </c>
      <c r="C549" s="731" t="s">
        <v>566</v>
      </c>
      <c r="D549" s="732" t="s">
        <v>567</v>
      </c>
      <c r="E549" s="733">
        <v>50113001</v>
      </c>
      <c r="F549" s="732" t="s">
        <v>577</v>
      </c>
      <c r="G549" s="731" t="s">
        <v>587</v>
      </c>
      <c r="H549" s="731">
        <v>115864</v>
      </c>
      <c r="I549" s="731">
        <v>15864</v>
      </c>
      <c r="J549" s="731" t="s">
        <v>1505</v>
      </c>
      <c r="K549" s="731" t="s">
        <v>608</v>
      </c>
      <c r="L549" s="734">
        <v>61.8</v>
      </c>
      <c r="M549" s="734">
        <v>4</v>
      </c>
      <c r="N549" s="735">
        <v>247.2</v>
      </c>
    </row>
    <row r="550" spans="1:14" ht="14.45" customHeight="1" x14ac:dyDescent="0.2">
      <c r="A550" s="729" t="s">
        <v>554</v>
      </c>
      <c r="B550" s="730" t="s">
        <v>555</v>
      </c>
      <c r="C550" s="731" t="s">
        <v>566</v>
      </c>
      <c r="D550" s="732" t="s">
        <v>567</v>
      </c>
      <c r="E550" s="733">
        <v>50113001</v>
      </c>
      <c r="F550" s="732" t="s">
        <v>577</v>
      </c>
      <c r="G550" s="731" t="s">
        <v>587</v>
      </c>
      <c r="H550" s="731">
        <v>56976</v>
      </c>
      <c r="I550" s="731">
        <v>56976</v>
      </c>
      <c r="J550" s="731" t="s">
        <v>1506</v>
      </c>
      <c r="K550" s="731" t="s">
        <v>1507</v>
      </c>
      <c r="L550" s="734">
        <v>11.966153846153846</v>
      </c>
      <c r="M550" s="734">
        <v>13</v>
      </c>
      <c r="N550" s="735">
        <v>155.56</v>
      </c>
    </row>
    <row r="551" spans="1:14" ht="14.45" customHeight="1" x14ac:dyDescent="0.2">
      <c r="A551" s="729" t="s">
        <v>554</v>
      </c>
      <c r="B551" s="730" t="s">
        <v>555</v>
      </c>
      <c r="C551" s="731" t="s">
        <v>566</v>
      </c>
      <c r="D551" s="732" t="s">
        <v>567</v>
      </c>
      <c r="E551" s="733">
        <v>50113001</v>
      </c>
      <c r="F551" s="732" t="s">
        <v>577</v>
      </c>
      <c r="G551" s="731" t="s">
        <v>587</v>
      </c>
      <c r="H551" s="731">
        <v>156981</v>
      </c>
      <c r="I551" s="731">
        <v>56981</v>
      </c>
      <c r="J551" s="731" t="s">
        <v>1508</v>
      </c>
      <c r="K551" s="731" t="s">
        <v>1509</v>
      </c>
      <c r="L551" s="734">
        <v>30.14</v>
      </c>
      <c r="M551" s="734">
        <v>2</v>
      </c>
      <c r="N551" s="735">
        <v>60.28</v>
      </c>
    </row>
    <row r="552" spans="1:14" ht="14.45" customHeight="1" x14ac:dyDescent="0.2">
      <c r="A552" s="729" t="s">
        <v>554</v>
      </c>
      <c r="B552" s="730" t="s">
        <v>555</v>
      </c>
      <c r="C552" s="731" t="s">
        <v>566</v>
      </c>
      <c r="D552" s="732" t="s">
        <v>567</v>
      </c>
      <c r="E552" s="733">
        <v>50113001</v>
      </c>
      <c r="F552" s="732" t="s">
        <v>577</v>
      </c>
      <c r="G552" s="731" t="s">
        <v>578</v>
      </c>
      <c r="H552" s="731">
        <v>228988</v>
      </c>
      <c r="I552" s="731">
        <v>228988</v>
      </c>
      <c r="J552" s="731" t="s">
        <v>1510</v>
      </c>
      <c r="K552" s="731" t="s">
        <v>1511</v>
      </c>
      <c r="L552" s="734">
        <v>365.17</v>
      </c>
      <c r="M552" s="734">
        <v>1</v>
      </c>
      <c r="N552" s="735">
        <v>365.17</v>
      </c>
    </row>
    <row r="553" spans="1:14" ht="14.45" customHeight="1" x14ac:dyDescent="0.2">
      <c r="A553" s="729" t="s">
        <v>554</v>
      </c>
      <c r="B553" s="730" t="s">
        <v>555</v>
      </c>
      <c r="C553" s="731" t="s">
        <v>566</v>
      </c>
      <c r="D553" s="732" t="s">
        <v>567</v>
      </c>
      <c r="E553" s="733">
        <v>50113001</v>
      </c>
      <c r="F553" s="732" t="s">
        <v>577</v>
      </c>
      <c r="G553" s="731" t="s">
        <v>578</v>
      </c>
      <c r="H553" s="731">
        <v>228981</v>
      </c>
      <c r="I553" s="731">
        <v>228981</v>
      </c>
      <c r="J553" s="731" t="s">
        <v>1510</v>
      </c>
      <c r="K553" s="731" t="s">
        <v>1368</v>
      </c>
      <c r="L553" s="734">
        <v>102.15</v>
      </c>
      <c r="M553" s="734">
        <v>1</v>
      </c>
      <c r="N553" s="735">
        <v>102.15</v>
      </c>
    </row>
    <row r="554" spans="1:14" ht="14.45" customHeight="1" x14ac:dyDescent="0.2">
      <c r="A554" s="729" t="s">
        <v>554</v>
      </c>
      <c r="B554" s="730" t="s">
        <v>555</v>
      </c>
      <c r="C554" s="731" t="s">
        <v>566</v>
      </c>
      <c r="D554" s="732" t="s">
        <v>567</v>
      </c>
      <c r="E554" s="733">
        <v>50113001</v>
      </c>
      <c r="F554" s="732" t="s">
        <v>577</v>
      </c>
      <c r="G554" s="731" t="s">
        <v>578</v>
      </c>
      <c r="H554" s="731">
        <v>226794</v>
      </c>
      <c r="I554" s="731">
        <v>226794</v>
      </c>
      <c r="J554" s="731" t="s">
        <v>1510</v>
      </c>
      <c r="K554" s="731" t="s">
        <v>1512</v>
      </c>
      <c r="L554" s="734">
        <v>123.34</v>
      </c>
      <c r="M554" s="734">
        <v>1</v>
      </c>
      <c r="N554" s="735">
        <v>123.34</v>
      </c>
    </row>
    <row r="555" spans="1:14" ht="14.45" customHeight="1" x14ac:dyDescent="0.2">
      <c r="A555" s="729" t="s">
        <v>554</v>
      </c>
      <c r="B555" s="730" t="s">
        <v>555</v>
      </c>
      <c r="C555" s="731" t="s">
        <v>566</v>
      </c>
      <c r="D555" s="732" t="s">
        <v>567</v>
      </c>
      <c r="E555" s="733">
        <v>50113001</v>
      </c>
      <c r="F555" s="732" t="s">
        <v>577</v>
      </c>
      <c r="G555" s="731" t="s">
        <v>578</v>
      </c>
      <c r="H555" s="731">
        <v>146444</v>
      </c>
      <c r="I555" s="731">
        <v>46444</v>
      </c>
      <c r="J555" s="731" t="s">
        <v>1513</v>
      </c>
      <c r="K555" s="731" t="s">
        <v>1514</v>
      </c>
      <c r="L555" s="734">
        <v>298.36000000000007</v>
      </c>
      <c r="M555" s="734">
        <v>2</v>
      </c>
      <c r="N555" s="735">
        <v>596.72000000000014</v>
      </c>
    </row>
    <row r="556" spans="1:14" ht="14.45" customHeight="1" x14ac:dyDescent="0.2">
      <c r="A556" s="729" t="s">
        <v>554</v>
      </c>
      <c r="B556" s="730" t="s">
        <v>555</v>
      </c>
      <c r="C556" s="731" t="s">
        <v>566</v>
      </c>
      <c r="D556" s="732" t="s">
        <v>567</v>
      </c>
      <c r="E556" s="733">
        <v>50113001</v>
      </c>
      <c r="F556" s="732" t="s">
        <v>577</v>
      </c>
      <c r="G556" s="731" t="s">
        <v>578</v>
      </c>
      <c r="H556" s="731">
        <v>154094</v>
      </c>
      <c r="I556" s="731">
        <v>54094</v>
      </c>
      <c r="J556" s="731" t="s">
        <v>1515</v>
      </c>
      <c r="K556" s="731" t="s">
        <v>1516</v>
      </c>
      <c r="L556" s="734">
        <v>111.23999999999998</v>
      </c>
      <c r="M556" s="734">
        <v>5</v>
      </c>
      <c r="N556" s="735">
        <v>556.19999999999993</v>
      </c>
    </row>
    <row r="557" spans="1:14" ht="14.45" customHeight="1" x14ac:dyDescent="0.2">
      <c r="A557" s="729" t="s">
        <v>554</v>
      </c>
      <c r="B557" s="730" t="s">
        <v>555</v>
      </c>
      <c r="C557" s="731" t="s">
        <v>566</v>
      </c>
      <c r="D557" s="732" t="s">
        <v>567</v>
      </c>
      <c r="E557" s="733">
        <v>50113001</v>
      </c>
      <c r="F557" s="732" t="s">
        <v>577</v>
      </c>
      <c r="G557" s="731" t="s">
        <v>587</v>
      </c>
      <c r="H557" s="731">
        <v>174681</v>
      </c>
      <c r="I557" s="731">
        <v>174681</v>
      </c>
      <c r="J557" s="731" t="s">
        <v>1517</v>
      </c>
      <c r="K557" s="731" t="s">
        <v>1518</v>
      </c>
      <c r="L557" s="734">
        <v>169.26500000000004</v>
      </c>
      <c r="M557" s="734">
        <v>2</v>
      </c>
      <c r="N557" s="735">
        <v>338.53000000000009</v>
      </c>
    </row>
    <row r="558" spans="1:14" ht="14.45" customHeight="1" x14ac:dyDescent="0.2">
      <c r="A558" s="729" t="s">
        <v>554</v>
      </c>
      <c r="B558" s="730" t="s">
        <v>555</v>
      </c>
      <c r="C558" s="731" t="s">
        <v>566</v>
      </c>
      <c r="D558" s="732" t="s">
        <v>567</v>
      </c>
      <c r="E558" s="733">
        <v>50113001</v>
      </c>
      <c r="F558" s="732" t="s">
        <v>577</v>
      </c>
      <c r="G558" s="731" t="s">
        <v>587</v>
      </c>
      <c r="H558" s="731">
        <v>174700</v>
      </c>
      <c r="I558" s="731">
        <v>174700</v>
      </c>
      <c r="J558" s="731" t="s">
        <v>1519</v>
      </c>
      <c r="K558" s="731" t="s">
        <v>858</v>
      </c>
      <c r="L558" s="734">
        <v>723.18</v>
      </c>
      <c r="M558" s="734">
        <v>1</v>
      </c>
      <c r="N558" s="735">
        <v>723.18</v>
      </c>
    </row>
    <row r="559" spans="1:14" ht="14.45" customHeight="1" x14ac:dyDescent="0.2">
      <c r="A559" s="729" t="s">
        <v>554</v>
      </c>
      <c r="B559" s="730" t="s">
        <v>555</v>
      </c>
      <c r="C559" s="731" t="s">
        <v>566</v>
      </c>
      <c r="D559" s="732" t="s">
        <v>567</v>
      </c>
      <c r="E559" s="733">
        <v>50113001</v>
      </c>
      <c r="F559" s="732" t="s">
        <v>577</v>
      </c>
      <c r="G559" s="731" t="s">
        <v>578</v>
      </c>
      <c r="H559" s="731">
        <v>173414</v>
      </c>
      <c r="I559" s="731">
        <v>173414</v>
      </c>
      <c r="J559" s="731" t="s">
        <v>1520</v>
      </c>
      <c r="K559" s="731" t="s">
        <v>1521</v>
      </c>
      <c r="L559" s="734">
        <v>111.57999999999997</v>
      </c>
      <c r="M559" s="734">
        <v>1</v>
      </c>
      <c r="N559" s="735">
        <v>111.57999999999997</v>
      </c>
    </row>
    <row r="560" spans="1:14" ht="14.45" customHeight="1" x14ac:dyDescent="0.2">
      <c r="A560" s="729" t="s">
        <v>554</v>
      </c>
      <c r="B560" s="730" t="s">
        <v>555</v>
      </c>
      <c r="C560" s="731" t="s">
        <v>566</v>
      </c>
      <c r="D560" s="732" t="s">
        <v>567</v>
      </c>
      <c r="E560" s="733">
        <v>50113001</v>
      </c>
      <c r="F560" s="732" t="s">
        <v>577</v>
      </c>
      <c r="G560" s="731" t="s">
        <v>587</v>
      </c>
      <c r="H560" s="731">
        <v>150311</v>
      </c>
      <c r="I560" s="731">
        <v>50311</v>
      </c>
      <c r="J560" s="731" t="s">
        <v>1522</v>
      </c>
      <c r="K560" s="731" t="s">
        <v>1523</v>
      </c>
      <c r="L560" s="734">
        <v>103.93</v>
      </c>
      <c r="M560" s="734">
        <v>3</v>
      </c>
      <c r="N560" s="735">
        <v>311.79000000000002</v>
      </c>
    </row>
    <row r="561" spans="1:14" ht="14.45" customHeight="1" x14ac:dyDescent="0.2">
      <c r="A561" s="729" t="s">
        <v>554</v>
      </c>
      <c r="B561" s="730" t="s">
        <v>555</v>
      </c>
      <c r="C561" s="731" t="s">
        <v>566</v>
      </c>
      <c r="D561" s="732" t="s">
        <v>567</v>
      </c>
      <c r="E561" s="733">
        <v>50113001</v>
      </c>
      <c r="F561" s="732" t="s">
        <v>577</v>
      </c>
      <c r="G561" s="731" t="s">
        <v>587</v>
      </c>
      <c r="H561" s="731">
        <v>150309</v>
      </c>
      <c r="I561" s="731">
        <v>50309</v>
      </c>
      <c r="J561" s="731" t="s">
        <v>1522</v>
      </c>
      <c r="K561" s="731" t="s">
        <v>1092</v>
      </c>
      <c r="L561" s="734">
        <v>34.649999999999991</v>
      </c>
      <c r="M561" s="734">
        <v>4</v>
      </c>
      <c r="N561" s="735">
        <v>138.59999999999997</v>
      </c>
    </row>
    <row r="562" spans="1:14" ht="14.45" customHeight="1" x14ac:dyDescent="0.2">
      <c r="A562" s="729" t="s">
        <v>554</v>
      </c>
      <c r="B562" s="730" t="s">
        <v>555</v>
      </c>
      <c r="C562" s="731" t="s">
        <v>566</v>
      </c>
      <c r="D562" s="732" t="s">
        <v>567</v>
      </c>
      <c r="E562" s="733">
        <v>50113001</v>
      </c>
      <c r="F562" s="732" t="s">
        <v>577</v>
      </c>
      <c r="G562" s="731" t="s">
        <v>587</v>
      </c>
      <c r="H562" s="731">
        <v>150318</v>
      </c>
      <c r="I562" s="731">
        <v>50318</v>
      </c>
      <c r="J562" s="731" t="s">
        <v>1524</v>
      </c>
      <c r="K562" s="731" t="s">
        <v>1525</v>
      </c>
      <c r="L562" s="734">
        <v>121.95</v>
      </c>
      <c r="M562" s="734">
        <v>2</v>
      </c>
      <c r="N562" s="735">
        <v>243.9</v>
      </c>
    </row>
    <row r="563" spans="1:14" ht="14.45" customHeight="1" x14ac:dyDescent="0.2">
      <c r="A563" s="729" t="s">
        <v>554</v>
      </c>
      <c r="B563" s="730" t="s">
        <v>555</v>
      </c>
      <c r="C563" s="731" t="s">
        <v>566</v>
      </c>
      <c r="D563" s="732" t="s">
        <v>567</v>
      </c>
      <c r="E563" s="733">
        <v>50113001</v>
      </c>
      <c r="F563" s="732" t="s">
        <v>577</v>
      </c>
      <c r="G563" s="731" t="s">
        <v>587</v>
      </c>
      <c r="H563" s="731">
        <v>150316</v>
      </c>
      <c r="I563" s="731">
        <v>50316</v>
      </c>
      <c r="J563" s="731" t="s">
        <v>1524</v>
      </c>
      <c r="K563" s="731" t="s">
        <v>600</v>
      </c>
      <c r="L563" s="734">
        <v>52.430909090909083</v>
      </c>
      <c r="M563" s="734">
        <v>22</v>
      </c>
      <c r="N563" s="735">
        <v>1153.4799999999998</v>
      </c>
    </row>
    <row r="564" spans="1:14" ht="14.45" customHeight="1" x14ac:dyDescent="0.2">
      <c r="A564" s="729" t="s">
        <v>554</v>
      </c>
      <c r="B564" s="730" t="s">
        <v>555</v>
      </c>
      <c r="C564" s="731" t="s">
        <v>566</v>
      </c>
      <c r="D564" s="732" t="s">
        <v>567</v>
      </c>
      <c r="E564" s="733">
        <v>50113001</v>
      </c>
      <c r="F564" s="732" t="s">
        <v>577</v>
      </c>
      <c r="G564" s="731" t="s">
        <v>578</v>
      </c>
      <c r="H564" s="731">
        <v>148306</v>
      </c>
      <c r="I564" s="731">
        <v>148306</v>
      </c>
      <c r="J564" s="731" t="s">
        <v>1526</v>
      </c>
      <c r="K564" s="731" t="s">
        <v>803</v>
      </c>
      <c r="L564" s="734">
        <v>77.399999999999991</v>
      </c>
      <c r="M564" s="734">
        <v>9</v>
      </c>
      <c r="N564" s="735">
        <v>696.59999999999991</v>
      </c>
    </row>
    <row r="565" spans="1:14" ht="14.45" customHeight="1" x14ac:dyDescent="0.2">
      <c r="A565" s="729" t="s">
        <v>554</v>
      </c>
      <c r="B565" s="730" t="s">
        <v>555</v>
      </c>
      <c r="C565" s="731" t="s">
        <v>566</v>
      </c>
      <c r="D565" s="732" t="s">
        <v>567</v>
      </c>
      <c r="E565" s="733">
        <v>50113001</v>
      </c>
      <c r="F565" s="732" t="s">
        <v>577</v>
      </c>
      <c r="G565" s="731" t="s">
        <v>578</v>
      </c>
      <c r="H565" s="731">
        <v>850592</v>
      </c>
      <c r="I565" s="731">
        <v>148309</v>
      </c>
      <c r="J565" s="731" t="s">
        <v>1526</v>
      </c>
      <c r="K565" s="731" t="s">
        <v>1527</v>
      </c>
      <c r="L565" s="734">
        <v>188.24</v>
      </c>
      <c r="M565" s="734">
        <v>2</v>
      </c>
      <c r="N565" s="735">
        <v>376.48</v>
      </c>
    </row>
    <row r="566" spans="1:14" ht="14.45" customHeight="1" x14ac:dyDescent="0.2">
      <c r="A566" s="729" t="s">
        <v>554</v>
      </c>
      <c r="B566" s="730" t="s">
        <v>555</v>
      </c>
      <c r="C566" s="731" t="s">
        <v>566</v>
      </c>
      <c r="D566" s="732" t="s">
        <v>567</v>
      </c>
      <c r="E566" s="733">
        <v>50113001</v>
      </c>
      <c r="F566" s="732" t="s">
        <v>577</v>
      </c>
      <c r="G566" s="731" t="s">
        <v>587</v>
      </c>
      <c r="H566" s="731">
        <v>850551</v>
      </c>
      <c r="I566" s="731">
        <v>167859</v>
      </c>
      <c r="J566" s="731" t="s">
        <v>1528</v>
      </c>
      <c r="K566" s="731" t="s">
        <v>1463</v>
      </c>
      <c r="L566" s="734">
        <v>176.91</v>
      </c>
      <c r="M566" s="734">
        <v>1</v>
      </c>
      <c r="N566" s="735">
        <v>176.91</v>
      </c>
    </row>
    <row r="567" spans="1:14" ht="14.45" customHeight="1" x14ac:dyDescent="0.2">
      <c r="A567" s="729" t="s">
        <v>554</v>
      </c>
      <c r="B567" s="730" t="s">
        <v>555</v>
      </c>
      <c r="C567" s="731" t="s">
        <v>566</v>
      </c>
      <c r="D567" s="732" t="s">
        <v>567</v>
      </c>
      <c r="E567" s="733">
        <v>50113001</v>
      </c>
      <c r="F567" s="732" t="s">
        <v>577</v>
      </c>
      <c r="G567" s="731" t="s">
        <v>578</v>
      </c>
      <c r="H567" s="731">
        <v>194361</v>
      </c>
      <c r="I567" s="731">
        <v>194361</v>
      </c>
      <c r="J567" s="731" t="s">
        <v>1529</v>
      </c>
      <c r="K567" s="731" t="s">
        <v>1530</v>
      </c>
      <c r="L567" s="734">
        <v>1272.1500000000001</v>
      </c>
      <c r="M567" s="734">
        <v>1</v>
      </c>
      <c r="N567" s="735">
        <v>1272.1500000000001</v>
      </c>
    </row>
    <row r="568" spans="1:14" ht="14.45" customHeight="1" x14ac:dyDescent="0.2">
      <c r="A568" s="729" t="s">
        <v>554</v>
      </c>
      <c r="B568" s="730" t="s">
        <v>555</v>
      </c>
      <c r="C568" s="731" t="s">
        <v>566</v>
      </c>
      <c r="D568" s="732" t="s">
        <v>567</v>
      </c>
      <c r="E568" s="733">
        <v>50113001</v>
      </c>
      <c r="F568" s="732" t="s">
        <v>577</v>
      </c>
      <c r="G568" s="731" t="s">
        <v>578</v>
      </c>
      <c r="H568" s="731">
        <v>845240</v>
      </c>
      <c r="I568" s="731">
        <v>109799</v>
      </c>
      <c r="J568" s="731" t="s">
        <v>1531</v>
      </c>
      <c r="K568" s="731" t="s">
        <v>781</v>
      </c>
      <c r="L568" s="734">
        <v>80.915999999999997</v>
      </c>
      <c r="M568" s="734">
        <v>5</v>
      </c>
      <c r="N568" s="735">
        <v>404.58</v>
      </c>
    </row>
    <row r="569" spans="1:14" ht="14.45" customHeight="1" x14ac:dyDescent="0.2">
      <c r="A569" s="729" t="s">
        <v>554</v>
      </c>
      <c r="B569" s="730" t="s">
        <v>555</v>
      </c>
      <c r="C569" s="731" t="s">
        <v>566</v>
      </c>
      <c r="D569" s="732" t="s">
        <v>567</v>
      </c>
      <c r="E569" s="733">
        <v>50113001</v>
      </c>
      <c r="F569" s="732" t="s">
        <v>577</v>
      </c>
      <c r="G569" s="731" t="s">
        <v>578</v>
      </c>
      <c r="H569" s="731">
        <v>849920</v>
      </c>
      <c r="I569" s="731">
        <v>144615</v>
      </c>
      <c r="J569" s="731" t="s">
        <v>1532</v>
      </c>
      <c r="K569" s="731" t="s">
        <v>643</v>
      </c>
      <c r="L569" s="734">
        <v>159.41000000000003</v>
      </c>
      <c r="M569" s="734">
        <v>1</v>
      </c>
      <c r="N569" s="735">
        <v>159.41000000000003</v>
      </c>
    </row>
    <row r="570" spans="1:14" ht="14.45" customHeight="1" x14ac:dyDescent="0.2">
      <c r="A570" s="729" t="s">
        <v>554</v>
      </c>
      <c r="B570" s="730" t="s">
        <v>555</v>
      </c>
      <c r="C570" s="731" t="s">
        <v>566</v>
      </c>
      <c r="D570" s="732" t="s">
        <v>567</v>
      </c>
      <c r="E570" s="733">
        <v>50113001</v>
      </c>
      <c r="F570" s="732" t="s">
        <v>577</v>
      </c>
      <c r="G570" s="731" t="s">
        <v>578</v>
      </c>
      <c r="H570" s="731">
        <v>205392</v>
      </c>
      <c r="I570" s="731">
        <v>205392</v>
      </c>
      <c r="J570" s="731" t="s">
        <v>1533</v>
      </c>
      <c r="K570" s="731" t="s">
        <v>1534</v>
      </c>
      <c r="L570" s="734">
        <v>122.14000000000003</v>
      </c>
      <c r="M570" s="734">
        <v>3</v>
      </c>
      <c r="N570" s="735">
        <v>366.42000000000007</v>
      </c>
    </row>
    <row r="571" spans="1:14" ht="14.45" customHeight="1" x14ac:dyDescent="0.2">
      <c r="A571" s="729" t="s">
        <v>554</v>
      </c>
      <c r="B571" s="730" t="s">
        <v>555</v>
      </c>
      <c r="C571" s="731" t="s">
        <v>566</v>
      </c>
      <c r="D571" s="732" t="s">
        <v>567</v>
      </c>
      <c r="E571" s="733">
        <v>50113001</v>
      </c>
      <c r="F571" s="732" t="s">
        <v>577</v>
      </c>
      <c r="G571" s="731" t="s">
        <v>578</v>
      </c>
      <c r="H571" s="731">
        <v>197782</v>
      </c>
      <c r="I571" s="731">
        <v>197782</v>
      </c>
      <c r="J571" s="731" t="s">
        <v>1535</v>
      </c>
      <c r="K571" s="731" t="s">
        <v>1536</v>
      </c>
      <c r="L571" s="734">
        <v>424.82</v>
      </c>
      <c r="M571" s="734">
        <v>3</v>
      </c>
      <c r="N571" s="735">
        <v>1274.46</v>
      </c>
    </row>
    <row r="572" spans="1:14" ht="14.45" customHeight="1" x14ac:dyDescent="0.2">
      <c r="A572" s="729" t="s">
        <v>554</v>
      </c>
      <c r="B572" s="730" t="s">
        <v>555</v>
      </c>
      <c r="C572" s="731" t="s">
        <v>566</v>
      </c>
      <c r="D572" s="732" t="s">
        <v>567</v>
      </c>
      <c r="E572" s="733">
        <v>50113001</v>
      </c>
      <c r="F572" s="732" t="s">
        <v>577</v>
      </c>
      <c r="G572" s="731" t="s">
        <v>578</v>
      </c>
      <c r="H572" s="731">
        <v>197864</v>
      </c>
      <c r="I572" s="731">
        <v>97864</v>
      </c>
      <c r="J572" s="731" t="s">
        <v>1537</v>
      </c>
      <c r="K572" s="731" t="s">
        <v>604</v>
      </c>
      <c r="L572" s="734">
        <v>300.08</v>
      </c>
      <c r="M572" s="734">
        <v>11</v>
      </c>
      <c r="N572" s="735">
        <v>3300.8799999999997</v>
      </c>
    </row>
    <row r="573" spans="1:14" ht="14.45" customHeight="1" x14ac:dyDescent="0.2">
      <c r="A573" s="729" t="s">
        <v>554</v>
      </c>
      <c r="B573" s="730" t="s">
        <v>555</v>
      </c>
      <c r="C573" s="731" t="s">
        <v>566</v>
      </c>
      <c r="D573" s="732" t="s">
        <v>567</v>
      </c>
      <c r="E573" s="733">
        <v>50113001</v>
      </c>
      <c r="F573" s="732" t="s">
        <v>577</v>
      </c>
      <c r="G573" s="731" t="s">
        <v>578</v>
      </c>
      <c r="H573" s="731">
        <v>849695</v>
      </c>
      <c r="I573" s="731">
        <v>500578</v>
      </c>
      <c r="J573" s="731" t="s">
        <v>1538</v>
      </c>
      <c r="K573" s="731" t="s">
        <v>1539</v>
      </c>
      <c r="L573" s="734">
        <v>929.75</v>
      </c>
      <c r="M573" s="734">
        <v>2</v>
      </c>
      <c r="N573" s="735">
        <v>1859.5</v>
      </c>
    </row>
    <row r="574" spans="1:14" ht="14.45" customHeight="1" x14ac:dyDescent="0.2">
      <c r="A574" s="729" t="s">
        <v>554</v>
      </c>
      <c r="B574" s="730" t="s">
        <v>555</v>
      </c>
      <c r="C574" s="731" t="s">
        <v>566</v>
      </c>
      <c r="D574" s="732" t="s">
        <v>567</v>
      </c>
      <c r="E574" s="733">
        <v>50113001</v>
      </c>
      <c r="F574" s="732" t="s">
        <v>577</v>
      </c>
      <c r="G574" s="731" t="s">
        <v>578</v>
      </c>
      <c r="H574" s="731">
        <v>849320</v>
      </c>
      <c r="I574" s="731">
        <v>134270</v>
      </c>
      <c r="J574" s="731" t="s">
        <v>1540</v>
      </c>
      <c r="K574" s="731" t="s">
        <v>1541</v>
      </c>
      <c r="L574" s="734">
        <v>122.42</v>
      </c>
      <c r="M574" s="734">
        <v>1</v>
      </c>
      <c r="N574" s="735">
        <v>122.42</v>
      </c>
    </row>
    <row r="575" spans="1:14" ht="14.45" customHeight="1" x14ac:dyDescent="0.2">
      <c r="A575" s="729" t="s">
        <v>554</v>
      </c>
      <c r="B575" s="730" t="s">
        <v>555</v>
      </c>
      <c r="C575" s="731" t="s">
        <v>566</v>
      </c>
      <c r="D575" s="732" t="s">
        <v>567</v>
      </c>
      <c r="E575" s="733">
        <v>50113001</v>
      </c>
      <c r="F575" s="732" t="s">
        <v>577</v>
      </c>
      <c r="G575" s="731" t="s">
        <v>578</v>
      </c>
      <c r="H575" s="731">
        <v>991644</v>
      </c>
      <c r="I575" s="731">
        <v>125592</v>
      </c>
      <c r="J575" s="731" t="s">
        <v>1542</v>
      </c>
      <c r="K575" s="731" t="s">
        <v>1543</v>
      </c>
      <c r="L575" s="734">
        <v>194.66</v>
      </c>
      <c r="M575" s="734">
        <v>1</v>
      </c>
      <c r="N575" s="735">
        <v>194.66</v>
      </c>
    </row>
    <row r="576" spans="1:14" ht="14.45" customHeight="1" x14ac:dyDescent="0.2">
      <c r="A576" s="729" t="s">
        <v>554</v>
      </c>
      <c r="B576" s="730" t="s">
        <v>555</v>
      </c>
      <c r="C576" s="731" t="s">
        <v>566</v>
      </c>
      <c r="D576" s="732" t="s">
        <v>567</v>
      </c>
      <c r="E576" s="733">
        <v>50113001</v>
      </c>
      <c r="F576" s="732" t="s">
        <v>577</v>
      </c>
      <c r="G576" s="731" t="s">
        <v>587</v>
      </c>
      <c r="H576" s="731">
        <v>233727</v>
      </c>
      <c r="I576" s="731">
        <v>233727</v>
      </c>
      <c r="J576" s="731" t="s">
        <v>1544</v>
      </c>
      <c r="K576" s="731" t="s">
        <v>1545</v>
      </c>
      <c r="L576" s="734">
        <v>71.045000000000002</v>
      </c>
      <c r="M576" s="734">
        <v>2</v>
      </c>
      <c r="N576" s="735">
        <v>142.09</v>
      </c>
    </row>
    <row r="577" spans="1:14" ht="14.45" customHeight="1" x14ac:dyDescent="0.2">
      <c r="A577" s="729" t="s">
        <v>554</v>
      </c>
      <c r="B577" s="730" t="s">
        <v>555</v>
      </c>
      <c r="C577" s="731" t="s">
        <v>566</v>
      </c>
      <c r="D577" s="732" t="s">
        <v>567</v>
      </c>
      <c r="E577" s="733">
        <v>50113001</v>
      </c>
      <c r="F577" s="732" t="s">
        <v>577</v>
      </c>
      <c r="G577" s="731" t="s">
        <v>587</v>
      </c>
      <c r="H577" s="731">
        <v>237705</v>
      </c>
      <c r="I577" s="731">
        <v>237705</v>
      </c>
      <c r="J577" s="731" t="s">
        <v>1546</v>
      </c>
      <c r="K577" s="731" t="s">
        <v>1547</v>
      </c>
      <c r="L577" s="734">
        <v>81.099999999999994</v>
      </c>
      <c r="M577" s="734">
        <v>5</v>
      </c>
      <c r="N577" s="735">
        <v>405.5</v>
      </c>
    </row>
    <row r="578" spans="1:14" ht="14.45" customHeight="1" x14ac:dyDescent="0.2">
      <c r="A578" s="729" t="s">
        <v>554</v>
      </c>
      <c r="B578" s="730" t="s">
        <v>555</v>
      </c>
      <c r="C578" s="731" t="s">
        <v>566</v>
      </c>
      <c r="D578" s="732" t="s">
        <v>567</v>
      </c>
      <c r="E578" s="733">
        <v>50113001</v>
      </c>
      <c r="F578" s="732" t="s">
        <v>577</v>
      </c>
      <c r="G578" s="731" t="s">
        <v>578</v>
      </c>
      <c r="H578" s="731">
        <v>202789</v>
      </c>
      <c r="I578" s="731">
        <v>202789</v>
      </c>
      <c r="J578" s="731" t="s">
        <v>1548</v>
      </c>
      <c r="K578" s="731" t="s">
        <v>1549</v>
      </c>
      <c r="L578" s="734">
        <v>74.215806451612892</v>
      </c>
      <c r="M578" s="734">
        <v>62</v>
      </c>
      <c r="N578" s="735">
        <v>4601.3799999999992</v>
      </c>
    </row>
    <row r="579" spans="1:14" ht="14.45" customHeight="1" x14ac:dyDescent="0.2">
      <c r="A579" s="729" t="s">
        <v>554</v>
      </c>
      <c r="B579" s="730" t="s">
        <v>555</v>
      </c>
      <c r="C579" s="731" t="s">
        <v>566</v>
      </c>
      <c r="D579" s="732" t="s">
        <v>567</v>
      </c>
      <c r="E579" s="733">
        <v>50113001</v>
      </c>
      <c r="F579" s="732" t="s">
        <v>577</v>
      </c>
      <c r="G579" s="731" t="s">
        <v>578</v>
      </c>
      <c r="H579" s="731">
        <v>202790</v>
      </c>
      <c r="I579" s="731">
        <v>202790</v>
      </c>
      <c r="J579" s="731" t="s">
        <v>1548</v>
      </c>
      <c r="K579" s="731" t="s">
        <v>1550</v>
      </c>
      <c r="L579" s="734">
        <v>117.40199999999997</v>
      </c>
      <c r="M579" s="734">
        <v>10</v>
      </c>
      <c r="N579" s="735">
        <v>1174.0199999999998</v>
      </c>
    </row>
    <row r="580" spans="1:14" ht="14.45" customHeight="1" x14ac:dyDescent="0.2">
      <c r="A580" s="729" t="s">
        <v>554</v>
      </c>
      <c r="B580" s="730" t="s">
        <v>555</v>
      </c>
      <c r="C580" s="731" t="s">
        <v>566</v>
      </c>
      <c r="D580" s="732" t="s">
        <v>567</v>
      </c>
      <c r="E580" s="733">
        <v>50113001</v>
      </c>
      <c r="F580" s="732" t="s">
        <v>577</v>
      </c>
      <c r="G580" s="731" t="s">
        <v>578</v>
      </c>
      <c r="H580" s="731">
        <v>130434</v>
      </c>
      <c r="I580" s="731">
        <v>30434</v>
      </c>
      <c r="J580" s="731" t="s">
        <v>1551</v>
      </c>
      <c r="K580" s="731" t="s">
        <v>1552</v>
      </c>
      <c r="L580" s="734">
        <v>156.43000000000004</v>
      </c>
      <c r="M580" s="734">
        <v>7</v>
      </c>
      <c r="N580" s="735">
        <v>1095.0100000000002</v>
      </c>
    </row>
    <row r="581" spans="1:14" ht="14.45" customHeight="1" x14ac:dyDescent="0.2">
      <c r="A581" s="729" t="s">
        <v>554</v>
      </c>
      <c r="B581" s="730" t="s">
        <v>555</v>
      </c>
      <c r="C581" s="731" t="s">
        <v>566</v>
      </c>
      <c r="D581" s="732" t="s">
        <v>567</v>
      </c>
      <c r="E581" s="733">
        <v>50113001</v>
      </c>
      <c r="F581" s="732" t="s">
        <v>577</v>
      </c>
      <c r="G581" s="731" t="s">
        <v>578</v>
      </c>
      <c r="H581" s="731">
        <v>103550</v>
      </c>
      <c r="I581" s="731">
        <v>3550</v>
      </c>
      <c r="J581" s="731" t="s">
        <v>1551</v>
      </c>
      <c r="K581" s="731" t="s">
        <v>1039</v>
      </c>
      <c r="L581" s="734">
        <v>39.81</v>
      </c>
      <c r="M581" s="734">
        <v>17</v>
      </c>
      <c r="N581" s="735">
        <v>676.77</v>
      </c>
    </row>
    <row r="582" spans="1:14" ht="14.45" customHeight="1" x14ac:dyDescent="0.2">
      <c r="A582" s="729" t="s">
        <v>554</v>
      </c>
      <c r="B582" s="730" t="s">
        <v>555</v>
      </c>
      <c r="C582" s="731" t="s">
        <v>566</v>
      </c>
      <c r="D582" s="732" t="s">
        <v>567</v>
      </c>
      <c r="E582" s="733">
        <v>50113001</v>
      </c>
      <c r="F582" s="732" t="s">
        <v>577</v>
      </c>
      <c r="G582" s="731" t="s">
        <v>578</v>
      </c>
      <c r="H582" s="731">
        <v>146755</v>
      </c>
      <c r="I582" s="731">
        <v>46755</v>
      </c>
      <c r="J582" s="731" t="s">
        <v>1553</v>
      </c>
      <c r="K582" s="731" t="s">
        <v>1554</v>
      </c>
      <c r="L582" s="734">
        <v>83.559999999999988</v>
      </c>
      <c r="M582" s="734">
        <v>2</v>
      </c>
      <c r="N582" s="735">
        <v>167.11999999999998</v>
      </c>
    </row>
    <row r="583" spans="1:14" ht="14.45" customHeight="1" x14ac:dyDescent="0.2">
      <c r="A583" s="729" t="s">
        <v>554</v>
      </c>
      <c r="B583" s="730" t="s">
        <v>555</v>
      </c>
      <c r="C583" s="731" t="s">
        <v>566</v>
      </c>
      <c r="D583" s="732" t="s">
        <v>567</v>
      </c>
      <c r="E583" s="733">
        <v>50113001</v>
      </c>
      <c r="F583" s="732" t="s">
        <v>577</v>
      </c>
      <c r="G583" s="731" t="s">
        <v>578</v>
      </c>
      <c r="H583" s="731">
        <v>160890</v>
      </c>
      <c r="I583" s="731">
        <v>60890</v>
      </c>
      <c r="J583" s="731" t="s">
        <v>1555</v>
      </c>
      <c r="K583" s="731" t="s">
        <v>1556</v>
      </c>
      <c r="L583" s="734">
        <v>159.13</v>
      </c>
      <c r="M583" s="734">
        <v>1</v>
      </c>
      <c r="N583" s="735">
        <v>159.13</v>
      </c>
    </row>
    <row r="584" spans="1:14" ht="14.45" customHeight="1" x14ac:dyDescent="0.2">
      <c r="A584" s="729" t="s">
        <v>554</v>
      </c>
      <c r="B584" s="730" t="s">
        <v>555</v>
      </c>
      <c r="C584" s="731" t="s">
        <v>566</v>
      </c>
      <c r="D584" s="732" t="s">
        <v>567</v>
      </c>
      <c r="E584" s="733">
        <v>50113001</v>
      </c>
      <c r="F584" s="732" t="s">
        <v>577</v>
      </c>
      <c r="G584" s="731" t="s">
        <v>578</v>
      </c>
      <c r="H584" s="731">
        <v>225452</v>
      </c>
      <c r="I584" s="731">
        <v>225452</v>
      </c>
      <c r="J584" s="731" t="s">
        <v>1557</v>
      </c>
      <c r="K584" s="731" t="s">
        <v>1558</v>
      </c>
      <c r="L584" s="734">
        <v>506.60444444444448</v>
      </c>
      <c r="M584" s="734">
        <v>9</v>
      </c>
      <c r="N584" s="735">
        <v>4559.4400000000005</v>
      </c>
    </row>
    <row r="585" spans="1:14" ht="14.45" customHeight="1" x14ac:dyDescent="0.2">
      <c r="A585" s="729" t="s">
        <v>554</v>
      </c>
      <c r="B585" s="730" t="s">
        <v>555</v>
      </c>
      <c r="C585" s="731" t="s">
        <v>566</v>
      </c>
      <c r="D585" s="732" t="s">
        <v>567</v>
      </c>
      <c r="E585" s="733">
        <v>50113001</v>
      </c>
      <c r="F585" s="732" t="s">
        <v>577</v>
      </c>
      <c r="G585" s="731" t="s">
        <v>578</v>
      </c>
      <c r="H585" s="731">
        <v>221884</v>
      </c>
      <c r="I585" s="731">
        <v>221884</v>
      </c>
      <c r="J585" s="731" t="s">
        <v>1559</v>
      </c>
      <c r="K585" s="731" t="s">
        <v>1560</v>
      </c>
      <c r="L585" s="734">
        <v>1980</v>
      </c>
      <c r="M585" s="734">
        <v>1</v>
      </c>
      <c r="N585" s="735">
        <v>1980</v>
      </c>
    </row>
    <row r="586" spans="1:14" ht="14.45" customHeight="1" x14ac:dyDescent="0.2">
      <c r="A586" s="729" t="s">
        <v>554</v>
      </c>
      <c r="B586" s="730" t="s">
        <v>555</v>
      </c>
      <c r="C586" s="731" t="s">
        <v>566</v>
      </c>
      <c r="D586" s="732" t="s">
        <v>567</v>
      </c>
      <c r="E586" s="733">
        <v>50113001</v>
      </c>
      <c r="F586" s="732" t="s">
        <v>577</v>
      </c>
      <c r="G586" s="731" t="s">
        <v>578</v>
      </c>
      <c r="H586" s="731">
        <v>184785</v>
      </c>
      <c r="I586" s="731">
        <v>84785</v>
      </c>
      <c r="J586" s="731" t="s">
        <v>1561</v>
      </c>
      <c r="K586" s="731" t="s">
        <v>1562</v>
      </c>
      <c r="L586" s="734">
        <v>192.74</v>
      </c>
      <c r="M586" s="734">
        <v>2</v>
      </c>
      <c r="N586" s="735">
        <v>385.48</v>
      </c>
    </row>
    <row r="587" spans="1:14" ht="14.45" customHeight="1" x14ac:dyDescent="0.2">
      <c r="A587" s="729" t="s">
        <v>554</v>
      </c>
      <c r="B587" s="730" t="s">
        <v>555</v>
      </c>
      <c r="C587" s="731" t="s">
        <v>566</v>
      </c>
      <c r="D587" s="732" t="s">
        <v>567</v>
      </c>
      <c r="E587" s="733">
        <v>50113001</v>
      </c>
      <c r="F587" s="732" t="s">
        <v>577</v>
      </c>
      <c r="G587" s="731" t="s">
        <v>578</v>
      </c>
      <c r="H587" s="731">
        <v>112023</v>
      </c>
      <c r="I587" s="731">
        <v>12023</v>
      </c>
      <c r="J587" s="731" t="s">
        <v>1563</v>
      </c>
      <c r="K587" s="731" t="s">
        <v>1564</v>
      </c>
      <c r="L587" s="734">
        <v>80.759999999999991</v>
      </c>
      <c r="M587" s="734">
        <v>8</v>
      </c>
      <c r="N587" s="735">
        <v>646.07999999999993</v>
      </c>
    </row>
    <row r="588" spans="1:14" ht="14.45" customHeight="1" x14ac:dyDescent="0.2">
      <c r="A588" s="729" t="s">
        <v>554</v>
      </c>
      <c r="B588" s="730" t="s">
        <v>555</v>
      </c>
      <c r="C588" s="731" t="s">
        <v>566</v>
      </c>
      <c r="D588" s="732" t="s">
        <v>567</v>
      </c>
      <c r="E588" s="733">
        <v>50113001</v>
      </c>
      <c r="F588" s="732" t="s">
        <v>577</v>
      </c>
      <c r="G588" s="731" t="s">
        <v>578</v>
      </c>
      <c r="H588" s="731">
        <v>243240</v>
      </c>
      <c r="I588" s="731">
        <v>243240</v>
      </c>
      <c r="J588" s="731" t="s">
        <v>1563</v>
      </c>
      <c r="K588" s="731" t="s">
        <v>1564</v>
      </c>
      <c r="L588" s="734">
        <v>80.287000000000006</v>
      </c>
      <c r="M588" s="734">
        <v>30</v>
      </c>
      <c r="N588" s="735">
        <v>2408.61</v>
      </c>
    </row>
    <row r="589" spans="1:14" ht="14.45" customHeight="1" x14ac:dyDescent="0.2">
      <c r="A589" s="729" t="s">
        <v>554</v>
      </c>
      <c r="B589" s="730" t="s">
        <v>555</v>
      </c>
      <c r="C589" s="731" t="s">
        <v>566</v>
      </c>
      <c r="D589" s="732" t="s">
        <v>567</v>
      </c>
      <c r="E589" s="733">
        <v>50113001</v>
      </c>
      <c r="F589" s="732" t="s">
        <v>577</v>
      </c>
      <c r="G589" s="731" t="s">
        <v>578</v>
      </c>
      <c r="H589" s="731">
        <v>840155</v>
      </c>
      <c r="I589" s="731">
        <v>0</v>
      </c>
      <c r="J589" s="731" t="s">
        <v>1565</v>
      </c>
      <c r="K589" s="731" t="s">
        <v>329</v>
      </c>
      <c r="L589" s="734">
        <v>65.376666666666665</v>
      </c>
      <c r="M589" s="734">
        <v>3</v>
      </c>
      <c r="N589" s="735">
        <v>196.13</v>
      </c>
    </row>
    <row r="590" spans="1:14" ht="14.45" customHeight="1" x14ac:dyDescent="0.2">
      <c r="A590" s="729" t="s">
        <v>554</v>
      </c>
      <c r="B590" s="730" t="s">
        <v>555</v>
      </c>
      <c r="C590" s="731" t="s">
        <v>566</v>
      </c>
      <c r="D590" s="732" t="s">
        <v>567</v>
      </c>
      <c r="E590" s="733">
        <v>50113001</v>
      </c>
      <c r="F590" s="732" t="s">
        <v>577</v>
      </c>
      <c r="G590" s="731" t="s">
        <v>578</v>
      </c>
      <c r="H590" s="731">
        <v>840333</v>
      </c>
      <c r="I590" s="731">
        <v>0</v>
      </c>
      <c r="J590" s="731" t="s">
        <v>1566</v>
      </c>
      <c r="K590" s="731" t="s">
        <v>329</v>
      </c>
      <c r="L590" s="734">
        <v>25.070000000000011</v>
      </c>
      <c r="M590" s="734">
        <v>1</v>
      </c>
      <c r="N590" s="735">
        <v>25.070000000000011</v>
      </c>
    </row>
    <row r="591" spans="1:14" ht="14.45" customHeight="1" x14ac:dyDescent="0.2">
      <c r="A591" s="729" t="s">
        <v>554</v>
      </c>
      <c r="B591" s="730" t="s">
        <v>555</v>
      </c>
      <c r="C591" s="731" t="s">
        <v>566</v>
      </c>
      <c r="D591" s="732" t="s">
        <v>567</v>
      </c>
      <c r="E591" s="733">
        <v>50113001</v>
      </c>
      <c r="F591" s="732" t="s">
        <v>577</v>
      </c>
      <c r="G591" s="731" t="s">
        <v>578</v>
      </c>
      <c r="H591" s="731">
        <v>100643</v>
      </c>
      <c r="I591" s="731">
        <v>643</v>
      </c>
      <c r="J591" s="731" t="s">
        <v>1567</v>
      </c>
      <c r="K591" s="731" t="s">
        <v>1568</v>
      </c>
      <c r="L591" s="734">
        <v>63.559999999999988</v>
      </c>
      <c r="M591" s="734">
        <v>17</v>
      </c>
      <c r="N591" s="735">
        <v>1080.5199999999998</v>
      </c>
    </row>
    <row r="592" spans="1:14" ht="14.45" customHeight="1" x14ac:dyDescent="0.2">
      <c r="A592" s="729" t="s">
        <v>554</v>
      </c>
      <c r="B592" s="730" t="s">
        <v>555</v>
      </c>
      <c r="C592" s="731" t="s">
        <v>566</v>
      </c>
      <c r="D592" s="732" t="s">
        <v>567</v>
      </c>
      <c r="E592" s="733">
        <v>50113001</v>
      </c>
      <c r="F592" s="732" t="s">
        <v>577</v>
      </c>
      <c r="G592" s="731" t="s">
        <v>578</v>
      </c>
      <c r="H592" s="731">
        <v>100641</v>
      </c>
      <c r="I592" s="731">
        <v>641</v>
      </c>
      <c r="J592" s="731" t="s">
        <v>1569</v>
      </c>
      <c r="K592" s="731" t="s">
        <v>1570</v>
      </c>
      <c r="L592" s="734">
        <v>31.210000000000004</v>
      </c>
      <c r="M592" s="734">
        <v>3</v>
      </c>
      <c r="N592" s="735">
        <v>93.63000000000001</v>
      </c>
    </row>
    <row r="593" spans="1:14" ht="14.45" customHeight="1" x14ac:dyDescent="0.2">
      <c r="A593" s="729" t="s">
        <v>554</v>
      </c>
      <c r="B593" s="730" t="s">
        <v>555</v>
      </c>
      <c r="C593" s="731" t="s">
        <v>566</v>
      </c>
      <c r="D593" s="732" t="s">
        <v>567</v>
      </c>
      <c r="E593" s="733">
        <v>50113001</v>
      </c>
      <c r="F593" s="732" t="s">
        <v>577</v>
      </c>
      <c r="G593" s="731" t="s">
        <v>578</v>
      </c>
      <c r="H593" s="731">
        <v>840464</v>
      </c>
      <c r="I593" s="731">
        <v>0</v>
      </c>
      <c r="J593" s="731" t="s">
        <v>1571</v>
      </c>
      <c r="K593" s="731" t="s">
        <v>1572</v>
      </c>
      <c r="L593" s="734">
        <v>45.49</v>
      </c>
      <c r="M593" s="734">
        <v>2</v>
      </c>
      <c r="N593" s="735">
        <v>90.98</v>
      </c>
    </row>
    <row r="594" spans="1:14" ht="14.45" customHeight="1" x14ac:dyDescent="0.2">
      <c r="A594" s="729" t="s">
        <v>554</v>
      </c>
      <c r="B594" s="730" t="s">
        <v>555</v>
      </c>
      <c r="C594" s="731" t="s">
        <v>566</v>
      </c>
      <c r="D594" s="732" t="s">
        <v>567</v>
      </c>
      <c r="E594" s="733">
        <v>50113001</v>
      </c>
      <c r="F594" s="732" t="s">
        <v>577</v>
      </c>
      <c r="G594" s="731" t="s">
        <v>578</v>
      </c>
      <c r="H594" s="731">
        <v>993865</v>
      </c>
      <c r="I594" s="731">
        <v>0</v>
      </c>
      <c r="J594" s="731" t="s">
        <v>1573</v>
      </c>
      <c r="K594" s="731" t="s">
        <v>329</v>
      </c>
      <c r="L594" s="734">
        <v>125.105</v>
      </c>
      <c r="M594" s="734">
        <v>6</v>
      </c>
      <c r="N594" s="735">
        <v>750.63</v>
      </c>
    </row>
    <row r="595" spans="1:14" ht="14.45" customHeight="1" x14ac:dyDescent="0.2">
      <c r="A595" s="729" t="s">
        <v>554</v>
      </c>
      <c r="B595" s="730" t="s">
        <v>555</v>
      </c>
      <c r="C595" s="731" t="s">
        <v>566</v>
      </c>
      <c r="D595" s="732" t="s">
        <v>567</v>
      </c>
      <c r="E595" s="733">
        <v>50113001</v>
      </c>
      <c r="F595" s="732" t="s">
        <v>577</v>
      </c>
      <c r="G595" s="731" t="s">
        <v>587</v>
      </c>
      <c r="H595" s="731">
        <v>194113</v>
      </c>
      <c r="I595" s="731">
        <v>94113</v>
      </c>
      <c r="J595" s="731" t="s">
        <v>1574</v>
      </c>
      <c r="K595" s="731" t="s">
        <v>1575</v>
      </c>
      <c r="L595" s="734">
        <v>111.12</v>
      </c>
      <c r="M595" s="734">
        <v>1</v>
      </c>
      <c r="N595" s="735">
        <v>111.12</v>
      </c>
    </row>
    <row r="596" spans="1:14" ht="14.45" customHeight="1" x14ac:dyDescent="0.2">
      <c r="A596" s="729" t="s">
        <v>554</v>
      </c>
      <c r="B596" s="730" t="s">
        <v>555</v>
      </c>
      <c r="C596" s="731" t="s">
        <v>566</v>
      </c>
      <c r="D596" s="732" t="s">
        <v>567</v>
      </c>
      <c r="E596" s="733">
        <v>50113001</v>
      </c>
      <c r="F596" s="732" t="s">
        <v>577</v>
      </c>
      <c r="G596" s="731" t="s">
        <v>587</v>
      </c>
      <c r="H596" s="731">
        <v>192340</v>
      </c>
      <c r="I596" s="731">
        <v>192340</v>
      </c>
      <c r="J596" s="731" t="s">
        <v>1576</v>
      </c>
      <c r="K596" s="731" t="s">
        <v>1577</v>
      </c>
      <c r="L596" s="734">
        <v>73.739999999999981</v>
      </c>
      <c r="M596" s="734">
        <v>1</v>
      </c>
      <c r="N596" s="735">
        <v>73.739999999999981</v>
      </c>
    </row>
    <row r="597" spans="1:14" ht="14.45" customHeight="1" x14ac:dyDescent="0.2">
      <c r="A597" s="729" t="s">
        <v>554</v>
      </c>
      <c r="B597" s="730" t="s">
        <v>555</v>
      </c>
      <c r="C597" s="731" t="s">
        <v>566</v>
      </c>
      <c r="D597" s="732" t="s">
        <v>567</v>
      </c>
      <c r="E597" s="733">
        <v>50113001</v>
      </c>
      <c r="F597" s="732" t="s">
        <v>577</v>
      </c>
      <c r="G597" s="731" t="s">
        <v>587</v>
      </c>
      <c r="H597" s="731">
        <v>192342</v>
      </c>
      <c r="I597" s="731">
        <v>192342</v>
      </c>
      <c r="J597" s="731" t="s">
        <v>1578</v>
      </c>
      <c r="K597" s="731" t="s">
        <v>1579</v>
      </c>
      <c r="L597" s="734">
        <v>137.37000000000003</v>
      </c>
      <c r="M597" s="734">
        <v>1</v>
      </c>
      <c r="N597" s="735">
        <v>137.37000000000003</v>
      </c>
    </row>
    <row r="598" spans="1:14" ht="14.45" customHeight="1" x14ac:dyDescent="0.2">
      <c r="A598" s="729" t="s">
        <v>554</v>
      </c>
      <c r="B598" s="730" t="s">
        <v>555</v>
      </c>
      <c r="C598" s="731" t="s">
        <v>566</v>
      </c>
      <c r="D598" s="732" t="s">
        <v>567</v>
      </c>
      <c r="E598" s="733">
        <v>50113001</v>
      </c>
      <c r="F598" s="732" t="s">
        <v>577</v>
      </c>
      <c r="G598" s="731" t="s">
        <v>578</v>
      </c>
      <c r="H598" s="731">
        <v>148673</v>
      </c>
      <c r="I598" s="731">
        <v>148673</v>
      </c>
      <c r="J598" s="731" t="s">
        <v>1580</v>
      </c>
      <c r="K598" s="731" t="s">
        <v>1581</v>
      </c>
      <c r="L598" s="734">
        <v>146.12</v>
      </c>
      <c r="M598" s="734">
        <v>3</v>
      </c>
      <c r="N598" s="735">
        <v>438.36</v>
      </c>
    </row>
    <row r="599" spans="1:14" ht="14.45" customHeight="1" x14ac:dyDescent="0.2">
      <c r="A599" s="729" t="s">
        <v>554</v>
      </c>
      <c r="B599" s="730" t="s">
        <v>555</v>
      </c>
      <c r="C599" s="731" t="s">
        <v>566</v>
      </c>
      <c r="D599" s="732" t="s">
        <v>567</v>
      </c>
      <c r="E599" s="733">
        <v>50113001</v>
      </c>
      <c r="F599" s="732" t="s">
        <v>577</v>
      </c>
      <c r="G599" s="731" t="s">
        <v>578</v>
      </c>
      <c r="H599" s="731">
        <v>181425</v>
      </c>
      <c r="I599" s="731">
        <v>81425</v>
      </c>
      <c r="J599" s="731" t="s">
        <v>1582</v>
      </c>
      <c r="K599" s="731" t="s">
        <v>643</v>
      </c>
      <c r="L599" s="734">
        <v>116.48999999999998</v>
      </c>
      <c r="M599" s="734">
        <v>1</v>
      </c>
      <c r="N599" s="735">
        <v>116.48999999999998</v>
      </c>
    </row>
    <row r="600" spans="1:14" ht="14.45" customHeight="1" x14ac:dyDescent="0.2">
      <c r="A600" s="729" t="s">
        <v>554</v>
      </c>
      <c r="B600" s="730" t="s">
        <v>555</v>
      </c>
      <c r="C600" s="731" t="s">
        <v>566</v>
      </c>
      <c r="D600" s="732" t="s">
        <v>567</v>
      </c>
      <c r="E600" s="733">
        <v>50113001</v>
      </c>
      <c r="F600" s="732" t="s">
        <v>577</v>
      </c>
      <c r="G600" s="731" t="s">
        <v>578</v>
      </c>
      <c r="H600" s="731">
        <v>158893</v>
      </c>
      <c r="I600" s="731">
        <v>58893</v>
      </c>
      <c r="J600" s="731" t="s">
        <v>1583</v>
      </c>
      <c r="K600" s="731" t="s">
        <v>1584</v>
      </c>
      <c r="L600" s="734">
        <v>121.75999999999999</v>
      </c>
      <c r="M600" s="734">
        <v>2</v>
      </c>
      <c r="N600" s="735">
        <v>243.51999999999998</v>
      </c>
    </row>
    <row r="601" spans="1:14" ht="14.45" customHeight="1" x14ac:dyDescent="0.2">
      <c r="A601" s="729" t="s">
        <v>554</v>
      </c>
      <c r="B601" s="730" t="s">
        <v>555</v>
      </c>
      <c r="C601" s="731" t="s">
        <v>566</v>
      </c>
      <c r="D601" s="732" t="s">
        <v>567</v>
      </c>
      <c r="E601" s="733">
        <v>50113001</v>
      </c>
      <c r="F601" s="732" t="s">
        <v>577</v>
      </c>
      <c r="G601" s="731" t="s">
        <v>578</v>
      </c>
      <c r="H601" s="731">
        <v>168903</v>
      </c>
      <c r="I601" s="731">
        <v>168903</v>
      </c>
      <c r="J601" s="731" t="s">
        <v>1585</v>
      </c>
      <c r="K601" s="731" t="s">
        <v>888</v>
      </c>
      <c r="L601" s="734">
        <v>1505.2</v>
      </c>
      <c r="M601" s="734">
        <v>1</v>
      </c>
      <c r="N601" s="735">
        <v>1505.2</v>
      </c>
    </row>
    <row r="602" spans="1:14" ht="14.45" customHeight="1" x14ac:dyDescent="0.2">
      <c r="A602" s="729" t="s">
        <v>554</v>
      </c>
      <c r="B602" s="730" t="s">
        <v>555</v>
      </c>
      <c r="C602" s="731" t="s">
        <v>566</v>
      </c>
      <c r="D602" s="732" t="s">
        <v>567</v>
      </c>
      <c r="E602" s="733">
        <v>50113001</v>
      </c>
      <c r="F602" s="732" t="s">
        <v>577</v>
      </c>
      <c r="G602" s="731" t="s">
        <v>578</v>
      </c>
      <c r="H602" s="731">
        <v>210190</v>
      </c>
      <c r="I602" s="731">
        <v>210190</v>
      </c>
      <c r="J602" s="731" t="s">
        <v>1586</v>
      </c>
      <c r="K602" s="731" t="s">
        <v>1587</v>
      </c>
      <c r="L602" s="734">
        <v>2701.9</v>
      </c>
      <c r="M602" s="734">
        <v>1</v>
      </c>
      <c r="N602" s="735">
        <v>2701.9</v>
      </c>
    </row>
    <row r="603" spans="1:14" ht="14.45" customHeight="1" x14ac:dyDescent="0.2">
      <c r="A603" s="729" t="s">
        <v>554</v>
      </c>
      <c r="B603" s="730" t="s">
        <v>555</v>
      </c>
      <c r="C603" s="731" t="s">
        <v>566</v>
      </c>
      <c r="D603" s="732" t="s">
        <v>567</v>
      </c>
      <c r="E603" s="733">
        <v>50113001</v>
      </c>
      <c r="F603" s="732" t="s">
        <v>577</v>
      </c>
      <c r="G603" s="731" t="s">
        <v>578</v>
      </c>
      <c r="H603" s="731">
        <v>201608</v>
      </c>
      <c r="I603" s="731">
        <v>201608</v>
      </c>
      <c r="J603" s="731" t="s">
        <v>1588</v>
      </c>
      <c r="K603" s="731" t="s">
        <v>1589</v>
      </c>
      <c r="L603" s="734">
        <v>36.065555555555548</v>
      </c>
      <c r="M603" s="734">
        <v>9</v>
      </c>
      <c r="N603" s="735">
        <v>324.58999999999992</v>
      </c>
    </row>
    <row r="604" spans="1:14" ht="14.45" customHeight="1" x14ac:dyDescent="0.2">
      <c r="A604" s="729" t="s">
        <v>554</v>
      </c>
      <c r="B604" s="730" t="s">
        <v>555</v>
      </c>
      <c r="C604" s="731" t="s">
        <v>566</v>
      </c>
      <c r="D604" s="732" t="s">
        <v>567</v>
      </c>
      <c r="E604" s="733">
        <v>50113001</v>
      </c>
      <c r="F604" s="732" t="s">
        <v>577</v>
      </c>
      <c r="G604" s="731" t="s">
        <v>578</v>
      </c>
      <c r="H604" s="731">
        <v>117926</v>
      </c>
      <c r="I604" s="731">
        <v>201609</v>
      </c>
      <c r="J604" s="731" t="s">
        <v>1588</v>
      </c>
      <c r="K604" s="731" t="s">
        <v>1590</v>
      </c>
      <c r="L604" s="734">
        <v>44.754246575342464</v>
      </c>
      <c r="M604" s="734">
        <v>73</v>
      </c>
      <c r="N604" s="735">
        <v>3267.06</v>
      </c>
    </row>
    <row r="605" spans="1:14" ht="14.45" customHeight="1" x14ac:dyDescent="0.2">
      <c r="A605" s="729" t="s">
        <v>554</v>
      </c>
      <c r="B605" s="730" t="s">
        <v>555</v>
      </c>
      <c r="C605" s="731" t="s">
        <v>566</v>
      </c>
      <c r="D605" s="732" t="s">
        <v>567</v>
      </c>
      <c r="E605" s="733">
        <v>50113001</v>
      </c>
      <c r="F605" s="732" t="s">
        <v>577</v>
      </c>
      <c r="G605" s="731" t="s">
        <v>578</v>
      </c>
      <c r="H605" s="731">
        <v>216530</v>
      </c>
      <c r="I605" s="731">
        <v>216530</v>
      </c>
      <c r="J605" s="731" t="s">
        <v>1591</v>
      </c>
      <c r="K605" s="731" t="s">
        <v>1592</v>
      </c>
      <c r="L605" s="734">
        <v>40.44</v>
      </c>
      <c r="M605" s="734">
        <v>2</v>
      </c>
      <c r="N605" s="735">
        <v>80.88</v>
      </c>
    </row>
    <row r="606" spans="1:14" ht="14.45" customHeight="1" x14ac:dyDescent="0.2">
      <c r="A606" s="729" t="s">
        <v>554</v>
      </c>
      <c r="B606" s="730" t="s">
        <v>555</v>
      </c>
      <c r="C606" s="731" t="s">
        <v>566</v>
      </c>
      <c r="D606" s="732" t="s">
        <v>567</v>
      </c>
      <c r="E606" s="733">
        <v>50113001</v>
      </c>
      <c r="F606" s="732" t="s">
        <v>577</v>
      </c>
      <c r="G606" s="731" t="s">
        <v>587</v>
      </c>
      <c r="H606" s="731">
        <v>166030</v>
      </c>
      <c r="I606" s="731">
        <v>66030</v>
      </c>
      <c r="J606" s="731" t="s">
        <v>1593</v>
      </c>
      <c r="K606" s="731" t="s">
        <v>1594</v>
      </c>
      <c r="L606" s="734">
        <v>29.827142857142857</v>
      </c>
      <c r="M606" s="734">
        <v>7</v>
      </c>
      <c r="N606" s="735">
        <v>208.79</v>
      </c>
    </row>
    <row r="607" spans="1:14" ht="14.45" customHeight="1" x14ac:dyDescent="0.2">
      <c r="A607" s="729" t="s">
        <v>554</v>
      </c>
      <c r="B607" s="730" t="s">
        <v>555</v>
      </c>
      <c r="C607" s="731" t="s">
        <v>566</v>
      </c>
      <c r="D607" s="732" t="s">
        <v>567</v>
      </c>
      <c r="E607" s="733">
        <v>50113001</v>
      </c>
      <c r="F607" s="732" t="s">
        <v>577</v>
      </c>
      <c r="G607" s="731" t="s">
        <v>587</v>
      </c>
      <c r="H607" s="731">
        <v>153950</v>
      </c>
      <c r="I607" s="731">
        <v>53950</v>
      </c>
      <c r="J607" s="731" t="s">
        <v>1595</v>
      </c>
      <c r="K607" s="731" t="s">
        <v>1596</v>
      </c>
      <c r="L607" s="734">
        <v>91.43</v>
      </c>
      <c r="M607" s="734">
        <v>4</v>
      </c>
      <c r="N607" s="735">
        <v>365.72</v>
      </c>
    </row>
    <row r="608" spans="1:14" ht="14.45" customHeight="1" x14ac:dyDescent="0.2">
      <c r="A608" s="729" t="s">
        <v>554</v>
      </c>
      <c r="B608" s="730" t="s">
        <v>555</v>
      </c>
      <c r="C608" s="731" t="s">
        <v>566</v>
      </c>
      <c r="D608" s="732" t="s">
        <v>567</v>
      </c>
      <c r="E608" s="733">
        <v>50113001</v>
      </c>
      <c r="F608" s="732" t="s">
        <v>577</v>
      </c>
      <c r="G608" s="731" t="s">
        <v>587</v>
      </c>
      <c r="H608" s="731">
        <v>233366</v>
      </c>
      <c r="I608" s="731">
        <v>233366</v>
      </c>
      <c r="J608" s="731" t="s">
        <v>1597</v>
      </c>
      <c r="K608" s="731" t="s">
        <v>1598</v>
      </c>
      <c r="L608" s="734">
        <v>45.49</v>
      </c>
      <c r="M608" s="734">
        <v>1</v>
      </c>
      <c r="N608" s="735">
        <v>45.49</v>
      </c>
    </row>
    <row r="609" spans="1:14" ht="14.45" customHeight="1" x14ac:dyDescent="0.2">
      <c r="A609" s="729" t="s">
        <v>554</v>
      </c>
      <c r="B609" s="730" t="s">
        <v>555</v>
      </c>
      <c r="C609" s="731" t="s">
        <v>566</v>
      </c>
      <c r="D609" s="732" t="s">
        <v>567</v>
      </c>
      <c r="E609" s="733">
        <v>50113001</v>
      </c>
      <c r="F609" s="732" t="s">
        <v>577</v>
      </c>
      <c r="G609" s="731" t="s">
        <v>587</v>
      </c>
      <c r="H609" s="731">
        <v>233360</v>
      </c>
      <c r="I609" s="731">
        <v>233360</v>
      </c>
      <c r="J609" s="731" t="s">
        <v>1597</v>
      </c>
      <c r="K609" s="731" t="s">
        <v>1599</v>
      </c>
      <c r="L609" s="734">
        <v>21.976249999999997</v>
      </c>
      <c r="M609" s="734">
        <v>32</v>
      </c>
      <c r="N609" s="735">
        <v>703.2399999999999</v>
      </c>
    </row>
    <row r="610" spans="1:14" ht="14.45" customHeight="1" x14ac:dyDescent="0.2">
      <c r="A610" s="729" t="s">
        <v>554</v>
      </c>
      <c r="B610" s="730" t="s">
        <v>555</v>
      </c>
      <c r="C610" s="731" t="s">
        <v>566</v>
      </c>
      <c r="D610" s="732" t="s">
        <v>567</v>
      </c>
      <c r="E610" s="733">
        <v>50113001</v>
      </c>
      <c r="F610" s="732" t="s">
        <v>577</v>
      </c>
      <c r="G610" s="731" t="s">
        <v>587</v>
      </c>
      <c r="H610" s="731">
        <v>846141</v>
      </c>
      <c r="I610" s="731">
        <v>107794</v>
      </c>
      <c r="J610" s="731" t="s">
        <v>1600</v>
      </c>
      <c r="K610" s="731" t="s">
        <v>1601</v>
      </c>
      <c r="L610" s="734">
        <v>288.94</v>
      </c>
      <c r="M610" s="734">
        <v>3</v>
      </c>
      <c r="N610" s="735">
        <v>866.81999999999994</v>
      </c>
    </row>
    <row r="611" spans="1:14" ht="14.45" customHeight="1" x14ac:dyDescent="0.2">
      <c r="A611" s="729" t="s">
        <v>554</v>
      </c>
      <c r="B611" s="730" t="s">
        <v>555</v>
      </c>
      <c r="C611" s="731" t="s">
        <v>566</v>
      </c>
      <c r="D611" s="732" t="s">
        <v>567</v>
      </c>
      <c r="E611" s="733">
        <v>50113001</v>
      </c>
      <c r="F611" s="732" t="s">
        <v>577</v>
      </c>
      <c r="G611" s="731" t="s">
        <v>587</v>
      </c>
      <c r="H611" s="731">
        <v>149483</v>
      </c>
      <c r="I611" s="731">
        <v>149483</v>
      </c>
      <c r="J611" s="731" t="s">
        <v>1602</v>
      </c>
      <c r="K611" s="731" t="s">
        <v>1603</v>
      </c>
      <c r="L611" s="734">
        <v>138.94999999999996</v>
      </c>
      <c r="M611" s="734">
        <v>2</v>
      </c>
      <c r="N611" s="735">
        <v>277.89999999999992</v>
      </c>
    </row>
    <row r="612" spans="1:14" ht="14.45" customHeight="1" x14ac:dyDescent="0.2">
      <c r="A612" s="729" t="s">
        <v>554</v>
      </c>
      <c r="B612" s="730" t="s">
        <v>555</v>
      </c>
      <c r="C612" s="731" t="s">
        <v>566</v>
      </c>
      <c r="D612" s="732" t="s">
        <v>567</v>
      </c>
      <c r="E612" s="733">
        <v>50113001</v>
      </c>
      <c r="F612" s="732" t="s">
        <v>577</v>
      </c>
      <c r="G612" s="731" t="s">
        <v>587</v>
      </c>
      <c r="H612" s="731">
        <v>849578</v>
      </c>
      <c r="I612" s="731">
        <v>149480</v>
      </c>
      <c r="J612" s="731" t="s">
        <v>1602</v>
      </c>
      <c r="K612" s="731" t="s">
        <v>1604</v>
      </c>
      <c r="L612" s="734">
        <v>58.453076923076921</v>
      </c>
      <c r="M612" s="734">
        <v>13</v>
      </c>
      <c r="N612" s="735">
        <v>759.89</v>
      </c>
    </row>
    <row r="613" spans="1:14" ht="14.45" customHeight="1" x14ac:dyDescent="0.2">
      <c r="A613" s="729" t="s">
        <v>554</v>
      </c>
      <c r="B613" s="730" t="s">
        <v>555</v>
      </c>
      <c r="C613" s="731" t="s">
        <v>566</v>
      </c>
      <c r="D613" s="732" t="s">
        <v>567</v>
      </c>
      <c r="E613" s="733">
        <v>50113001</v>
      </c>
      <c r="F613" s="732" t="s">
        <v>577</v>
      </c>
      <c r="G613" s="731" t="s">
        <v>329</v>
      </c>
      <c r="H613" s="731">
        <v>25931</v>
      </c>
      <c r="I613" s="731">
        <v>25931</v>
      </c>
      <c r="J613" s="731" t="s">
        <v>1605</v>
      </c>
      <c r="K613" s="731" t="s">
        <v>874</v>
      </c>
      <c r="L613" s="734">
        <v>1548.44</v>
      </c>
      <c r="M613" s="734">
        <v>1</v>
      </c>
      <c r="N613" s="735">
        <v>1548.44</v>
      </c>
    </row>
    <row r="614" spans="1:14" ht="14.45" customHeight="1" x14ac:dyDescent="0.2">
      <c r="A614" s="729" t="s">
        <v>554</v>
      </c>
      <c r="B614" s="730" t="s">
        <v>555</v>
      </c>
      <c r="C614" s="731" t="s">
        <v>566</v>
      </c>
      <c r="D614" s="732" t="s">
        <v>567</v>
      </c>
      <c r="E614" s="733">
        <v>50113001</v>
      </c>
      <c r="F614" s="732" t="s">
        <v>577</v>
      </c>
      <c r="G614" s="731" t="s">
        <v>578</v>
      </c>
      <c r="H614" s="731">
        <v>125919</v>
      </c>
      <c r="I614" s="731">
        <v>25919</v>
      </c>
      <c r="J614" s="731" t="s">
        <v>1606</v>
      </c>
      <c r="K614" s="731" t="s">
        <v>1607</v>
      </c>
      <c r="L614" s="734">
        <v>270.53000000000003</v>
      </c>
      <c r="M614" s="734">
        <v>1</v>
      </c>
      <c r="N614" s="735">
        <v>270.53000000000003</v>
      </c>
    </row>
    <row r="615" spans="1:14" ht="14.45" customHeight="1" x14ac:dyDescent="0.2">
      <c r="A615" s="729" t="s">
        <v>554</v>
      </c>
      <c r="B615" s="730" t="s">
        <v>555</v>
      </c>
      <c r="C615" s="731" t="s">
        <v>566</v>
      </c>
      <c r="D615" s="732" t="s">
        <v>567</v>
      </c>
      <c r="E615" s="733">
        <v>50113002</v>
      </c>
      <c r="F615" s="732" t="s">
        <v>1608</v>
      </c>
      <c r="G615" s="731" t="s">
        <v>578</v>
      </c>
      <c r="H615" s="731">
        <v>58629</v>
      </c>
      <c r="I615" s="731">
        <v>58629</v>
      </c>
      <c r="J615" s="731" t="s">
        <v>1609</v>
      </c>
      <c r="K615" s="731" t="s">
        <v>1610</v>
      </c>
      <c r="L615" s="734">
        <v>3267</v>
      </c>
      <c r="M615" s="734">
        <v>1</v>
      </c>
      <c r="N615" s="735">
        <v>3267</v>
      </c>
    </row>
    <row r="616" spans="1:14" ht="14.45" customHeight="1" x14ac:dyDescent="0.2">
      <c r="A616" s="729" t="s">
        <v>554</v>
      </c>
      <c r="B616" s="730" t="s">
        <v>555</v>
      </c>
      <c r="C616" s="731" t="s">
        <v>566</v>
      </c>
      <c r="D616" s="732" t="s">
        <v>567</v>
      </c>
      <c r="E616" s="733">
        <v>50113002</v>
      </c>
      <c r="F616" s="732" t="s">
        <v>1608</v>
      </c>
      <c r="G616" s="731" t="s">
        <v>578</v>
      </c>
      <c r="H616" s="731">
        <v>213094</v>
      </c>
      <c r="I616" s="731">
        <v>213094</v>
      </c>
      <c r="J616" s="731" t="s">
        <v>1611</v>
      </c>
      <c r="K616" s="731" t="s">
        <v>1612</v>
      </c>
      <c r="L616" s="734">
        <v>3346.21</v>
      </c>
      <c r="M616" s="734">
        <v>1</v>
      </c>
      <c r="N616" s="735">
        <v>3346.21</v>
      </c>
    </row>
    <row r="617" spans="1:14" ht="14.45" customHeight="1" x14ac:dyDescent="0.2">
      <c r="A617" s="729" t="s">
        <v>554</v>
      </c>
      <c r="B617" s="730" t="s">
        <v>555</v>
      </c>
      <c r="C617" s="731" t="s">
        <v>566</v>
      </c>
      <c r="D617" s="732" t="s">
        <v>567</v>
      </c>
      <c r="E617" s="733">
        <v>50113002</v>
      </c>
      <c r="F617" s="732" t="s">
        <v>1608</v>
      </c>
      <c r="G617" s="731" t="s">
        <v>578</v>
      </c>
      <c r="H617" s="731">
        <v>397302</v>
      </c>
      <c r="I617" s="731">
        <v>3290</v>
      </c>
      <c r="J617" s="731" t="s">
        <v>1613</v>
      </c>
      <c r="K617" s="731" t="s">
        <v>1614</v>
      </c>
      <c r="L617" s="734">
        <v>1322.73</v>
      </c>
      <c r="M617" s="734">
        <v>4</v>
      </c>
      <c r="N617" s="735">
        <v>5290.92</v>
      </c>
    </row>
    <row r="618" spans="1:14" ht="14.45" customHeight="1" x14ac:dyDescent="0.2">
      <c r="A618" s="729" t="s">
        <v>554</v>
      </c>
      <c r="B618" s="730" t="s">
        <v>555</v>
      </c>
      <c r="C618" s="731" t="s">
        <v>566</v>
      </c>
      <c r="D618" s="732" t="s">
        <v>567</v>
      </c>
      <c r="E618" s="733">
        <v>50113006</v>
      </c>
      <c r="F618" s="732" t="s">
        <v>1615</v>
      </c>
      <c r="G618" s="731" t="s">
        <v>587</v>
      </c>
      <c r="H618" s="731">
        <v>217109</v>
      </c>
      <c r="I618" s="731">
        <v>217109</v>
      </c>
      <c r="J618" s="731" t="s">
        <v>1616</v>
      </c>
      <c r="K618" s="731" t="s">
        <v>1617</v>
      </c>
      <c r="L618" s="734">
        <v>131.14999999999998</v>
      </c>
      <c r="M618" s="734">
        <v>9</v>
      </c>
      <c r="N618" s="735">
        <v>1180.3499999999999</v>
      </c>
    </row>
    <row r="619" spans="1:14" ht="14.45" customHeight="1" x14ac:dyDescent="0.2">
      <c r="A619" s="729" t="s">
        <v>554</v>
      </c>
      <c r="B619" s="730" t="s">
        <v>555</v>
      </c>
      <c r="C619" s="731" t="s">
        <v>566</v>
      </c>
      <c r="D619" s="732" t="s">
        <v>567</v>
      </c>
      <c r="E619" s="733">
        <v>50113006</v>
      </c>
      <c r="F619" s="732" t="s">
        <v>1615</v>
      </c>
      <c r="G619" s="731" t="s">
        <v>587</v>
      </c>
      <c r="H619" s="731">
        <v>217110</v>
      </c>
      <c r="I619" s="731">
        <v>217110</v>
      </c>
      <c r="J619" s="731" t="s">
        <v>1618</v>
      </c>
      <c r="K619" s="731" t="s">
        <v>1617</v>
      </c>
      <c r="L619" s="734">
        <v>131.15</v>
      </c>
      <c r="M619" s="734">
        <v>6</v>
      </c>
      <c r="N619" s="735">
        <v>786.90000000000009</v>
      </c>
    </row>
    <row r="620" spans="1:14" ht="14.45" customHeight="1" x14ac:dyDescent="0.2">
      <c r="A620" s="729" t="s">
        <v>554</v>
      </c>
      <c r="B620" s="730" t="s">
        <v>555</v>
      </c>
      <c r="C620" s="731" t="s">
        <v>566</v>
      </c>
      <c r="D620" s="732" t="s">
        <v>567</v>
      </c>
      <c r="E620" s="733">
        <v>50113006</v>
      </c>
      <c r="F620" s="732" t="s">
        <v>1615</v>
      </c>
      <c r="G620" s="731" t="s">
        <v>587</v>
      </c>
      <c r="H620" s="731">
        <v>33833</v>
      </c>
      <c r="I620" s="731">
        <v>33833</v>
      </c>
      <c r="J620" s="731" t="s">
        <v>1619</v>
      </c>
      <c r="K620" s="731" t="s">
        <v>1617</v>
      </c>
      <c r="L620" s="734">
        <v>167.22</v>
      </c>
      <c r="M620" s="734">
        <v>31</v>
      </c>
      <c r="N620" s="735">
        <v>5183.82</v>
      </c>
    </row>
    <row r="621" spans="1:14" ht="14.45" customHeight="1" x14ac:dyDescent="0.2">
      <c r="A621" s="729" t="s">
        <v>554</v>
      </c>
      <c r="B621" s="730" t="s">
        <v>555</v>
      </c>
      <c r="C621" s="731" t="s">
        <v>566</v>
      </c>
      <c r="D621" s="732" t="s">
        <v>567</v>
      </c>
      <c r="E621" s="733">
        <v>50113006</v>
      </c>
      <c r="F621" s="732" t="s">
        <v>1615</v>
      </c>
      <c r="G621" s="731" t="s">
        <v>587</v>
      </c>
      <c r="H621" s="731">
        <v>133339</v>
      </c>
      <c r="I621" s="731">
        <v>33339</v>
      </c>
      <c r="J621" s="731" t="s">
        <v>1620</v>
      </c>
      <c r="K621" s="731" t="s">
        <v>1621</v>
      </c>
      <c r="L621" s="734">
        <v>41.79999999999999</v>
      </c>
      <c r="M621" s="734">
        <v>12</v>
      </c>
      <c r="N621" s="735">
        <v>501.59999999999991</v>
      </c>
    </row>
    <row r="622" spans="1:14" ht="14.45" customHeight="1" x14ac:dyDescent="0.2">
      <c r="A622" s="729" t="s">
        <v>554</v>
      </c>
      <c r="B622" s="730" t="s">
        <v>555</v>
      </c>
      <c r="C622" s="731" t="s">
        <v>566</v>
      </c>
      <c r="D622" s="732" t="s">
        <v>567</v>
      </c>
      <c r="E622" s="733">
        <v>50113006</v>
      </c>
      <c r="F622" s="732" t="s">
        <v>1615</v>
      </c>
      <c r="G622" s="731" t="s">
        <v>578</v>
      </c>
      <c r="H622" s="731">
        <v>217088</v>
      </c>
      <c r="I622" s="731">
        <v>217088</v>
      </c>
      <c r="J622" s="731" t="s">
        <v>1622</v>
      </c>
      <c r="K622" s="731" t="s">
        <v>1617</v>
      </c>
      <c r="L622" s="734">
        <v>165.46666666666667</v>
      </c>
      <c r="M622" s="734">
        <v>6</v>
      </c>
      <c r="N622" s="735">
        <v>992.8</v>
      </c>
    </row>
    <row r="623" spans="1:14" ht="14.45" customHeight="1" x14ac:dyDescent="0.2">
      <c r="A623" s="729" t="s">
        <v>554</v>
      </c>
      <c r="B623" s="730" t="s">
        <v>555</v>
      </c>
      <c r="C623" s="731" t="s">
        <v>566</v>
      </c>
      <c r="D623" s="732" t="s">
        <v>567</v>
      </c>
      <c r="E623" s="733">
        <v>50113006</v>
      </c>
      <c r="F623" s="732" t="s">
        <v>1615</v>
      </c>
      <c r="G623" s="731" t="s">
        <v>587</v>
      </c>
      <c r="H623" s="731">
        <v>133340</v>
      </c>
      <c r="I623" s="731">
        <v>33340</v>
      </c>
      <c r="J623" s="731" t="s">
        <v>1622</v>
      </c>
      <c r="K623" s="731" t="s">
        <v>1621</v>
      </c>
      <c r="L623" s="734">
        <v>41.79999999999999</v>
      </c>
      <c r="M623" s="734">
        <v>6</v>
      </c>
      <c r="N623" s="735">
        <v>250.79999999999995</v>
      </c>
    </row>
    <row r="624" spans="1:14" ht="14.45" customHeight="1" x14ac:dyDescent="0.2">
      <c r="A624" s="729" t="s">
        <v>554</v>
      </c>
      <c r="B624" s="730" t="s">
        <v>555</v>
      </c>
      <c r="C624" s="731" t="s">
        <v>566</v>
      </c>
      <c r="D624" s="732" t="s">
        <v>567</v>
      </c>
      <c r="E624" s="733">
        <v>50113006</v>
      </c>
      <c r="F624" s="732" t="s">
        <v>1615</v>
      </c>
      <c r="G624" s="731" t="s">
        <v>578</v>
      </c>
      <c r="H624" s="731">
        <v>217077</v>
      </c>
      <c r="I624" s="731">
        <v>217077</v>
      </c>
      <c r="J624" s="731" t="s">
        <v>1623</v>
      </c>
      <c r="K624" s="731" t="s">
        <v>908</v>
      </c>
      <c r="L624" s="734">
        <v>161.55000000000007</v>
      </c>
      <c r="M624" s="734">
        <v>18</v>
      </c>
      <c r="N624" s="735">
        <v>2907.900000000001</v>
      </c>
    </row>
    <row r="625" spans="1:14" ht="14.45" customHeight="1" x14ac:dyDescent="0.2">
      <c r="A625" s="729" t="s">
        <v>554</v>
      </c>
      <c r="B625" s="730" t="s">
        <v>555</v>
      </c>
      <c r="C625" s="731" t="s">
        <v>566</v>
      </c>
      <c r="D625" s="732" t="s">
        <v>567</v>
      </c>
      <c r="E625" s="733">
        <v>50113006</v>
      </c>
      <c r="F625" s="732" t="s">
        <v>1615</v>
      </c>
      <c r="G625" s="731" t="s">
        <v>578</v>
      </c>
      <c r="H625" s="731">
        <v>33516</v>
      </c>
      <c r="I625" s="731">
        <v>33516</v>
      </c>
      <c r="J625" s="731" t="s">
        <v>1624</v>
      </c>
      <c r="K625" s="731" t="s">
        <v>910</v>
      </c>
      <c r="L625" s="734">
        <v>32.802</v>
      </c>
      <c r="M625" s="734">
        <v>10</v>
      </c>
      <c r="N625" s="735">
        <v>328.02</v>
      </c>
    </row>
    <row r="626" spans="1:14" ht="14.45" customHeight="1" x14ac:dyDescent="0.2">
      <c r="A626" s="729" t="s">
        <v>554</v>
      </c>
      <c r="B626" s="730" t="s">
        <v>555</v>
      </c>
      <c r="C626" s="731" t="s">
        <v>566</v>
      </c>
      <c r="D626" s="732" t="s">
        <v>567</v>
      </c>
      <c r="E626" s="733">
        <v>50113006</v>
      </c>
      <c r="F626" s="732" t="s">
        <v>1615</v>
      </c>
      <c r="G626" s="731" t="s">
        <v>587</v>
      </c>
      <c r="H626" s="731">
        <v>33915</v>
      </c>
      <c r="I626" s="731">
        <v>33915</v>
      </c>
      <c r="J626" s="731" t="s">
        <v>1625</v>
      </c>
      <c r="K626" s="731" t="s">
        <v>984</v>
      </c>
      <c r="L626" s="734">
        <v>144.22</v>
      </c>
      <c r="M626" s="734">
        <v>11</v>
      </c>
      <c r="N626" s="735">
        <v>1586.42</v>
      </c>
    </row>
    <row r="627" spans="1:14" ht="14.45" customHeight="1" x14ac:dyDescent="0.2">
      <c r="A627" s="729" t="s">
        <v>554</v>
      </c>
      <c r="B627" s="730" t="s">
        <v>555</v>
      </c>
      <c r="C627" s="731" t="s">
        <v>566</v>
      </c>
      <c r="D627" s="732" t="s">
        <v>567</v>
      </c>
      <c r="E627" s="733">
        <v>50113006</v>
      </c>
      <c r="F627" s="732" t="s">
        <v>1615</v>
      </c>
      <c r="G627" s="731" t="s">
        <v>587</v>
      </c>
      <c r="H627" s="731">
        <v>33914</v>
      </c>
      <c r="I627" s="731">
        <v>33914</v>
      </c>
      <c r="J627" s="731" t="s">
        <v>1626</v>
      </c>
      <c r="K627" s="731" t="s">
        <v>984</v>
      </c>
      <c r="L627" s="734">
        <v>144.21999999999997</v>
      </c>
      <c r="M627" s="734">
        <v>100</v>
      </c>
      <c r="N627" s="735">
        <v>14421.999999999998</v>
      </c>
    </row>
    <row r="628" spans="1:14" ht="14.45" customHeight="1" x14ac:dyDescent="0.2">
      <c r="A628" s="729" t="s">
        <v>554</v>
      </c>
      <c r="B628" s="730" t="s">
        <v>555</v>
      </c>
      <c r="C628" s="731" t="s">
        <v>566</v>
      </c>
      <c r="D628" s="732" t="s">
        <v>567</v>
      </c>
      <c r="E628" s="733">
        <v>50113006</v>
      </c>
      <c r="F628" s="732" t="s">
        <v>1615</v>
      </c>
      <c r="G628" s="731" t="s">
        <v>587</v>
      </c>
      <c r="H628" s="731">
        <v>33916</v>
      </c>
      <c r="I628" s="731">
        <v>33916</v>
      </c>
      <c r="J628" s="731" t="s">
        <v>1627</v>
      </c>
      <c r="K628" s="731" t="s">
        <v>984</v>
      </c>
      <c r="L628" s="734">
        <v>144.22</v>
      </c>
      <c r="M628" s="734">
        <v>2</v>
      </c>
      <c r="N628" s="735">
        <v>288.44</v>
      </c>
    </row>
    <row r="629" spans="1:14" ht="14.45" customHeight="1" x14ac:dyDescent="0.2">
      <c r="A629" s="729" t="s">
        <v>554</v>
      </c>
      <c r="B629" s="730" t="s">
        <v>555</v>
      </c>
      <c r="C629" s="731" t="s">
        <v>566</v>
      </c>
      <c r="D629" s="732" t="s">
        <v>567</v>
      </c>
      <c r="E629" s="733">
        <v>50113006</v>
      </c>
      <c r="F629" s="732" t="s">
        <v>1615</v>
      </c>
      <c r="G629" s="731" t="s">
        <v>578</v>
      </c>
      <c r="H629" s="731">
        <v>33889</v>
      </c>
      <c r="I629" s="731">
        <v>33889</v>
      </c>
      <c r="J629" s="731" t="s">
        <v>1628</v>
      </c>
      <c r="K629" s="731" t="s">
        <v>1629</v>
      </c>
      <c r="L629" s="734">
        <v>114.35729440562159</v>
      </c>
      <c r="M629" s="734">
        <v>110</v>
      </c>
      <c r="N629" s="735">
        <v>12579.302384618375</v>
      </c>
    </row>
    <row r="630" spans="1:14" ht="14.45" customHeight="1" x14ac:dyDescent="0.2">
      <c r="A630" s="729" t="s">
        <v>554</v>
      </c>
      <c r="B630" s="730" t="s">
        <v>555</v>
      </c>
      <c r="C630" s="731" t="s">
        <v>566</v>
      </c>
      <c r="D630" s="732" t="s">
        <v>567</v>
      </c>
      <c r="E630" s="733">
        <v>50113006</v>
      </c>
      <c r="F630" s="732" t="s">
        <v>1615</v>
      </c>
      <c r="G630" s="731" t="s">
        <v>578</v>
      </c>
      <c r="H630" s="731">
        <v>33888</v>
      </c>
      <c r="I630" s="731">
        <v>33888</v>
      </c>
      <c r="J630" s="731" t="s">
        <v>1630</v>
      </c>
      <c r="K630" s="731" t="s">
        <v>1629</v>
      </c>
      <c r="L630" s="734">
        <v>114.13433962264149</v>
      </c>
      <c r="M630" s="734">
        <v>53</v>
      </c>
      <c r="N630" s="735">
        <v>6049.119999999999</v>
      </c>
    </row>
    <row r="631" spans="1:14" ht="14.45" customHeight="1" x14ac:dyDescent="0.2">
      <c r="A631" s="729" t="s">
        <v>554</v>
      </c>
      <c r="B631" s="730" t="s">
        <v>555</v>
      </c>
      <c r="C631" s="731" t="s">
        <v>566</v>
      </c>
      <c r="D631" s="732" t="s">
        <v>567</v>
      </c>
      <c r="E631" s="733">
        <v>50113006</v>
      </c>
      <c r="F631" s="732" t="s">
        <v>1615</v>
      </c>
      <c r="G631" s="731" t="s">
        <v>578</v>
      </c>
      <c r="H631" s="731">
        <v>33890</v>
      </c>
      <c r="I631" s="731">
        <v>33890</v>
      </c>
      <c r="J631" s="731" t="s">
        <v>1631</v>
      </c>
      <c r="K631" s="731" t="s">
        <v>1629</v>
      </c>
      <c r="L631" s="734">
        <v>114.00755555555556</v>
      </c>
      <c r="M631" s="734">
        <v>15</v>
      </c>
      <c r="N631" s="735">
        <v>1710.1133333333332</v>
      </c>
    </row>
    <row r="632" spans="1:14" ht="14.45" customHeight="1" x14ac:dyDescent="0.2">
      <c r="A632" s="729" t="s">
        <v>554</v>
      </c>
      <c r="B632" s="730" t="s">
        <v>555</v>
      </c>
      <c r="C632" s="731" t="s">
        <v>566</v>
      </c>
      <c r="D632" s="732" t="s">
        <v>567</v>
      </c>
      <c r="E632" s="733">
        <v>50113006</v>
      </c>
      <c r="F632" s="732" t="s">
        <v>1615</v>
      </c>
      <c r="G632" s="731" t="s">
        <v>578</v>
      </c>
      <c r="H632" s="731">
        <v>33891</v>
      </c>
      <c r="I632" s="731">
        <v>33891</v>
      </c>
      <c r="J632" s="731" t="s">
        <v>1632</v>
      </c>
      <c r="K632" s="731" t="s">
        <v>1629</v>
      </c>
      <c r="L632" s="734">
        <v>114.85411764705883</v>
      </c>
      <c r="M632" s="734">
        <v>68</v>
      </c>
      <c r="N632" s="735">
        <v>7810.08</v>
      </c>
    </row>
    <row r="633" spans="1:14" ht="14.45" customHeight="1" x14ac:dyDescent="0.2">
      <c r="A633" s="729" t="s">
        <v>554</v>
      </c>
      <c r="B633" s="730" t="s">
        <v>555</v>
      </c>
      <c r="C633" s="731" t="s">
        <v>566</v>
      </c>
      <c r="D633" s="732" t="s">
        <v>567</v>
      </c>
      <c r="E633" s="733">
        <v>50113006</v>
      </c>
      <c r="F633" s="732" t="s">
        <v>1615</v>
      </c>
      <c r="G633" s="731" t="s">
        <v>578</v>
      </c>
      <c r="H633" s="731">
        <v>217162</v>
      </c>
      <c r="I633" s="731">
        <v>217162</v>
      </c>
      <c r="J633" s="731" t="s">
        <v>1633</v>
      </c>
      <c r="K633" s="731" t="s">
        <v>984</v>
      </c>
      <c r="L633" s="734">
        <v>172.84999942816711</v>
      </c>
      <c r="M633" s="734">
        <v>10</v>
      </c>
      <c r="N633" s="735">
        <v>1728.4999942816712</v>
      </c>
    </row>
    <row r="634" spans="1:14" ht="14.45" customHeight="1" x14ac:dyDescent="0.2">
      <c r="A634" s="729" t="s">
        <v>554</v>
      </c>
      <c r="B634" s="730" t="s">
        <v>555</v>
      </c>
      <c r="C634" s="731" t="s">
        <v>566</v>
      </c>
      <c r="D634" s="732" t="s">
        <v>567</v>
      </c>
      <c r="E634" s="733">
        <v>50113006</v>
      </c>
      <c r="F634" s="732" t="s">
        <v>1615</v>
      </c>
      <c r="G634" s="731" t="s">
        <v>578</v>
      </c>
      <c r="H634" s="731">
        <v>217160</v>
      </c>
      <c r="I634" s="731">
        <v>217160</v>
      </c>
      <c r="J634" s="731" t="s">
        <v>1634</v>
      </c>
      <c r="K634" s="731" t="s">
        <v>984</v>
      </c>
      <c r="L634" s="734">
        <v>173.51249999999999</v>
      </c>
      <c r="M634" s="734">
        <v>4</v>
      </c>
      <c r="N634" s="735">
        <v>694.05</v>
      </c>
    </row>
    <row r="635" spans="1:14" ht="14.45" customHeight="1" x14ac:dyDescent="0.2">
      <c r="A635" s="729" t="s">
        <v>554</v>
      </c>
      <c r="B635" s="730" t="s">
        <v>555</v>
      </c>
      <c r="C635" s="731" t="s">
        <v>566</v>
      </c>
      <c r="D635" s="732" t="s">
        <v>567</v>
      </c>
      <c r="E635" s="733">
        <v>50113006</v>
      </c>
      <c r="F635" s="732" t="s">
        <v>1615</v>
      </c>
      <c r="G635" s="731" t="s">
        <v>578</v>
      </c>
      <c r="H635" s="731">
        <v>841569</v>
      </c>
      <c r="I635" s="731">
        <v>0</v>
      </c>
      <c r="J635" s="731" t="s">
        <v>1635</v>
      </c>
      <c r="K635" s="731" t="s">
        <v>329</v>
      </c>
      <c r="L635" s="734">
        <v>897</v>
      </c>
      <c r="M635" s="734">
        <v>2</v>
      </c>
      <c r="N635" s="735">
        <v>1794</v>
      </c>
    </row>
    <row r="636" spans="1:14" ht="14.45" customHeight="1" x14ac:dyDescent="0.2">
      <c r="A636" s="729" t="s">
        <v>554</v>
      </c>
      <c r="B636" s="730" t="s">
        <v>555</v>
      </c>
      <c r="C636" s="731" t="s">
        <v>566</v>
      </c>
      <c r="D636" s="732" t="s">
        <v>567</v>
      </c>
      <c r="E636" s="733">
        <v>50113006</v>
      </c>
      <c r="F636" s="732" t="s">
        <v>1615</v>
      </c>
      <c r="G636" s="731" t="s">
        <v>578</v>
      </c>
      <c r="H636" s="731">
        <v>217219</v>
      </c>
      <c r="I636" s="731">
        <v>217219</v>
      </c>
      <c r="J636" s="731" t="s">
        <v>1636</v>
      </c>
      <c r="K636" s="731" t="s">
        <v>908</v>
      </c>
      <c r="L636" s="734">
        <v>187.46048780487797</v>
      </c>
      <c r="M636" s="734">
        <v>41</v>
      </c>
      <c r="N636" s="735">
        <v>7685.8799999999974</v>
      </c>
    </row>
    <row r="637" spans="1:14" ht="14.45" customHeight="1" x14ac:dyDescent="0.2">
      <c r="A637" s="729" t="s">
        <v>554</v>
      </c>
      <c r="B637" s="730" t="s">
        <v>555</v>
      </c>
      <c r="C637" s="731" t="s">
        <v>566</v>
      </c>
      <c r="D637" s="732" t="s">
        <v>567</v>
      </c>
      <c r="E637" s="733">
        <v>50113006</v>
      </c>
      <c r="F637" s="732" t="s">
        <v>1615</v>
      </c>
      <c r="G637" s="731" t="s">
        <v>578</v>
      </c>
      <c r="H637" s="731">
        <v>217218</v>
      </c>
      <c r="I637" s="731">
        <v>217218</v>
      </c>
      <c r="J637" s="731" t="s">
        <v>1637</v>
      </c>
      <c r="K637" s="731" t="s">
        <v>908</v>
      </c>
      <c r="L637" s="734">
        <v>187.43999999999997</v>
      </c>
      <c r="M637" s="734">
        <v>2</v>
      </c>
      <c r="N637" s="735">
        <v>374.87999999999994</v>
      </c>
    </row>
    <row r="638" spans="1:14" ht="14.45" customHeight="1" x14ac:dyDescent="0.2">
      <c r="A638" s="729" t="s">
        <v>554</v>
      </c>
      <c r="B638" s="730" t="s">
        <v>555</v>
      </c>
      <c r="C638" s="731" t="s">
        <v>566</v>
      </c>
      <c r="D638" s="732" t="s">
        <v>567</v>
      </c>
      <c r="E638" s="733">
        <v>50113006</v>
      </c>
      <c r="F638" s="732" t="s">
        <v>1615</v>
      </c>
      <c r="G638" s="731" t="s">
        <v>578</v>
      </c>
      <c r="H638" s="731">
        <v>990223</v>
      </c>
      <c r="I638" s="731">
        <v>0</v>
      </c>
      <c r="J638" s="731" t="s">
        <v>1638</v>
      </c>
      <c r="K638" s="731" t="s">
        <v>329</v>
      </c>
      <c r="L638" s="734">
        <v>146.70066666666671</v>
      </c>
      <c r="M638" s="734">
        <v>30</v>
      </c>
      <c r="N638" s="735">
        <v>4401.0200000000013</v>
      </c>
    </row>
    <row r="639" spans="1:14" ht="14.45" customHeight="1" x14ac:dyDescent="0.2">
      <c r="A639" s="729" t="s">
        <v>554</v>
      </c>
      <c r="B639" s="730" t="s">
        <v>555</v>
      </c>
      <c r="C639" s="731" t="s">
        <v>566</v>
      </c>
      <c r="D639" s="732" t="s">
        <v>567</v>
      </c>
      <c r="E639" s="733">
        <v>50113006</v>
      </c>
      <c r="F639" s="732" t="s">
        <v>1615</v>
      </c>
      <c r="G639" s="731" t="s">
        <v>587</v>
      </c>
      <c r="H639" s="731">
        <v>217112</v>
      </c>
      <c r="I639" s="731">
        <v>217112</v>
      </c>
      <c r="J639" s="731" t="s">
        <v>1639</v>
      </c>
      <c r="K639" s="731" t="s">
        <v>1640</v>
      </c>
      <c r="L639" s="734">
        <v>169.56</v>
      </c>
      <c r="M639" s="734">
        <v>2</v>
      </c>
      <c r="N639" s="735">
        <v>339.12</v>
      </c>
    </row>
    <row r="640" spans="1:14" ht="14.45" customHeight="1" x14ac:dyDescent="0.2">
      <c r="A640" s="729" t="s">
        <v>554</v>
      </c>
      <c r="B640" s="730" t="s">
        <v>555</v>
      </c>
      <c r="C640" s="731" t="s">
        <v>566</v>
      </c>
      <c r="D640" s="732" t="s">
        <v>567</v>
      </c>
      <c r="E640" s="733">
        <v>50113006</v>
      </c>
      <c r="F640" s="732" t="s">
        <v>1615</v>
      </c>
      <c r="G640" s="731" t="s">
        <v>587</v>
      </c>
      <c r="H640" s="731">
        <v>33898</v>
      </c>
      <c r="I640" s="731">
        <v>33898</v>
      </c>
      <c r="J640" s="731" t="s">
        <v>1641</v>
      </c>
      <c r="K640" s="731" t="s">
        <v>984</v>
      </c>
      <c r="L640" s="734">
        <v>138.54</v>
      </c>
      <c r="M640" s="734">
        <v>6</v>
      </c>
      <c r="N640" s="735">
        <v>831.2399999999999</v>
      </c>
    </row>
    <row r="641" spans="1:14" ht="14.45" customHeight="1" x14ac:dyDescent="0.2">
      <c r="A641" s="729" t="s">
        <v>554</v>
      </c>
      <c r="B641" s="730" t="s">
        <v>555</v>
      </c>
      <c r="C641" s="731" t="s">
        <v>566</v>
      </c>
      <c r="D641" s="732" t="s">
        <v>567</v>
      </c>
      <c r="E641" s="733">
        <v>50113006</v>
      </c>
      <c r="F641" s="732" t="s">
        <v>1615</v>
      </c>
      <c r="G641" s="731" t="s">
        <v>587</v>
      </c>
      <c r="H641" s="731">
        <v>33741</v>
      </c>
      <c r="I641" s="731">
        <v>33741</v>
      </c>
      <c r="J641" s="731" t="s">
        <v>1642</v>
      </c>
      <c r="K641" s="731" t="s">
        <v>984</v>
      </c>
      <c r="L641" s="734">
        <v>111.80999999999997</v>
      </c>
      <c r="M641" s="734">
        <v>13</v>
      </c>
      <c r="N641" s="735">
        <v>1453.5299999999997</v>
      </c>
    </row>
    <row r="642" spans="1:14" ht="14.45" customHeight="1" x14ac:dyDescent="0.2">
      <c r="A642" s="729" t="s">
        <v>554</v>
      </c>
      <c r="B642" s="730" t="s">
        <v>555</v>
      </c>
      <c r="C642" s="731" t="s">
        <v>566</v>
      </c>
      <c r="D642" s="732" t="s">
        <v>567</v>
      </c>
      <c r="E642" s="733">
        <v>50113006</v>
      </c>
      <c r="F642" s="732" t="s">
        <v>1615</v>
      </c>
      <c r="G642" s="731" t="s">
        <v>587</v>
      </c>
      <c r="H642" s="731">
        <v>33897</v>
      </c>
      <c r="I642" s="731">
        <v>33897</v>
      </c>
      <c r="J642" s="731" t="s">
        <v>1643</v>
      </c>
      <c r="K642" s="731" t="s">
        <v>984</v>
      </c>
      <c r="L642" s="734">
        <v>111.80999999999999</v>
      </c>
      <c r="M642" s="734">
        <v>21</v>
      </c>
      <c r="N642" s="735">
        <v>2348.0099999999998</v>
      </c>
    </row>
    <row r="643" spans="1:14" ht="14.45" customHeight="1" x14ac:dyDescent="0.2">
      <c r="A643" s="729" t="s">
        <v>554</v>
      </c>
      <c r="B643" s="730" t="s">
        <v>555</v>
      </c>
      <c r="C643" s="731" t="s">
        <v>566</v>
      </c>
      <c r="D643" s="732" t="s">
        <v>567</v>
      </c>
      <c r="E643" s="733">
        <v>50113006</v>
      </c>
      <c r="F643" s="732" t="s">
        <v>1615</v>
      </c>
      <c r="G643" s="731" t="s">
        <v>587</v>
      </c>
      <c r="H643" s="731">
        <v>33742</v>
      </c>
      <c r="I643" s="731">
        <v>33742</v>
      </c>
      <c r="J643" s="731" t="s">
        <v>1644</v>
      </c>
      <c r="K643" s="731" t="s">
        <v>984</v>
      </c>
      <c r="L643" s="734">
        <v>111.81</v>
      </c>
      <c r="M643" s="734">
        <v>12</v>
      </c>
      <c r="N643" s="735">
        <v>1341.72</v>
      </c>
    </row>
    <row r="644" spans="1:14" ht="14.45" customHeight="1" x14ac:dyDescent="0.2">
      <c r="A644" s="729" t="s">
        <v>554</v>
      </c>
      <c r="B644" s="730" t="s">
        <v>555</v>
      </c>
      <c r="C644" s="731" t="s">
        <v>566</v>
      </c>
      <c r="D644" s="732" t="s">
        <v>567</v>
      </c>
      <c r="E644" s="733">
        <v>50113006</v>
      </c>
      <c r="F644" s="732" t="s">
        <v>1615</v>
      </c>
      <c r="G644" s="731" t="s">
        <v>587</v>
      </c>
      <c r="H644" s="731">
        <v>33740</v>
      </c>
      <c r="I644" s="731">
        <v>33740</v>
      </c>
      <c r="J644" s="731" t="s">
        <v>1645</v>
      </c>
      <c r="K644" s="731" t="s">
        <v>984</v>
      </c>
      <c r="L644" s="734">
        <v>111.81000000000003</v>
      </c>
      <c r="M644" s="734">
        <v>151</v>
      </c>
      <c r="N644" s="735">
        <v>16883.310000000005</v>
      </c>
    </row>
    <row r="645" spans="1:14" ht="14.45" customHeight="1" x14ac:dyDescent="0.2">
      <c r="A645" s="729" t="s">
        <v>554</v>
      </c>
      <c r="B645" s="730" t="s">
        <v>555</v>
      </c>
      <c r="C645" s="731" t="s">
        <v>566</v>
      </c>
      <c r="D645" s="732" t="s">
        <v>567</v>
      </c>
      <c r="E645" s="733">
        <v>50113006</v>
      </c>
      <c r="F645" s="732" t="s">
        <v>1615</v>
      </c>
      <c r="G645" s="731" t="s">
        <v>587</v>
      </c>
      <c r="H645" s="731">
        <v>33739</v>
      </c>
      <c r="I645" s="731">
        <v>33739</v>
      </c>
      <c r="J645" s="731" t="s">
        <v>1646</v>
      </c>
      <c r="K645" s="731" t="s">
        <v>984</v>
      </c>
      <c r="L645" s="734">
        <v>111.81</v>
      </c>
      <c r="M645" s="734">
        <v>43</v>
      </c>
      <c r="N645" s="735">
        <v>4807.83</v>
      </c>
    </row>
    <row r="646" spans="1:14" ht="14.45" customHeight="1" x14ac:dyDescent="0.2">
      <c r="A646" s="729" t="s">
        <v>554</v>
      </c>
      <c r="B646" s="730" t="s">
        <v>555</v>
      </c>
      <c r="C646" s="731" t="s">
        <v>566</v>
      </c>
      <c r="D646" s="732" t="s">
        <v>567</v>
      </c>
      <c r="E646" s="733">
        <v>50113006</v>
      </c>
      <c r="F646" s="732" t="s">
        <v>1615</v>
      </c>
      <c r="G646" s="731" t="s">
        <v>587</v>
      </c>
      <c r="H646" s="731">
        <v>846763</v>
      </c>
      <c r="I646" s="731">
        <v>33419</v>
      </c>
      <c r="J646" s="731" t="s">
        <v>1647</v>
      </c>
      <c r="K646" s="731" t="s">
        <v>984</v>
      </c>
      <c r="L646" s="734">
        <v>138.54</v>
      </c>
      <c r="M646" s="734">
        <v>32</v>
      </c>
      <c r="N646" s="735">
        <v>4433.28</v>
      </c>
    </row>
    <row r="647" spans="1:14" ht="14.45" customHeight="1" x14ac:dyDescent="0.2">
      <c r="A647" s="729" t="s">
        <v>554</v>
      </c>
      <c r="B647" s="730" t="s">
        <v>555</v>
      </c>
      <c r="C647" s="731" t="s">
        <v>566</v>
      </c>
      <c r="D647" s="732" t="s">
        <v>567</v>
      </c>
      <c r="E647" s="733">
        <v>50113006</v>
      </c>
      <c r="F647" s="732" t="s">
        <v>1615</v>
      </c>
      <c r="G647" s="731" t="s">
        <v>587</v>
      </c>
      <c r="H647" s="731">
        <v>846764</v>
      </c>
      <c r="I647" s="731">
        <v>33418</v>
      </c>
      <c r="J647" s="731" t="s">
        <v>1648</v>
      </c>
      <c r="K647" s="731" t="s">
        <v>984</v>
      </c>
      <c r="L647" s="734">
        <v>138.54</v>
      </c>
      <c r="M647" s="734">
        <v>2</v>
      </c>
      <c r="N647" s="735">
        <v>277.08</v>
      </c>
    </row>
    <row r="648" spans="1:14" ht="14.45" customHeight="1" x14ac:dyDescent="0.2">
      <c r="A648" s="729" t="s">
        <v>554</v>
      </c>
      <c r="B648" s="730" t="s">
        <v>555</v>
      </c>
      <c r="C648" s="731" t="s">
        <v>566</v>
      </c>
      <c r="D648" s="732" t="s">
        <v>567</v>
      </c>
      <c r="E648" s="733">
        <v>50113006</v>
      </c>
      <c r="F648" s="732" t="s">
        <v>1615</v>
      </c>
      <c r="G648" s="731" t="s">
        <v>587</v>
      </c>
      <c r="H648" s="731">
        <v>846765</v>
      </c>
      <c r="I648" s="731">
        <v>33421</v>
      </c>
      <c r="J648" s="731" t="s">
        <v>1649</v>
      </c>
      <c r="K648" s="731" t="s">
        <v>984</v>
      </c>
      <c r="L648" s="734">
        <v>138.54</v>
      </c>
      <c r="M648" s="734">
        <v>72</v>
      </c>
      <c r="N648" s="735">
        <v>9974.8799999999992</v>
      </c>
    </row>
    <row r="649" spans="1:14" ht="14.45" customHeight="1" x14ac:dyDescent="0.2">
      <c r="A649" s="729" t="s">
        <v>554</v>
      </c>
      <c r="B649" s="730" t="s">
        <v>555</v>
      </c>
      <c r="C649" s="731" t="s">
        <v>566</v>
      </c>
      <c r="D649" s="732" t="s">
        <v>567</v>
      </c>
      <c r="E649" s="733">
        <v>50113006</v>
      </c>
      <c r="F649" s="732" t="s">
        <v>1615</v>
      </c>
      <c r="G649" s="731" t="s">
        <v>587</v>
      </c>
      <c r="H649" s="731">
        <v>33865</v>
      </c>
      <c r="I649" s="731">
        <v>33865</v>
      </c>
      <c r="J649" s="731" t="s">
        <v>1650</v>
      </c>
      <c r="K649" s="731" t="s">
        <v>984</v>
      </c>
      <c r="L649" s="734">
        <v>138.54000000000002</v>
      </c>
      <c r="M649" s="734">
        <v>16</v>
      </c>
      <c r="N649" s="735">
        <v>2216.6400000000003</v>
      </c>
    </row>
    <row r="650" spans="1:14" ht="14.45" customHeight="1" x14ac:dyDescent="0.2">
      <c r="A650" s="729" t="s">
        <v>554</v>
      </c>
      <c r="B650" s="730" t="s">
        <v>555</v>
      </c>
      <c r="C650" s="731" t="s">
        <v>566</v>
      </c>
      <c r="D650" s="732" t="s">
        <v>567</v>
      </c>
      <c r="E650" s="733">
        <v>50113006</v>
      </c>
      <c r="F650" s="732" t="s">
        <v>1615</v>
      </c>
      <c r="G650" s="731" t="s">
        <v>587</v>
      </c>
      <c r="H650" s="731">
        <v>33866</v>
      </c>
      <c r="I650" s="731">
        <v>33866</v>
      </c>
      <c r="J650" s="731" t="s">
        <v>1651</v>
      </c>
      <c r="K650" s="731" t="s">
        <v>984</v>
      </c>
      <c r="L650" s="734">
        <v>138.53999999999996</v>
      </c>
      <c r="M650" s="734">
        <v>37</v>
      </c>
      <c r="N650" s="735">
        <v>5125.9799999999987</v>
      </c>
    </row>
    <row r="651" spans="1:14" ht="14.45" customHeight="1" x14ac:dyDescent="0.2">
      <c r="A651" s="729" t="s">
        <v>554</v>
      </c>
      <c r="B651" s="730" t="s">
        <v>555</v>
      </c>
      <c r="C651" s="731" t="s">
        <v>566</v>
      </c>
      <c r="D651" s="732" t="s">
        <v>567</v>
      </c>
      <c r="E651" s="733">
        <v>50113006</v>
      </c>
      <c r="F651" s="732" t="s">
        <v>1615</v>
      </c>
      <c r="G651" s="731" t="s">
        <v>587</v>
      </c>
      <c r="H651" s="731">
        <v>846766</v>
      </c>
      <c r="I651" s="731">
        <v>33420</v>
      </c>
      <c r="J651" s="731" t="s">
        <v>1652</v>
      </c>
      <c r="K651" s="731" t="s">
        <v>984</v>
      </c>
      <c r="L651" s="734">
        <v>138.54</v>
      </c>
      <c r="M651" s="734">
        <v>16</v>
      </c>
      <c r="N651" s="735">
        <v>2216.64</v>
      </c>
    </row>
    <row r="652" spans="1:14" ht="14.45" customHeight="1" x14ac:dyDescent="0.2">
      <c r="A652" s="729" t="s">
        <v>554</v>
      </c>
      <c r="B652" s="730" t="s">
        <v>555</v>
      </c>
      <c r="C652" s="731" t="s">
        <v>566</v>
      </c>
      <c r="D652" s="732" t="s">
        <v>567</v>
      </c>
      <c r="E652" s="733">
        <v>50113006</v>
      </c>
      <c r="F652" s="732" t="s">
        <v>1615</v>
      </c>
      <c r="G652" s="731" t="s">
        <v>587</v>
      </c>
      <c r="H652" s="731">
        <v>987792</v>
      </c>
      <c r="I652" s="731">
        <v>33749</v>
      </c>
      <c r="J652" s="731" t="s">
        <v>1653</v>
      </c>
      <c r="K652" s="731" t="s">
        <v>1654</v>
      </c>
      <c r="L652" s="734">
        <v>96.549999999999983</v>
      </c>
      <c r="M652" s="734">
        <v>13</v>
      </c>
      <c r="N652" s="735">
        <v>1255.1499999999999</v>
      </c>
    </row>
    <row r="653" spans="1:14" ht="14.45" customHeight="1" x14ac:dyDescent="0.2">
      <c r="A653" s="729" t="s">
        <v>554</v>
      </c>
      <c r="B653" s="730" t="s">
        <v>555</v>
      </c>
      <c r="C653" s="731" t="s">
        <v>566</v>
      </c>
      <c r="D653" s="732" t="s">
        <v>567</v>
      </c>
      <c r="E653" s="733">
        <v>50113006</v>
      </c>
      <c r="F653" s="732" t="s">
        <v>1615</v>
      </c>
      <c r="G653" s="731" t="s">
        <v>587</v>
      </c>
      <c r="H653" s="731">
        <v>33751</v>
      </c>
      <c r="I653" s="731">
        <v>33751</v>
      </c>
      <c r="J653" s="731" t="s">
        <v>1655</v>
      </c>
      <c r="K653" s="731" t="s">
        <v>1654</v>
      </c>
      <c r="L653" s="734">
        <v>96.549999721880155</v>
      </c>
      <c r="M653" s="734">
        <v>25</v>
      </c>
      <c r="N653" s="735">
        <v>2413.749993047004</v>
      </c>
    </row>
    <row r="654" spans="1:14" ht="14.45" customHeight="1" x14ac:dyDescent="0.2">
      <c r="A654" s="729" t="s">
        <v>554</v>
      </c>
      <c r="B654" s="730" t="s">
        <v>555</v>
      </c>
      <c r="C654" s="731" t="s">
        <v>566</v>
      </c>
      <c r="D654" s="732" t="s">
        <v>567</v>
      </c>
      <c r="E654" s="733">
        <v>50113006</v>
      </c>
      <c r="F654" s="732" t="s">
        <v>1615</v>
      </c>
      <c r="G654" s="731" t="s">
        <v>587</v>
      </c>
      <c r="H654" s="731">
        <v>395579</v>
      </c>
      <c r="I654" s="731">
        <v>33752</v>
      </c>
      <c r="J654" s="731" t="s">
        <v>1656</v>
      </c>
      <c r="K654" s="731" t="s">
        <v>1657</v>
      </c>
      <c r="L654" s="734">
        <v>96.549999999999969</v>
      </c>
      <c r="M654" s="734">
        <v>12</v>
      </c>
      <c r="N654" s="735">
        <v>1158.5999999999997</v>
      </c>
    </row>
    <row r="655" spans="1:14" ht="14.45" customHeight="1" x14ac:dyDescent="0.2">
      <c r="A655" s="729" t="s">
        <v>554</v>
      </c>
      <c r="B655" s="730" t="s">
        <v>555</v>
      </c>
      <c r="C655" s="731" t="s">
        <v>566</v>
      </c>
      <c r="D655" s="732" t="s">
        <v>567</v>
      </c>
      <c r="E655" s="733">
        <v>50113006</v>
      </c>
      <c r="F655" s="732" t="s">
        <v>1615</v>
      </c>
      <c r="G655" s="731" t="s">
        <v>587</v>
      </c>
      <c r="H655" s="731">
        <v>33750</v>
      </c>
      <c r="I655" s="731">
        <v>33750</v>
      </c>
      <c r="J655" s="731" t="s">
        <v>1658</v>
      </c>
      <c r="K655" s="731" t="s">
        <v>1654</v>
      </c>
      <c r="L655" s="734">
        <v>96.549999652350209</v>
      </c>
      <c r="M655" s="734">
        <v>20</v>
      </c>
      <c r="N655" s="735">
        <v>1930.9999930470042</v>
      </c>
    </row>
    <row r="656" spans="1:14" ht="14.45" customHeight="1" x14ac:dyDescent="0.2">
      <c r="A656" s="729" t="s">
        <v>554</v>
      </c>
      <c r="B656" s="730" t="s">
        <v>555</v>
      </c>
      <c r="C656" s="731" t="s">
        <v>566</v>
      </c>
      <c r="D656" s="732" t="s">
        <v>567</v>
      </c>
      <c r="E656" s="733">
        <v>50113006</v>
      </c>
      <c r="F656" s="732" t="s">
        <v>1615</v>
      </c>
      <c r="G656" s="731" t="s">
        <v>578</v>
      </c>
      <c r="H656" s="731">
        <v>988740</v>
      </c>
      <c r="I656" s="731">
        <v>0</v>
      </c>
      <c r="J656" s="731" t="s">
        <v>1659</v>
      </c>
      <c r="K656" s="731" t="s">
        <v>329</v>
      </c>
      <c r="L656" s="734">
        <v>177.62999999999997</v>
      </c>
      <c r="M656" s="734">
        <v>10</v>
      </c>
      <c r="N656" s="735">
        <v>1776.2999999999997</v>
      </c>
    </row>
    <row r="657" spans="1:14" ht="14.45" customHeight="1" x14ac:dyDescent="0.2">
      <c r="A657" s="729" t="s">
        <v>554</v>
      </c>
      <c r="B657" s="730" t="s">
        <v>555</v>
      </c>
      <c r="C657" s="731" t="s">
        <v>566</v>
      </c>
      <c r="D657" s="732" t="s">
        <v>567</v>
      </c>
      <c r="E657" s="733">
        <v>50113006</v>
      </c>
      <c r="F657" s="732" t="s">
        <v>1615</v>
      </c>
      <c r="G657" s="731" t="s">
        <v>587</v>
      </c>
      <c r="H657" s="731">
        <v>990411</v>
      </c>
      <c r="I657" s="731">
        <v>33924</v>
      </c>
      <c r="J657" s="731" t="s">
        <v>1660</v>
      </c>
      <c r="K657" s="731" t="s">
        <v>1661</v>
      </c>
      <c r="L657" s="734">
        <v>210.60823529411761</v>
      </c>
      <c r="M657" s="734">
        <v>34</v>
      </c>
      <c r="N657" s="735">
        <v>7160.6799999999985</v>
      </c>
    </row>
    <row r="658" spans="1:14" ht="14.45" customHeight="1" x14ac:dyDescent="0.2">
      <c r="A658" s="729" t="s">
        <v>554</v>
      </c>
      <c r="B658" s="730" t="s">
        <v>555</v>
      </c>
      <c r="C658" s="731" t="s">
        <v>566</v>
      </c>
      <c r="D658" s="732" t="s">
        <v>567</v>
      </c>
      <c r="E658" s="733">
        <v>50113006</v>
      </c>
      <c r="F658" s="732" t="s">
        <v>1615</v>
      </c>
      <c r="G658" s="731" t="s">
        <v>587</v>
      </c>
      <c r="H658" s="731">
        <v>217052</v>
      </c>
      <c r="I658" s="731">
        <v>217052</v>
      </c>
      <c r="J658" s="731" t="s">
        <v>1662</v>
      </c>
      <c r="K658" s="731" t="s">
        <v>1663</v>
      </c>
      <c r="L658" s="734">
        <v>1502.27</v>
      </c>
      <c r="M658" s="734">
        <v>2</v>
      </c>
      <c r="N658" s="735">
        <v>3004.54</v>
      </c>
    </row>
    <row r="659" spans="1:14" ht="14.45" customHeight="1" x14ac:dyDescent="0.2">
      <c r="A659" s="729" t="s">
        <v>554</v>
      </c>
      <c r="B659" s="730" t="s">
        <v>555</v>
      </c>
      <c r="C659" s="731" t="s">
        <v>566</v>
      </c>
      <c r="D659" s="732" t="s">
        <v>567</v>
      </c>
      <c r="E659" s="733">
        <v>50113006</v>
      </c>
      <c r="F659" s="732" t="s">
        <v>1615</v>
      </c>
      <c r="G659" s="731" t="s">
        <v>587</v>
      </c>
      <c r="H659" s="731">
        <v>133146</v>
      </c>
      <c r="I659" s="731">
        <v>33530</v>
      </c>
      <c r="J659" s="731" t="s">
        <v>1664</v>
      </c>
      <c r="K659" s="731" t="s">
        <v>1665</v>
      </c>
      <c r="L659" s="734">
        <v>157.36999999999998</v>
      </c>
      <c r="M659" s="734">
        <v>8</v>
      </c>
      <c r="N659" s="735">
        <v>1258.9599999999998</v>
      </c>
    </row>
    <row r="660" spans="1:14" ht="14.45" customHeight="1" x14ac:dyDescent="0.2">
      <c r="A660" s="729" t="s">
        <v>554</v>
      </c>
      <c r="B660" s="730" t="s">
        <v>555</v>
      </c>
      <c r="C660" s="731" t="s">
        <v>566</v>
      </c>
      <c r="D660" s="732" t="s">
        <v>567</v>
      </c>
      <c r="E660" s="733">
        <v>50113006</v>
      </c>
      <c r="F660" s="732" t="s">
        <v>1615</v>
      </c>
      <c r="G660" s="731" t="s">
        <v>578</v>
      </c>
      <c r="H660" s="731">
        <v>841761</v>
      </c>
      <c r="I660" s="731">
        <v>0</v>
      </c>
      <c r="J660" s="731" t="s">
        <v>1666</v>
      </c>
      <c r="K660" s="731" t="s">
        <v>329</v>
      </c>
      <c r="L660" s="734">
        <v>137.24999999999997</v>
      </c>
      <c r="M660" s="734">
        <v>1</v>
      </c>
      <c r="N660" s="735">
        <v>137.24999999999997</v>
      </c>
    </row>
    <row r="661" spans="1:14" ht="14.45" customHeight="1" x14ac:dyDescent="0.2">
      <c r="A661" s="729" t="s">
        <v>554</v>
      </c>
      <c r="B661" s="730" t="s">
        <v>555</v>
      </c>
      <c r="C661" s="731" t="s">
        <v>566</v>
      </c>
      <c r="D661" s="732" t="s">
        <v>567</v>
      </c>
      <c r="E661" s="733">
        <v>50113006</v>
      </c>
      <c r="F661" s="732" t="s">
        <v>1615</v>
      </c>
      <c r="G661" s="731" t="s">
        <v>578</v>
      </c>
      <c r="H661" s="731">
        <v>33990</v>
      </c>
      <c r="I661" s="731">
        <v>33990</v>
      </c>
      <c r="J661" s="731" t="s">
        <v>1667</v>
      </c>
      <c r="K661" s="731" t="s">
        <v>908</v>
      </c>
      <c r="L661" s="734">
        <v>188.44999999999996</v>
      </c>
      <c r="M661" s="734">
        <v>3</v>
      </c>
      <c r="N661" s="735">
        <v>565.34999999999991</v>
      </c>
    </row>
    <row r="662" spans="1:14" ht="14.45" customHeight="1" x14ac:dyDescent="0.2">
      <c r="A662" s="729" t="s">
        <v>554</v>
      </c>
      <c r="B662" s="730" t="s">
        <v>555</v>
      </c>
      <c r="C662" s="731" t="s">
        <v>566</v>
      </c>
      <c r="D662" s="732" t="s">
        <v>567</v>
      </c>
      <c r="E662" s="733">
        <v>50113006</v>
      </c>
      <c r="F662" s="732" t="s">
        <v>1615</v>
      </c>
      <c r="G662" s="731" t="s">
        <v>578</v>
      </c>
      <c r="H662" s="731">
        <v>33986</v>
      </c>
      <c r="I662" s="731">
        <v>33986</v>
      </c>
      <c r="J662" s="731" t="s">
        <v>1668</v>
      </c>
      <c r="K662" s="731" t="s">
        <v>908</v>
      </c>
      <c r="L662" s="734">
        <v>188.44999999999996</v>
      </c>
      <c r="M662" s="734">
        <v>6</v>
      </c>
      <c r="N662" s="735">
        <v>1130.6999999999998</v>
      </c>
    </row>
    <row r="663" spans="1:14" ht="14.45" customHeight="1" x14ac:dyDescent="0.2">
      <c r="A663" s="729" t="s">
        <v>554</v>
      </c>
      <c r="B663" s="730" t="s">
        <v>555</v>
      </c>
      <c r="C663" s="731" t="s">
        <v>566</v>
      </c>
      <c r="D663" s="732" t="s">
        <v>567</v>
      </c>
      <c r="E663" s="733">
        <v>50113006</v>
      </c>
      <c r="F663" s="732" t="s">
        <v>1615</v>
      </c>
      <c r="G663" s="731" t="s">
        <v>587</v>
      </c>
      <c r="H663" s="731">
        <v>133220</v>
      </c>
      <c r="I663" s="731">
        <v>33220</v>
      </c>
      <c r="J663" s="731" t="s">
        <v>1669</v>
      </c>
      <c r="K663" s="731" t="s">
        <v>1670</v>
      </c>
      <c r="L663" s="734">
        <v>195.75</v>
      </c>
      <c r="M663" s="734">
        <v>3</v>
      </c>
      <c r="N663" s="735">
        <v>587.25</v>
      </c>
    </row>
    <row r="664" spans="1:14" ht="14.45" customHeight="1" x14ac:dyDescent="0.2">
      <c r="A664" s="729" t="s">
        <v>554</v>
      </c>
      <c r="B664" s="730" t="s">
        <v>555</v>
      </c>
      <c r="C664" s="731" t="s">
        <v>566</v>
      </c>
      <c r="D664" s="732" t="s">
        <v>567</v>
      </c>
      <c r="E664" s="733">
        <v>50113006</v>
      </c>
      <c r="F664" s="732" t="s">
        <v>1615</v>
      </c>
      <c r="G664" s="731" t="s">
        <v>578</v>
      </c>
      <c r="H664" s="731">
        <v>992137</v>
      </c>
      <c r="I664" s="731">
        <v>0</v>
      </c>
      <c r="J664" s="731" t="s">
        <v>1671</v>
      </c>
      <c r="K664" s="731" t="s">
        <v>329</v>
      </c>
      <c r="L664" s="734">
        <v>694.35</v>
      </c>
      <c r="M664" s="734">
        <v>6</v>
      </c>
      <c r="N664" s="735">
        <v>4166.1000000000004</v>
      </c>
    </row>
    <row r="665" spans="1:14" ht="14.45" customHeight="1" x14ac:dyDescent="0.2">
      <c r="A665" s="729" t="s">
        <v>554</v>
      </c>
      <c r="B665" s="730" t="s">
        <v>555</v>
      </c>
      <c r="C665" s="731" t="s">
        <v>566</v>
      </c>
      <c r="D665" s="732" t="s">
        <v>567</v>
      </c>
      <c r="E665" s="733">
        <v>50113011</v>
      </c>
      <c r="F665" s="732" t="s">
        <v>1672</v>
      </c>
      <c r="G665" s="731"/>
      <c r="H665" s="731"/>
      <c r="I665" s="731">
        <v>158152</v>
      </c>
      <c r="J665" s="731" t="s">
        <v>1673</v>
      </c>
      <c r="K665" s="731" t="s">
        <v>1674</v>
      </c>
      <c r="L665" s="734">
        <v>912.989990234375</v>
      </c>
      <c r="M665" s="734">
        <v>4</v>
      </c>
      <c r="N665" s="735">
        <v>3651.9599609375</v>
      </c>
    </row>
    <row r="666" spans="1:14" ht="14.45" customHeight="1" x14ac:dyDescent="0.2">
      <c r="A666" s="729" t="s">
        <v>554</v>
      </c>
      <c r="B666" s="730" t="s">
        <v>555</v>
      </c>
      <c r="C666" s="731" t="s">
        <v>566</v>
      </c>
      <c r="D666" s="732" t="s">
        <v>567</v>
      </c>
      <c r="E666" s="733">
        <v>50113013</v>
      </c>
      <c r="F666" s="732" t="s">
        <v>1675</v>
      </c>
      <c r="G666" s="731" t="s">
        <v>329</v>
      </c>
      <c r="H666" s="731">
        <v>243369</v>
      </c>
      <c r="I666" s="731">
        <v>243369</v>
      </c>
      <c r="J666" s="731" t="s">
        <v>1676</v>
      </c>
      <c r="K666" s="731" t="s">
        <v>1677</v>
      </c>
      <c r="L666" s="734">
        <v>544.39</v>
      </c>
      <c r="M666" s="734">
        <v>1.3</v>
      </c>
      <c r="N666" s="735">
        <v>707.70699999999999</v>
      </c>
    </row>
    <row r="667" spans="1:14" ht="14.45" customHeight="1" x14ac:dyDescent="0.2">
      <c r="A667" s="729" t="s">
        <v>554</v>
      </c>
      <c r="B667" s="730" t="s">
        <v>555</v>
      </c>
      <c r="C667" s="731" t="s">
        <v>566</v>
      </c>
      <c r="D667" s="732" t="s">
        <v>567</v>
      </c>
      <c r="E667" s="733">
        <v>50113013</v>
      </c>
      <c r="F667" s="732" t="s">
        <v>1675</v>
      </c>
      <c r="G667" s="731" t="s">
        <v>587</v>
      </c>
      <c r="H667" s="731">
        <v>195147</v>
      </c>
      <c r="I667" s="731">
        <v>195147</v>
      </c>
      <c r="J667" s="731" t="s">
        <v>1678</v>
      </c>
      <c r="K667" s="731" t="s">
        <v>1679</v>
      </c>
      <c r="L667" s="734">
        <v>544.39</v>
      </c>
      <c r="M667" s="734">
        <v>1.7000000000000011</v>
      </c>
      <c r="N667" s="735">
        <v>925.46300000000065</v>
      </c>
    </row>
    <row r="668" spans="1:14" ht="14.45" customHeight="1" x14ac:dyDescent="0.2">
      <c r="A668" s="729" t="s">
        <v>554</v>
      </c>
      <c r="B668" s="730" t="s">
        <v>555</v>
      </c>
      <c r="C668" s="731" t="s">
        <v>566</v>
      </c>
      <c r="D668" s="732" t="s">
        <v>567</v>
      </c>
      <c r="E668" s="733">
        <v>50113013</v>
      </c>
      <c r="F668" s="732" t="s">
        <v>1675</v>
      </c>
      <c r="G668" s="731" t="s">
        <v>587</v>
      </c>
      <c r="H668" s="731">
        <v>185525</v>
      </c>
      <c r="I668" s="731">
        <v>85525</v>
      </c>
      <c r="J668" s="731" t="s">
        <v>1680</v>
      </c>
      <c r="K668" s="731" t="s">
        <v>1681</v>
      </c>
      <c r="L668" s="734">
        <v>110.18999999999998</v>
      </c>
      <c r="M668" s="734">
        <v>4</v>
      </c>
      <c r="N668" s="735">
        <v>440.75999999999993</v>
      </c>
    </row>
    <row r="669" spans="1:14" ht="14.45" customHeight="1" x14ac:dyDescent="0.2">
      <c r="A669" s="729" t="s">
        <v>554</v>
      </c>
      <c r="B669" s="730" t="s">
        <v>555</v>
      </c>
      <c r="C669" s="731" t="s">
        <v>566</v>
      </c>
      <c r="D669" s="732" t="s">
        <v>567</v>
      </c>
      <c r="E669" s="733">
        <v>50113013</v>
      </c>
      <c r="F669" s="732" t="s">
        <v>1675</v>
      </c>
      <c r="G669" s="731" t="s">
        <v>578</v>
      </c>
      <c r="H669" s="731">
        <v>203097</v>
      </c>
      <c r="I669" s="731">
        <v>203097</v>
      </c>
      <c r="J669" s="731" t="s">
        <v>1682</v>
      </c>
      <c r="K669" s="731" t="s">
        <v>1683</v>
      </c>
      <c r="L669" s="734">
        <v>167.34</v>
      </c>
      <c r="M669" s="734">
        <v>3</v>
      </c>
      <c r="N669" s="735">
        <v>502.02</v>
      </c>
    </row>
    <row r="670" spans="1:14" ht="14.45" customHeight="1" x14ac:dyDescent="0.2">
      <c r="A670" s="729" t="s">
        <v>554</v>
      </c>
      <c r="B670" s="730" t="s">
        <v>555</v>
      </c>
      <c r="C670" s="731" t="s">
        <v>566</v>
      </c>
      <c r="D670" s="732" t="s">
        <v>567</v>
      </c>
      <c r="E670" s="733">
        <v>50113013</v>
      </c>
      <c r="F670" s="732" t="s">
        <v>1675</v>
      </c>
      <c r="G670" s="731" t="s">
        <v>578</v>
      </c>
      <c r="H670" s="731">
        <v>172972</v>
      </c>
      <c r="I670" s="731">
        <v>72972</v>
      </c>
      <c r="J670" s="731" t="s">
        <v>1684</v>
      </c>
      <c r="K670" s="731" t="s">
        <v>1685</v>
      </c>
      <c r="L670" s="734">
        <v>203.72000000000003</v>
      </c>
      <c r="M670" s="734">
        <v>73.999999999999986</v>
      </c>
      <c r="N670" s="735">
        <v>15075.279999999999</v>
      </c>
    </row>
    <row r="671" spans="1:14" ht="14.45" customHeight="1" x14ac:dyDescent="0.2">
      <c r="A671" s="729" t="s">
        <v>554</v>
      </c>
      <c r="B671" s="730" t="s">
        <v>555</v>
      </c>
      <c r="C671" s="731" t="s">
        <v>566</v>
      </c>
      <c r="D671" s="732" t="s">
        <v>567</v>
      </c>
      <c r="E671" s="733">
        <v>50113013</v>
      </c>
      <c r="F671" s="732" t="s">
        <v>1675</v>
      </c>
      <c r="G671" s="731" t="s">
        <v>587</v>
      </c>
      <c r="H671" s="731">
        <v>105951</v>
      </c>
      <c r="I671" s="731">
        <v>5951</v>
      </c>
      <c r="J671" s="731" t="s">
        <v>1686</v>
      </c>
      <c r="K671" s="731" t="s">
        <v>1687</v>
      </c>
      <c r="L671" s="734">
        <v>113.90599999999999</v>
      </c>
      <c r="M671" s="734">
        <v>40</v>
      </c>
      <c r="N671" s="735">
        <v>4556.24</v>
      </c>
    </row>
    <row r="672" spans="1:14" ht="14.45" customHeight="1" x14ac:dyDescent="0.2">
      <c r="A672" s="729" t="s">
        <v>554</v>
      </c>
      <c r="B672" s="730" t="s">
        <v>555</v>
      </c>
      <c r="C672" s="731" t="s">
        <v>566</v>
      </c>
      <c r="D672" s="732" t="s">
        <v>567</v>
      </c>
      <c r="E672" s="733">
        <v>50113013</v>
      </c>
      <c r="F672" s="732" t="s">
        <v>1675</v>
      </c>
      <c r="G672" s="731" t="s">
        <v>578</v>
      </c>
      <c r="H672" s="731">
        <v>136083</v>
      </c>
      <c r="I672" s="731">
        <v>136083</v>
      </c>
      <c r="J672" s="731" t="s">
        <v>1688</v>
      </c>
      <c r="K672" s="731" t="s">
        <v>1689</v>
      </c>
      <c r="L672" s="734">
        <v>493.89545454545458</v>
      </c>
      <c r="M672" s="734">
        <v>2.2000000000000002</v>
      </c>
      <c r="N672" s="735">
        <v>1086.5700000000002</v>
      </c>
    </row>
    <row r="673" spans="1:14" ht="14.45" customHeight="1" x14ac:dyDescent="0.2">
      <c r="A673" s="729" t="s">
        <v>554</v>
      </c>
      <c r="B673" s="730" t="s">
        <v>555</v>
      </c>
      <c r="C673" s="731" t="s">
        <v>566</v>
      </c>
      <c r="D673" s="732" t="s">
        <v>567</v>
      </c>
      <c r="E673" s="733">
        <v>50113013</v>
      </c>
      <c r="F673" s="732" t="s">
        <v>1675</v>
      </c>
      <c r="G673" s="731" t="s">
        <v>587</v>
      </c>
      <c r="H673" s="731">
        <v>164831</v>
      </c>
      <c r="I673" s="731">
        <v>64831</v>
      </c>
      <c r="J673" s="731" t="s">
        <v>1690</v>
      </c>
      <c r="K673" s="731" t="s">
        <v>1691</v>
      </c>
      <c r="L673" s="734">
        <v>196.02000000000004</v>
      </c>
      <c r="M673" s="734">
        <v>2.5</v>
      </c>
      <c r="N673" s="735">
        <v>490.05000000000007</v>
      </c>
    </row>
    <row r="674" spans="1:14" ht="14.45" customHeight="1" x14ac:dyDescent="0.2">
      <c r="A674" s="729" t="s">
        <v>554</v>
      </c>
      <c r="B674" s="730" t="s">
        <v>555</v>
      </c>
      <c r="C674" s="731" t="s">
        <v>566</v>
      </c>
      <c r="D674" s="732" t="s">
        <v>567</v>
      </c>
      <c r="E674" s="733">
        <v>50113013</v>
      </c>
      <c r="F674" s="732" t="s">
        <v>1675</v>
      </c>
      <c r="G674" s="731" t="s">
        <v>587</v>
      </c>
      <c r="H674" s="731">
        <v>164835</v>
      </c>
      <c r="I674" s="731">
        <v>64835</v>
      </c>
      <c r="J674" s="731" t="s">
        <v>1692</v>
      </c>
      <c r="K674" s="731" t="s">
        <v>1693</v>
      </c>
      <c r="L674" s="734">
        <v>140.03000000000003</v>
      </c>
      <c r="M674" s="734">
        <v>4.5</v>
      </c>
      <c r="N674" s="735">
        <v>630.1350000000001</v>
      </c>
    </row>
    <row r="675" spans="1:14" ht="14.45" customHeight="1" x14ac:dyDescent="0.2">
      <c r="A675" s="729" t="s">
        <v>554</v>
      </c>
      <c r="B675" s="730" t="s">
        <v>555</v>
      </c>
      <c r="C675" s="731" t="s">
        <v>566</v>
      </c>
      <c r="D675" s="732" t="s">
        <v>567</v>
      </c>
      <c r="E675" s="733">
        <v>50113013</v>
      </c>
      <c r="F675" s="732" t="s">
        <v>1675</v>
      </c>
      <c r="G675" s="731" t="s">
        <v>587</v>
      </c>
      <c r="H675" s="731">
        <v>145010</v>
      </c>
      <c r="I675" s="731">
        <v>45010</v>
      </c>
      <c r="J675" s="731" t="s">
        <v>1694</v>
      </c>
      <c r="K675" s="731" t="s">
        <v>1695</v>
      </c>
      <c r="L675" s="734">
        <v>41.69</v>
      </c>
      <c r="M675" s="734">
        <v>3</v>
      </c>
      <c r="N675" s="735">
        <v>125.07</v>
      </c>
    </row>
    <row r="676" spans="1:14" ht="14.45" customHeight="1" x14ac:dyDescent="0.2">
      <c r="A676" s="729" t="s">
        <v>554</v>
      </c>
      <c r="B676" s="730" t="s">
        <v>555</v>
      </c>
      <c r="C676" s="731" t="s">
        <v>566</v>
      </c>
      <c r="D676" s="732" t="s">
        <v>567</v>
      </c>
      <c r="E676" s="733">
        <v>50113013</v>
      </c>
      <c r="F676" s="732" t="s">
        <v>1675</v>
      </c>
      <c r="G676" s="731" t="s">
        <v>578</v>
      </c>
      <c r="H676" s="731">
        <v>117170</v>
      </c>
      <c r="I676" s="731">
        <v>17170</v>
      </c>
      <c r="J676" s="731" t="s">
        <v>1696</v>
      </c>
      <c r="K676" s="731" t="s">
        <v>1697</v>
      </c>
      <c r="L676" s="734">
        <v>72.84</v>
      </c>
      <c r="M676" s="734">
        <v>17</v>
      </c>
      <c r="N676" s="735">
        <v>1238.28</v>
      </c>
    </row>
    <row r="677" spans="1:14" ht="14.45" customHeight="1" x14ac:dyDescent="0.2">
      <c r="A677" s="729" t="s">
        <v>554</v>
      </c>
      <c r="B677" s="730" t="s">
        <v>555</v>
      </c>
      <c r="C677" s="731" t="s">
        <v>566</v>
      </c>
      <c r="D677" s="732" t="s">
        <v>567</v>
      </c>
      <c r="E677" s="733">
        <v>50113013</v>
      </c>
      <c r="F677" s="732" t="s">
        <v>1675</v>
      </c>
      <c r="G677" s="731" t="s">
        <v>578</v>
      </c>
      <c r="H677" s="731">
        <v>111706</v>
      </c>
      <c r="I677" s="731">
        <v>11706</v>
      </c>
      <c r="J677" s="731" t="s">
        <v>1698</v>
      </c>
      <c r="K677" s="731" t="s">
        <v>1699</v>
      </c>
      <c r="L677" s="734">
        <v>527.71499999999992</v>
      </c>
      <c r="M677" s="734">
        <v>4</v>
      </c>
      <c r="N677" s="735">
        <v>2110.8599999999997</v>
      </c>
    </row>
    <row r="678" spans="1:14" ht="14.45" customHeight="1" x14ac:dyDescent="0.2">
      <c r="A678" s="729" t="s">
        <v>554</v>
      </c>
      <c r="B678" s="730" t="s">
        <v>555</v>
      </c>
      <c r="C678" s="731" t="s">
        <v>566</v>
      </c>
      <c r="D678" s="732" t="s">
        <v>567</v>
      </c>
      <c r="E678" s="733">
        <v>50113013</v>
      </c>
      <c r="F678" s="732" t="s">
        <v>1675</v>
      </c>
      <c r="G678" s="731" t="s">
        <v>578</v>
      </c>
      <c r="H678" s="731">
        <v>131654</v>
      </c>
      <c r="I678" s="731">
        <v>131654</v>
      </c>
      <c r="J678" s="731" t="s">
        <v>1700</v>
      </c>
      <c r="K678" s="731" t="s">
        <v>1701</v>
      </c>
      <c r="L678" s="734">
        <v>264</v>
      </c>
      <c r="M678" s="734">
        <v>2</v>
      </c>
      <c r="N678" s="735">
        <v>528</v>
      </c>
    </row>
    <row r="679" spans="1:14" ht="14.45" customHeight="1" x14ac:dyDescent="0.2">
      <c r="A679" s="729" t="s">
        <v>554</v>
      </c>
      <c r="B679" s="730" t="s">
        <v>555</v>
      </c>
      <c r="C679" s="731" t="s">
        <v>566</v>
      </c>
      <c r="D679" s="732" t="s">
        <v>567</v>
      </c>
      <c r="E679" s="733">
        <v>50113013</v>
      </c>
      <c r="F679" s="732" t="s">
        <v>1675</v>
      </c>
      <c r="G679" s="731" t="s">
        <v>578</v>
      </c>
      <c r="H679" s="731">
        <v>131656</v>
      </c>
      <c r="I679" s="731">
        <v>131656</v>
      </c>
      <c r="J679" s="731" t="s">
        <v>1702</v>
      </c>
      <c r="K679" s="731" t="s">
        <v>1703</v>
      </c>
      <c r="L679" s="734">
        <v>517</v>
      </c>
      <c r="M679" s="734">
        <v>9</v>
      </c>
      <c r="N679" s="735">
        <v>4653</v>
      </c>
    </row>
    <row r="680" spans="1:14" ht="14.45" customHeight="1" x14ac:dyDescent="0.2">
      <c r="A680" s="729" t="s">
        <v>554</v>
      </c>
      <c r="B680" s="730" t="s">
        <v>555</v>
      </c>
      <c r="C680" s="731" t="s">
        <v>566</v>
      </c>
      <c r="D680" s="732" t="s">
        <v>567</v>
      </c>
      <c r="E680" s="733">
        <v>50113013</v>
      </c>
      <c r="F680" s="732" t="s">
        <v>1675</v>
      </c>
      <c r="G680" s="731" t="s">
        <v>578</v>
      </c>
      <c r="H680" s="731">
        <v>87104</v>
      </c>
      <c r="I680" s="731">
        <v>87104</v>
      </c>
      <c r="J680" s="731" t="s">
        <v>1704</v>
      </c>
      <c r="K680" s="731" t="s">
        <v>1705</v>
      </c>
      <c r="L680" s="734">
        <v>44.45</v>
      </c>
      <c r="M680" s="734">
        <v>2</v>
      </c>
      <c r="N680" s="735">
        <v>88.9</v>
      </c>
    </row>
    <row r="681" spans="1:14" ht="14.45" customHeight="1" x14ac:dyDescent="0.2">
      <c r="A681" s="729" t="s">
        <v>554</v>
      </c>
      <c r="B681" s="730" t="s">
        <v>555</v>
      </c>
      <c r="C681" s="731" t="s">
        <v>566</v>
      </c>
      <c r="D681" s="732" t="s">
        <v>567</v>
      </c>
      <c r="E681" s="733">
        <v>50113013</v>
      </c>
      <c r="F681" s="732" t="s">
        <v>1675</v>
      </c>
      <c r="G681" s="731" t="s">
        <v>578</v>
      </c>
      <c r="H681" s="731">
        <v>162187</v>
      </c>
      <c r="I681" s="731">
        <v>162187</v>
      </c>
      <c r="J681" s="731" t="s">
        <v>1706</v>
      </c>
      <c r="K681" s="731" t="s">
        <v>1707</v>
      </c>
      <c r="L681" s="734">
        <v>671</v>
      </c>
      <c r="M681" s="734">
        <v>8.1999999999999993</v>
      </c>
      <c r="N681" s="735">
        <v>5502.2</v>
      </c>
    </row>
    <row r="682" spans="1:14" ht="14.45" customHeight="1" x14ac:dyDescent="0.2">
      <c r="A682" s="729" t="s">
        <v>554</v>
      </c>
      <c r="B682" s="730" t="s">
        <v>555</v>
      </c>
      <c r="C682" s="731" t="s">
        <v>566</v>
      </c>
      <c r="D682" s="732" t="s">
        <v>567</v>
      </c>
      <c r="E682" s="733">
        <v>50113013</v>
      </c>
      <c r="F682" s="732" t="s">
        <v>1675</v>
      </c>
      <c r="G682" s="731" t="s">
        <v>587</v>
      </c>
      <c r="H682" s="731">
        <v>849887</v>
      </c>
      <c r="I682" s="731">
        <v>129834</v>
      </c>
      <c r="J682" s="731" t="s">
        <v>1708</v>
      </c>
      <c r="K682" s="731" t="s">
        <v>1709</v>
      </c>
      <c r="L682" s="734">
        <v>150.69999999999999</v>
      </c>
      <c r="M682" s="734">
        <v>9</v>
      </c>
      <c r="N682" s="735">
        <v>1356.3</v>
      </c>
    </row>
    <row r="683" spans="1:14" ht="14.45" customHeight="1" x14ac:dyDescent="0.2">
      <c r="A683" s="729" t="s">
        <v>554</v>
      </c>
      <c r="B683" s="730" t="s">
        <v>555</v>
      </c>
      <c r="C683" s="731" t="s">
        <v>566</v>
      </c>
      <c r="D683" s="732" t="s">
        <v>567</v>
      </c>
      <c r="E683" s="733">
        <v>50113013</v>
      </c>
      <c r="F683" s="732" t="s">
        <v>1675</v>
      </c>
      <c r="G683" s="731" t="s">
        <v>587</v>
      </c>
      <c r="H683" s="731">
        <v>849655</v>
      </c>
      <c r="I683" s="731">
        <v>129836</v>
      </c>
      <c r="J683" s="731" t="s">
        <v>1710</v>
      </c>
      <c r="K683" s="731" t="s">
        <v>1709</v>
      </c>
      <c r="L683" s="734">
        <v>264.00000000000006</v>
      </c>
      <c r="M683" s="734">
        <v>11.2</v>
      </c>
      <c r="N683" s="735">
        <v>2956.8</v>
      </c>
    </row>
    <row r="684" spans="1:14" ht="14.45" customHeight="1" x14ac:dyDescent="0.2">
      <c r="A684" s="729" t="s">
        <v>554</v>
      </c>
      <c r="B684" s="730" t="s">
        <v>555</v>
      </c>
      <c r="C684" s="731" t="s">
        <v>566</v>
      </c>
      <c r="D684" s="732" t="s">
        <v>567</v>
      </c>
      <c r="E684" s="733">
        <v>50113013</v>
      </c>
      <c r="F684" s="732" t="s">
        <v>1675</v>
      </c>
      <c r="G684" s="731" t="s">
        <v>578</v>
      </c>
      <c r="H684" s="731">
        <v>218400</v>
      </c>
      <c r="I684" s="731">
        <v>218400</v>
      </c>
      <c r="J684" s="731" t="s">
        <v>1711</v>
      </c>
      <c r="K684" s="731" t="s">
        <v>1712</v>
      </c>
      <c r="L684" s="734">
        <v>681.1</v>
      </c>
      <c r="M684" s="734">
        <v>7</v>
      </c>
      <c r="N684" s="735">
        <v>4767.7</v>
      </c>
    </row>
    <row r="685" spans="1:14" ht="14.45" customHeight="1" x14ac:dyDescent="0.2">
      <c r="A685" s="729" t="s">
        <v>554</v>
      </c>
      <c r="B685" s="730" t="s">
        <v>555</v>
      </c>
      <c r="C685" s="731" t="s">
        <v>566</v>
      </c>
      <c r="D685" s="732" t="s">
        <v>567</v>
      </c>
      <c r="E685" s="733">
        <v>50113013</v>
      </c>
      <c r="F685" s="732" t="s">
        <v>1675</v>
      </c>
      <c r="G685" s="731" t="s">
        <v>578</v>
      </c>
      <c r="H685" s="731">
        <v>175023</v>
      </c>
      <c r="I685" s="731">
        <v>75023</v>
      </c>
      <c r="J685" s="731" t="s">
        <v>1713</v>
      </c>
      <c r="K685" s="731" t="s">
        <v>1714</v>
      </c>
      <c r="L685" s="734">
        <v>60.559999999999988</v>
      </c>
      <c r="M685" s="734">
        <v>1</v>
      </c>
      <c r="N685" s="735">
        <v>60.559999999999988</v>
      </c>
    </row>
    <row r="686" spans="1:14" ht="14.45" customHeight="1" x14ac:dyDescent="0.2">
      <c r="A686" s="729" t="s">
        <v>554</v>
      </c>
      <c r="B686" s="730" t="s">
        <v>555</v>
      </c>
      <c r="C686" s="731" t="s">
        <v>566</v>
      </c>
      <c r="D686" s="732" t="s">
        <v>567</v>
      </c>
      <c r="E686" s="733">
        <v>50113013</v>
      </c>
      <c r="F686" s="732" t="s">
        <v>1675</v>
      </c>
      <c r="G686" s="731" t="s">
        <v>578</v>
      </c>
      <c r="H686" s="731">
        <v>844576</v>
      </c>
      <c r="I686" s="731">
        <v>100339</v>
      </c>
      <c r="J686" s="731" t="s">
        <v>1715</v>
      </c>
      <c r="K686" s="731" t="s">
        <v>1716</v>
      </c>
      <c r="L686" s="734">
        <v>96.45</v>
      </c>
      <c r="M686" s="734">
        <v>2</v>
      </c>
      <c r="N686" s="735">
        <v>192.9</v>
      </c>
    </row>
    <row r="687" spans="1:14" ht="14.45" customHeight="1" x14ac:dyDescent="0.2">
      <c r="A687" s="729" t="s">
        <v>554</v>
      </c>
      <c r="B687" s="730" t="s">
        <v>555</v>
      </c>
      <c r="C687" s="731" t="s">
        <v>566</v>
      </c>
      <c r="D687" s="732" t="s">
        <v>567</v>
      </c>
      <c r="E687" s="733">
        <v>50113013</v>
      </c>
      <c r="F687" s="732" t="s">
        <v>1675</v>
      </c>
      <c r="G687" s="731" t="s">
        <v>578</v>
      </c>
      <c r="H687" s="731">
        <v>104013</v>
      </c>
      <c r="I687" s="731">
        <v>4013</v>
      </c>
      <c r="J687" s="731" t="s">
        <v>1717</v>
      </c>
      <c r="K687" s="731" t="s">
        <v>1718</v>
      </c>
      <c r="L687" s="734">
        <v>84.039999999999992</v>
      </c>
      <c r="M687" s="734">
        <v>2</v>
      </c>
      <c r="N687" s="735">
        <v>168.07999999999998</v>
      </c>
    </row>
    <row r="688" spans="1:14" ht="14.45" customHeight="1" x14ac:dyDescent="0.2">
      <c r="A688" s="729" t="s">
        <v>554</v>
      </c>
      <c r="B688" s="730" t="s">
        <v>555</v>
      </c>
      <c r="C688" s="731" t="s">
        <v>566</v>
      </c>
      <c r="D688" s="732" t="s">
        <v>567</v>
      </c>
      <c r="E688" s="733">
        <v>50113013</v>
      </c>
      <c r="F688" s="732" t="s">
        <v>1675</v>
      </c>
      <c r="G688" s="731" t="s">
        <v>578</v>
      </c>
      <c r="H688" s="731">
        <v>162052</v>
      </c>
      <c r="I688" s="731">
        <v>62052</v>
      </c>
      <c r="J688" s="731" t="s">
        <v>1719</v>
      </c>
      <c r="K688" s="731" t="s">
        <v>1720</v>
      </c>
      <c r="L688" s="734">
        <v>98.13000000000001</v>
      </c>
      <c r="M688" s="734">
        <v>3</v>
      </c>
      <c r="N688" s="735">
        <v>294.39000000000004</v>
      </c>
    </row>
    <row r="689" spans="1:14" ht="14.45" customHeight="1" x14ac:dyDescent="0.2">
      <c r="A689" s="729" t="s">
        <v>554</v>
      </c>
      <c r="B689" s="730" t="s">
        <v>555</v>
      </c>
      <c r="C689" s="731" t="s">
        <v>566</v>
      </c>
      <c r="D689" s="732" t="s">
        <v>567</v>
      </c>
      <c r="E689" s="733">
        <v>50113013</v>
      </c>
      <c r="F689" s="732" t="s">
        <v>1675</v>
      </c>
      <c r="G689" s="731" t="s">
        <v>578</v>
      </c>
      <c r="H689" s="731">
        <v>102427</v>
      </c>
      <c r="I689" s="731">
        <v>2427</v>
      </c>
      <c r="J689" s="731" t="s">
        <v>1721</v>
      </c>
      <c r="K689" s="731" t="s">
        <v>994</v>
      </c>
      <c r="L689" s="734">
        <v>101.63250000000002</v>
      </c>
      <c r="M689" s="734">
        <v>8</v>
      </c>
      <c r="N689" s="735">
        <v>813.06000000000017</v>
      </c>
    </row>
    <row r="690" spans="1:14" ht="14.45" customHeight="1" x14ac:dyDescent="0.2">
      <c r="A690" s="729" t="s">
        <v>554</v>
      </c>
      <c r="B690" s="730" t="s">
        <v>555</v>
      </c>
      <c r="C690" s="731" t="s">
        <v>566</v>
      </c>
      <c r="D690" s="732" t="s">
        <v>567</v>
      </c>
      <c r="E690" s="733">
        <v>50113013</v>
      </c>
      <c r="F690" s="732" t="s">
        <v>1675</v>
      </c>
      <c r="G690" s="731" t="s">
        <v>578</v>
      </c>
      <c r="H690" s="731">
        <v>148261</v>
      </c>
      <c r="I690" s="731">
        <v>48261</v>
      </c>
      <c r="J690" s="731" t="s">
        <v>1722</v>
      </c>
      <c r="K690" s="731" t="s">
        <v>1723</v>
      </c>
      <c r="L690" s="734">
        <v>68.920000000000016</v>
      </c>
      <c r="M690" s="734">
        <v>1</v>
      </c>
      <c r="N690" s="735">
        <v>68.920000000000016</v>
      </c>
    </row>
    <row r="691" spans="1:14" ht="14.45" customHeight="1" x14ac:dyDescent="0.2">
      <c r="A691" s="729" t="s">
        <v>554</v>
      </c>
      <c r="B691" s="730" t="s">
        <v>555</v>
      </c>
      <c r="C691" s="731" t="s">
        <v>566</v>
      </c>
      <c r="D691" s="732" t="s">
        <v>567</v>
      </c>
      <c r="E691" s="733">
        <v>50113013</v>
      </c>
      <c r="F691" s="732" t="s">
        <v>1675</v>
      </c>
      <c r="G691" s="731" t="s">
        <v>578</v>
      </c>
      <c r="H691" s="731">
        <v>101066</v>
      </c>
      <c r="I691" s="731">
        <v>1066</v>
      </c>
      <c r="J691" s="731" t="s">
        <v>1722</v>
      </c>
      <c r="K691" s="731" t="s">
        <v>1724</v>
      </c>
      <c r="L691" s="734">
        <v>57.10499999999999</v>
      </c>
      <c r="M691" s="734">
        <v>4</v>
      </c>
      <c r="N691" s="735">
        <v>228.41999999999996</v>
      </c>
    </row>
    <row r="692" spans="1:14" ht="14.45" customHeight="1" x14ac:dyDescent="0.2">
      <c r="A692" s="729" t="s">
        <v>554</v>
      </c>
      <c r="B692" s="730" t="s">
        <v>555</v>
      </c>
      <c r="C692" s="731" t="s">
        <v>566</v>
      </c>
      <c r="D692" s="732" t="s">
        <v>567</v>
      </c>
      <c r="E692" s="733">
        <v>50113013</v>
      </c>
      <c r="F692" s="732" t="s">
        <v>1675</v>
      </c>
      <c r="G692" s="731" t="s">
        <v>578</v>
      </c>
      <c r="H692" s="731">
        <v>188746</v>
      </c>
      <c r="I692" s="731">
        <v>88746</v>
      </c>
      <c r="J692" s="731" t="s">
        <v>1725</v>
      </c>
      <c r="K692" s="731" t="s">
        <v>1726</v>
      </c>
      <c r="L692" s="734">
        <v>51.949999999999996</v>
      </c>
      <c r="M692" s="734">
        <v>1</v>
      </c>
      <c r="N692" s="735">
        <v>51.949999999999996</v>
      </c>
    </row>
    <row r="693" spans="1:14" ht="14.45" customHeight="1" x14ac:dyDescent="0.2">
      <c r="A693" s="729" t="s">
        <v>554</v>
      </c>
      <c r="B693" s="730" t="s">
        <v>555</v>
      </c>
      <c r="C693" s="731" t="s">
        <v>566</v>
      </c>
      <c r="D693" s="732" t="s">
        <v>567</v>
      </c>
      <c r="E693" s="733">
        <v>50113013</v>
      </c>
      <c r="F693" s="732" t="s">
        <v>1675</v>
      </c>
      <c r="G693" s="731" t="s">
        <v>578</v>
      </c>
      <c r="H693" s="731">
        <v>207280</v>
      </c>
      <c r="I693" s="731">
        <v>207280</v>
      </c>
      <c r="J693" s="731" t="s">
        <v>1727</v>
      </c>
      <c r="K693" s="731" t="s">
        <v>660</v>
      </c>
      <c r="L693" s="734">
        <v>129.82333333333335</v>
      </c>
      <c r="M693" s="734">
        <v>24</v>
      </c>
      <c r="N693" s="735">
        <v>3115.7600000000007</v>
      </c>
    </row>
    <row r="694" spans="1:14" ht="14.45" customHeight="1" x14ac:dyDescent="0.2">
      <c r="A694" s="729" t="s">
        <v>554</v>
      </c>
      <c r="B694" s="730" t="s">
        <v>555</v>
      </c>
      <c r="C694" s="731" t="s">
        <v>566</v>
      </c>
      <c r="D694" s="732" t="s">
        <v>567</v>
      </c>
      <c r="E694" s="733">
        <v>50113013</v>
      </c>
      <c r="F694" s="732" t="s">
        <v>1675</v>
      </c>
      <c r="G694" s="731" t="s">
        <v>578</v>
      </c>
      <c r="H694" s="731">
        <v>847476</v>
      </c>
      <c r="I694" s="731">
        <v>112782</v>
      </c>
      <c r="J694" s="731" t="s">
        <v>1728</v>
      </c>
      <c r="K694" s="731" t="s">
        <v>1729</v>
      </c>
      <c r="L694" s="734">
        <v>720.17340425531904</v>
      </c>
      <c r="M694" s="734">
        <v>2.35</v>
      </c>
      <c r="N694" s="735">
        <v>1692.4074999999998</v>
      </c>
    </row>
    <row r="695" spans="1:14" ht="14.45" customHeight="1" x14ac:dyDescent="0.2">
      <c r="A695" s="729" t="s">
        <v>554</v>
      </c>
      <c r="B695" s="730" t="s">
        <v>555</v>
      </c>
      <c r="C695" s="731" t="s">
        <v>566</v>
      </c>
      <c r="D695" s="732" t="s">
        <v>567</v>
      </c>
      <c r="E695" s="733">
        <v>50113013</v>
      </c>
      <c r="F695" s="732" t="s">
        <v>1675</v>
      </c>
      <c r="G695" s="731" t="s">
        <v>578</v>
      </c>
      <c r="H695" s="731">
        <v>394618</v>
      </c>
      <c r="I695" s="731">
        <v>112786</v>
      </c>
      <c r="J695" s="731" t="s">
        <v>1730</v>
      </c>
      <c r="K695" s="731" t="s">
        <v>1731</v>
      </c>
      <c r="L695" s="734">
        <v>333.41105263157897</v>
      </c>
      <c r="M695" s="734">
        <v>0.95</v>
      </c>
      <c r="N695" s="735">
        <v>316.7405</v>
      </c>
    </row>
    <row r="696" spans="1:14" ht="14.45" customHeight="1" x14ac:dyDescent="0.2">
      <c r="A696" s="729" t="s">
        <v>554</v>
      </c>
      <c r="B696" s="730" t="s">
        <v>555</v>
      </c>
      <c r="C696" s="731" t="s">
        <v>566</v>
      </c>
      <c r="D696" s="732" t="s">
        <v>567</v>
      </c>
      <c r="E696" s="733">
        <v>50113013</v>
      </c>
      <c r="F696" s="732" t="s">
        <v>1675</v>
      </c>
      <c r="G696" s="731" t="s">
        <v>578</v>
      </c>
      <c r="H696" s="731">
        <v>96414</v>
      </c>
      <c r="I696" s="731">
        <v>96414</v>
      </c>
      <c r="J696" s="731" t="s">
        <v>1732</v>
      </c>
      <c r="K696" s="731" t="s">
        <v>1733</v>
      </c>
      <c r="L696" s="734">
        <v>58.609999999999992</v>
      </c>
      <c r="M696" s="734">
        <v>2</v>
      </c>
      <c r="N696" s="735">
        <v>117.21999999999998</v>
      </c>
    </row>
    <row r="697" spans="1:14" ht="14.45" customHeight="1" x14ac:dyDescent="0.2">
      <c r="A697" s="729" t="s">
        <v>554</v>
      </c>
      <c r="B697" s="730" t="s">
        <v>555</v>
      </c>
      <c r="C697" s="731" t="s">
        <v>566</v>
      </c>
      <c r="D697" s="732" t="s">
        <v>567</v>
      </c>
      <c r="E697" s="733">
        <v>50113013</v>
      </c>
      <c r="F697" s="732" t="s">
        <v>1675</v>
      </c>
      <c r="G697" s="731" t="s">
        <v>578</v>
      </c>
      <c r="H697" s="731">
        <v>235812</v>
      </c>
      <c r="I697" s="731">
        <v>235812</v>
      </c>
      <c r="J697" s="731" t="s">
        <v>1734</v>
      </c>
      <c r="K697" s="731" t="s">
        <v>805</v>
      </c>
      <c r="L697" s="734">
        <v>248.34666666666666</v>
      </c>
      <c r="M697" s="734">
        <v>30</v>
      </c>
      <c r="N697" s="735">
        <v>7450.4</v>
      </c>
    </row>
    <row r="698" spans="1:14" ht="14.45" customHeight="1" x14ac:dyDescent="0.2">
      <c r="A698" s="729" t="s">
        <v>554</v>
      </c>
      <c r="B698" s="730" t="s">
        <v>555</v>
      </c>
      <c r="C698" s="731" t="s">
        <v>566</v>
      </c>
      <c r="D698" s="732" t="s">
        <v>567</v>
      </c>
      <c r="E698" s="733">
        <v>50113013</v>
      </c>
      <c r="F698" s="732" t="s">
        <v>1675</v>
      </c>
      <c r="G698" s="731" t="s">
        <v>578</v>
      </c>
      <c r="H698" s="731">
        <v>216199</v>
      </c>
      <c r="I698" s="731">
        <v>216199</v>
      </c>
      <c r="J698" s="731" t="s">
        <v>1137</v>
      </c>
      <c r="K698" s="731" t="s">
        <v>1138</v>
      </c>
      <c r="L698" s="734">
        <v>86.66</v>
      </c>
      <c r="M698" s="734">
        <v>4</v>
      </c>
      <c r="N698" s="735">
        <v>346.64</v>
      </c>
    </row>
    <row r="699" spans="1:14" ht="14.45" customHeight="1" x14ac:dyDescent="0.2">
      <c r="A699" s="729" t="s">
        <v>554</v>
      </c>
      <c r="B699" s="730" t="s">
        <v>555</v>
      </c>
      <c r="C699" s="731" t="s">
        <v>566</v>
      </c>
      <c r="D699" s="732" t="s">
        <v>567</v>
      </c>
      <c r="E699" s="733">
        <v>50113013</v>
      </c>
      <c r="F699" s="732" t="s">
        <v>1675</v>
      </c>
      <c r="G699" s="731" t="s">
        <v>587</v>
      </c>
      <c r="H699" s="731">
        <v>197699</v>
      </c>
      <c r="I699" s="731">
        <v>197699</v>
      </c>
      <c r="J699" s="731" t="s">
        <v>1735</v>
      </c>
      <c r="K699" s="731" t="s">
        <v>1736</v>
      </c>
      <c r="L699" s="734">
        <v>5865.18</v>
      </c>
      <c r="M699" s="734">
        <v>2</v>
      </c>
      <c r="N699" s="735">
        <v>11730.36</v>
      </c>
    </row>
    <row r="700" spans="1:14" ht="14.45" customHeight="1" x14ac:dyDescent="0.2">
      <c r="A700" s="729" t="s">
        <v>554</v>
      </c>
      <c r="B700" s="730" t="s">
        <v>555</v>
      </c>
      <c r="C700" s="731" t="s">
        <v>566</v>
      </c>
      <c r="D700" s="732" t="s">
        <v>567</v>
      </c>
      <c r="E700" s="733">
        <v>50113013</v>
      </c>
      <c r="F700" s="732" t="s">
        <v>1675</v>
      </c>
      <c r="G700" s="731" t="s">
        <v>295</v>
      </c>
      <c r="H700" s="731">
        <v>134595</v>
      </c>
      <c r="I700" s="731">
        <v>134595</v>
      </c>
      <c r="J700" s="731" t="s">
        <v>1737</v>
      </c>
      <c r="K700" s="731" t="s">
        <v>1738</v>
      </c>
      <c r="L700" s="734">
        <v>416.77999999999986</v>
      </c>
      <c r="M700" s="734">
        <v>4</v>
      </c>
      <c r="N700" s="735">
        <v>1667.1199999999994</v>
      </c>
    </row>
    <row r="701" spans="1:14" ht="14.45" customHeight="1" x14ac:dyDescent="0.2">
      <c r="A701" s="729" t="s">
        <v>554</v>
      </c>
      <c r="B701" s="730" t="s">
        <v>555</v>
      </c>
      <c r="C701" s="731" t="s">
        <v>566</v>
      </c>
      <c r="D701" s="732" t="s">
        <v>567</v>
      </c>
      <c r="E701" s="733">
        <v>50113013</v>
      </c>
      <c r="F701" s="732" t="s">
        <v>1675</v>
      </c>
      <c r="G701" s="731" t="s">
        <v>587</v>
      </c>
      <c r="H701" s="731">
        <v>173750</v>
      </c>
      <c r="I701" s="731">
        <v>173750</v>
      </c>
      <c r="J701" s="731" t="s">
        <v>1739</v>
      </c>
      <c r="K701" s="731" t="s">
        <v>1740</v>
      </c>
      <c r="L701" s="734">
        <v>825.07999999999993</v>
      </c>
      <c r="M701" s="734">
        <v>25.9</v>
      </c>
      <c r="N701" s="735">
        <v>21369.571999999996</v>
      </c>
    </row>
    <row r="702" spans="1:14" ht="14.45" customHeight="1" x14ac:dyDescent="0.2">
      <c r="A702" s="729" t="s">
        <v>554</v>
      </c>
      <c r="B702" s="730" t="s">
        <v>555</v>
      </c>
      <c r="C702" s="731" t="s">
        <v>566</v>
      </c>
      <c r="D702" s="732" t="s">
        <v>567</v>
      </c>
      <c r="E702" s="733">
        <v>50113013</v>
      </c>
      <c r="F702" s="732" t="s">
        <v>1675</v>
      </c>
      <c r="G702" s="731" t="s">
        <v>587</v>
      </c>
      <c r="H702" s="731">
        <v>173748</v>
      </c>
      <c r="I702" s="731">
        <v>173748</v>
      </c>
      <c r="J702" s="731" t="s">
        <v>1739</v>
      </c>
      <c r="K702" s="731" t="s">
        <v>1741</v>
      </c>
      <c r="L702" s="734">
        <v>494.42999999999995</v>
      </c>
      <c r="M702" s="734">
        <v>4</v>
      </c>
      <c r="N702" s="735">
        <v>1977.7199999999998</v>
      </c>
    </row>
    <row r="703" spans="1:14" ht="14.45" customHeight="1" x14ac:dyDescent="0.2">
      <c r="A703" s="729" t="s">
        <v>554</v>
      </c>
      <c r="B703" s="730" t="s">
        <v>555</v>
      </c>
      <c r="C703" s="731" t="s">
        <v>566</v>
      </c>
      <c r="D703" s="732" t="s">
        <v>567</v>
      </c>
      <c r="E703" s="733">
        <v>50113013</v>
      </c>
      <c r="F703" s="732" t="s">
        <v>1675</v>
      </c>
      <c r="G703" s="731" t="s">
        <v>329</v>
      </c>
      <c r="H703" s="731">
        <v>156835</v>
      </c>
      <c r="I703" s="731">
        <v>156835</v>
      </c>
      <c r="J703" s="731" t="s">
        <v>1742</v>
      </c>
      <c r="K703" s="731" t="s">
        <v>1743</v>
      </c>
      <c r="L703" s="734">
        <v>715</v>
      </c>
      <c r="M703" s="734">
        <v>8</v>
      </c>
      <c r="N703" s="735">
        <v>5720</v>
      </c>
    </row>
    <row r="704" spans="1:14" ht="14.45" customHeight="1" x14ac:dyDescent="0.2">
      <c r="A704" s="729" t="s">
        <v>554</v>
      </c>
      <c r="B704" s="730" t="s">
        <v>555</v>
      </c>
      <c r="C704" s="731" t="s">
        <v>566</v>
      </c>
      <c r="D704" s="732" t="s">
        <v>567</v>
      </c>
      <c r="E704" s="733">
        <v>50113013</v>
      </c>
      <c r="F704" s="732" t="s">
        <v>1675</v>
      </c>
      <c r="G704" s="731" t="s">
        <v>587</v>
      </c>
      <c r="H704" s="731">
        <v>242332</v>
      </c>
      <c r="I704" s="731">
        <v>242332</v>
      </c>
      <c r="J704" s="731" t="s">
        <v>1744</v>
      </c>
      <c r="K704" s="731" t="s">
        <v>1745</v>
      </c>
      <c r="L704" s="734">
        <v>376.91999999999996</v>
      </c>
      <c r="M704" s="734">
        <v>1</v>
      </c>
      <c r="N704" s="735">
        <v>376.91999999999996</v>
      </c>
    </row>
    <row r="705" spans="1:14" ht="14.45" customHeight="1" x14ac:dyDescent="0.2">
      <c r="A705" s="729" t="s">
        <v>554</v>
      </c>
      <c r="B705" s="730" t="s">
        <v>555</v>
      </c>
      <c r="C705" s="731" t="s">
        <v>566</v>
      </c>
      <c r="D705" s="732" t="s">
        <v>567</v>
      </c>
      <c r="E705" s="733">
        <v>50113013</v>
      </c>
      <c r="F705" s="732" t="s">
        <v>1675</v>
      </c>
      <c r="G705" s="731" t="s">
        <v>587</v>
      </c>
      <c r="H705" s="731">
        <v>224407</v>
      </c>
      <c r="I705" s="731">
        <v>224407</v>
      </c>
      <c r="J705" s="731" t="s">
        <v>1744</v>
      </c>
      <c r="K705" s="731" t="s">
        <v>1746</v>
      </c>
      <c r="L705" s="734">
        <v>188.45999999999998</v>
      </c>
      <c r="M705" s="734">
        <v>4.5</v>
      </c>
      <c r="N705" s="735">
        <v>848.06999999999994</v>
      </c>
    </row>
    <row r="706" spans="1:14" ht="14.45" customHeight="1" x14ac:dyDescent="0.2">
      <c r="A706" s="729" t="s">
        <v>554</v>
      </c>
      <c r="B706" s="730" t="s">
        <v>555</v>
      </c>
      <c r="C706" s="731" t="s">
        <v>566</v>
      </c>
      <c r="D706" s="732" t="s">
        <v>567</v>
      </c>
      <c r="E706" s="733">
        <v>50113013</v>
      </c>
      <c r="F706" s="732" t="s">
        <v>1675</v>
      </c>
      <c r="G706" s="731" t="s">
        <v>578</v>
      </c>
      <c r="H706" s="731">
        <v>225543</v>
      </c>
      <c r="I706" s="731">
        <v>225543</v>
      </c>
      <c r="J706" s="731" t="s">
        <v>1747</v>
      </c>
      <c r="K706" s="731" t="s">
        <v>1748</v>
      </c>
      <c r="L706" s="734">
        <v>390.63999999999987</v>
      </c>
      <c r="M706" s="734">
        <v>3</v>
      </c>
      <c r="N706" s="735">
        <v>1171.9199999999996</v>
      </c>
    </row>
    <row r="707" spans="1:14" ht="14.45" customHeight="1" x14ac:dyDescent="0.2">
      <c r="A707" s="729" t="s">
        <v>554</v>
      </c>
      <c r="B707" s="730" t="s">
        <v>555</v>
      </c>
      <c r="C707" s="731" t="s">
        <v>566</v>
      </c>
      <c r="D707" s="732" t="s">
        <v>567</v>
      </c>
      <c r="E707" s="733">
        <v>50113013</v>
      </c>
      <c r="F707" s="732" t="s">
        <v>1675</v>
      </c>
      <c r="G707" s="731" t="s">
        <v>578</v>
      </c>
      <c r="H707" s="731">
        <v>155636</v>
      </c>
      <c r="I707" s="731">
        <v>55636</v>
      </c>
      <c r="J707" s="731" t="s">
        <v>1749</v>
      </c>
      <c r="K707" s="731" t="s">
        <v>1750</v>
      </c>
      <c r="L707" s="734">
        <v>52.61</v>
      </c>
      <c r="M707" s="734">
        <v>2</v>
      </c>
      <c r="N707" s="735">
        <v>105.22</v>
      </c>
    </row>
    <row r="708" spans="1:14" ht="14.45" customHeight="1" x14ac:dyDescent="0.2">
      <c r="A708" s="729" t="s">
        <v>554</v>
      </c>
      <c r="B708" s="730" t="s">
        <v>555</v>
      </c>
      <c r="C708" s="731" t="s">
        <v>566</v>
      </c>
      <c r="D708" s="732" t="s">
        <v>567</v>
      </c>
      <c r="E708" s="733">
        <v>50113013</v>
      </c>
      <c r="F708" s="732" t="s">
        <v>1675</v>
      </c>
      <c r="G708" s="731" t="s">
        <v>578</v>
      </c>
      <c r="H708" s="731">
        <v>207116</v>
      </c>
      <c r="I708" s="731">
        <v>207116</v>
      </c>
      <c r="J708" s="731" t="s">
        <v>1751</v>
      </c>
      <c r="K708" s="731" t="s">
        <v>1752</v>
      </c>
      <c r="L708" s="734">
        <v>419.09999999999997</v>
      </c>
      <c r="M708" s="734">
        <v>2</v>
      </c>
      <c r="N708" s="735">
        <v>838.19999999999993</v>
      </c>
    </row>
    <row r="709" spans="1:14" ht="14.45" customHeight="1" x14ac:dyDescent="0.2">
      <c r="A709" s="729" t="s">
        <v>554</v>
      </c>
      <c r="B709" s="730" t="s">
        <v>555</v>
      </c>
      <c r="C709" s="731" t="s">
        <v>566</v>
      </c>
      <c r="D709" s="732" t="s">
        <v>567</v>
      </c>
      <c r="E709" s="733">
        <v>50113013</v>
      </c>
      <c r="F709" s="732" t="s">
        <v>1675</v>
      </c>
      <c r="G709" s="731" t="s">
        <v>578</v>
      </c>
      <c r="H709" s="731">
        <v>101076</v>
      </c>
      <c r="I709" s="731">
        <v>1076</v>
      </c>
      <c r="J709" s="731" t="s">
        <v>1753</v>
      </c>
      <c r="K709" s="731" t="s">
        <v>1291</v>
      </c>
      <c r="L709" s="734">
        <v>77.659999999999982</v>
      </c>
      <c r="M709" s="734">
        <v>1</v>
      </c>
      <c r="N709" s="735">
        <v>77.659999999999982</v>
      </c>
    </row>
    <row r="710" spans="1:14" ht="14.45" customHeight="1" x14ac:dyDescent="0.2">
      <c r="A710" s="729" t="s">
        <v>554</v>
      </c>
      <c r="B710" s="730" t="s">
        <v>555</v>
      </c>
      <c r="C710" s="731" t="s">
        <v>566</v>
      </c>
      <c r="D710" s="732" t="s">
        <v>567</v>
      </c>
      <c r="E710" s="733">
        <v>50113013</v>
      </c>
      <c r="F710" s="732" t="s">
        <v>1675</v>
      </c>
      <c r="G710" s="731" t="s">
        <v>578</v>
      </c>
      <c r="H710" s="731">
        <v>498890</v>
      </c>
      <c r="I710" s="731">
        <v>9999999</v>
      </c>
      <c r="J710" s="731" t="s">
        <v>1754</v>
      </c>
      <c r="K710" s="731" t="s">
        <v>1755</v>
      </c>
      <c r="L710" s="734">
        <v>2112.0000000000005</v>
      </c>
      <c r="M710" s="734">
        <v>7.51</v>
      </c>
      <c r="N710" s="735">
        <v>15861.120000000003</v>
      </c>
    </row>
    <row r="711" spans="1:14" ht="14.45" customHeight="1" x14ac:dyDescent="0.2">
      <c r="A711" s="729" t="s">
        <v>554</v>
      </c>
      <c r="B711" s="730" t="s">
        <v>555</v>
      </c>
      <c r="C711" s="731" t="s">
        <v>566</v>
      </c>
      <c r="D711" s="732" t="s">
        <v>567</v>
      </c>
      <c r="E711" s="733">
        <v>50113013</v>
      </c>
      <c r="F711" s="732" t="s">
        <v>1675</v>
      </c>
      <c r="G711" s="731" t="s">
        <v>578</v>
      </c>
      <c r="H711" s="731">
        <v>113424</v>
      </c>
      <c r="I711" s="731">
        <v>9999999</v>
      </c>
      <c r="J711" s="731" t="s">
        <v>1756</v>
      </c>
      <c r="K711" s="731" t="s">
        <v>1757</v>
      </c>
      <c r="L711" s="734">
        <v>2348.6457142857143</v>
      </c>
      <c r="M711" s="734">
        <v>7.7</v>
      </c>
      <c r="N711" s="735">
        <v>18084.572</v>
      </c>
    </row>
    <row r="712" spans="1:14" ht="14.45" customHeight="1" x14ac:dyDescent="0.2">
      <c r="A712" s="729" t="s">
        <v>554</v>
      </c>
      <c r="B712" s="730" t="s">
        <v>555</v>
      </c>
      <c r="C712" s="731" t="s">
        <v>566</v>
      </c>
      <c r="D712" s="732" t="s">
        <v>567</v>
      </c>
      <c r="E712" s="733">
        <v>50113013</v>
      </c>
      <c r="F712" s="732" t="s">
        <v>1675</v>
      </c>
      <c r="G712" s="731" t="s">
        <v>587</v>
      </c>
      <c r="H712" s="731">
        <v>113453</v>
      </c>
      <c r="I712" s="731">
        <v>113453</v>
      </c>
      <c r="J712" s="731" t="s">
        <v>1758</v>
      </c>
      <c r="K712" s="731" t="s">
        <v>1759</v>
      </c>
      <c r="L712" s="734">
        <v>2124.71</v>
      </c>
      <c r="M712" s="734">
        <v>2.7</v>
      </c>
      <c r="N712" s="735">
        <v>5736.7170000000006</v>
      </c>
    </row>
    <row r="713" spans="1:14" ht="14.45" customHeight="1" x14ac:dyDescent="0.2">
      <c r="A713" s="729" t="s">
        <v>554</v>
      </c>
      <c r="B713" s="730" t="s">
        <v>555</v>
      </c>
      <c r="C713" s="731" t="s">
        <v>566</v>
      </c>
      <c r="D713" s="732" t="s">
        <v>567</v>
      </c>
      <c r="E713" s="733">
        <v>50113013</v>
      </c>
      <c r="F713" s="732" t="s">
        <v>1675</v>
      </c>
      <c r="G713" s="731" t="s">
        <v>578</v>
      </c>
      <c r="H713" s="731">
        <v>502239</v>
      </c>
      <c r="I713" s="731">
        <v>9999999</v>
      </c>
      <c r="J713" s="731" t="s">
        <v>1760</v>
      </c>
      <c r="K713" s="731" t="s">
        <v>1757</v>
      </c>
      <c r="L713" s="734">
        <v>2090</v>
      </c>
      <c r="M713" s="734">
        <v>1</v>
      </c>
      <c r="N713" s="735">
        <v>2090</v>
      </c>
    </row>
    <row r="714" spans="1:14" ht="14.45" customHeight="1" x14ac:dyDescent="0.2">
      <c r="A714" s="729" t="s">
        <v>554</v>
      </c>
      <c r="B714" s="730" t="s">
        <v>555</v>
      </c>
      <c r="C714" s="731" t="s">
        <v>566</v>
      </c>
      <c r="D714" s="732" t="s">
        <v>567</v>
      </c>
      <c r="E714" s="733">
        <v>50113013</v>
      </c>
      <c r="F714" s="732" t="s">
        <v>1675</v>
      </c>
      <c r="G714" s="731" t="s">
        <v>578</v>
      </c>
      <c r="H714" s="731">
        <v>146640</v>
      </c>
      <c r="I714" s="731">
        <v>46640</v>
      </c>
      <c r="J714" s="731" t="s">
        <v>1761</v>
      </c>
      <c r="K714" s="731" t="s">
        <v>1697</v>
      </c>
      <c r="L714" s="734">
        <v>121.24999999999997</v>
      </c>
      <c r="M714" s="734">
        <v>2</v>
      </c>
      <c r="N714" s="735">
        <v>242.49999999999994</v>
      </c>
    </row>
    <row r="715" spans="1:14" ht="14.45" customHeight="1" x14ac:dyDescent="0.2">
      <c r="A715" s="729" t="s">
        <v>554</v>
      </c>
      <c r="B715" s="730" t="s">
        <v>555</v>
      </c>
      <c r="C715" s="731" t="s">
        <v>566</v>
      </c>
      <c r="D715" s="732" t="s">
        <v>567</v>
      </c>
      <c r="E715" s="733">
        <v>50113013</v>
      </c>
      <c r="F715" s="732" t="s">
        <v>1675</v>
      </c>
      <c r="G715" s="731" t="s">
        <v>329</v>
      </c>
      <c r="H715" s="731">
        <v>201030</v>
      </c>
      <c r="I715" s="731">
        <v>201030</v>
      </c>
      <c r="J715" s="731" t="s">
        <v>1762</v>
      </c>
      <c r="K715" s="731" t="s">
        <v>1763</v>
      </c>
      <c r="L715" s="734">
        <v>33.4</v>
      </c>
      <c r="M715" s="734">
        <v>152</v>
      </c>
      <c r="N715" s="735">
        <v>5076.8</v>
      </c>
    </row>
    <row r="716" spans="1:14" ht="14.45" customHeight="1" x14ac:dyDescent="0.2">
      <c r="A716" s="729" t="s">
        <v>554</v>
      </c>
      <c r="B716" s="730" t="s">
        <v>555</v>
      </c>
      <c r="C716" s="731" t="s">
        <v>566</v>
      </c>
      <c r="D716" s="732" t="s">
        <v>567</v>
      </c>
      <c r="E716" s="733">
        <v>50113013</v>
      </c>
      <c r="F716" s="732" t="s">
        <v>1675</v>
      </c>
      <c r="G716" s="731" t="s">
        <v>578</v>
      </c>
      <c r="H716" s="731">
        <v>155862</v>
      </c>
      <c r="I716" s="731">
        <v>155862</v>
      </c>
      <c r="J716" s="731" t="s">
        <v>1764</v>
      </c>
      <c r="K716" s="731" t="s">
        <v>1765</v>
      </c>
      <c r="L716" s="734">
        <v>735.87</v>
      </c>
      <c r="M716" s="734">
        <v>1</v>
      </c>
      <c r="N716" s="735">
        <v>735.87</v>
      </c>
    </row>
    <row r="717" spans="1:14" ht="14.45" customHeight="1" x14ac:dyDescent="0.2">
      <c r="A717" s="729" t="s">
        <v>554</v>
      </c>
      <c r="B717" s="730" t="s">
        <v>555</v>
      </c>
      <c r="C717" s="731" t="s">
        <v>566</v>
      </c>
      <c r="D717" s="732" t="s">
        <v>567</v>
      </c>
      <c r="E717" s="733">
        <v>50113013</v>
      </c>
      <c r="F717" s="732" t="s">
        <v>1675</v>
      </c>
      <c r="G717" s="731" t="s">
        <v>578</v>
      </c>
      <c r="H717" s="731">
        <v>106264</v>
      </c>
      <c r="I717" s="731">
        <v>6264</v>
      </c>
      <c r="J717" s="731" t="s">
        <v>1766</v>
      </c>
      <c r="K717" s="731" t="s">
        <v>1767</v>
      </c>
      <c r="L717" s="734">
        <v>31.645714285714284</v>
      </c>
      <c r="M717" s="734">
        <v>7</v>
      </c>
      <c r="N717" s="735">
        <v>221.51999999999998</v>
      </c>
    </row>
    <row r="718" spans="1:14" ht="14.45" customHeight="1" x14ac:dyDescent="0.2">
      <c r="A718" s="729" t="s">
        <v>554</v>
      </c>
      <c r="B718" s="730" t="s">
        <v>555</v>
      </c>
      <c r="C718" s="731" t="s">
        <v>566</v>
      </c>
      <c r="D718" s="732" t="s">
        <v>567</v>
      </c>
      <c r="E718" s="733">
        <v>50113013</v>
      </c>
      <c r="F718" s="732" t="s">
        <v>1675</v>
      </c>
      <c r="G718" s="731" t="s">
        <v>587</v>
      </c>
      <c r="H718" s="731">
        <v>206563</v>
      </c>
      <c r="I718" s="731">
        <v>206563</v>
      </c>
      <c r="J718" s="731" t="s">
        <v>1768</v>
      </c>
      <c r="K718" s="731" t="s">
        <v>1769</v>
      </c>
      <c r="L718" s="734">
        <v>19.04</v>
      </c>
      <c r="M718" s="734">
        <v>64</v>
      </c>
      <c r="N718" s="735">
        <v>1218.56</v>
      </c>
    </row>
    <row r="719" spans="1:14" ht="14.45" customHeight="1" x14ac:dyDescent="0.2">
      <c r="A719" s="729" t="s">
        <v>554</v>
      </c>
      <c r="B719" s="730" t="s">
        <v>555</v>
      </c>
      <c r="C719" s="731" t="s">
        <v>566</v>
      </c>
      <c r="D719" s="732" t="s">
        <v>567</v>
      </c>
      <c r="E719" s="733">
        <v>50113013</v>
      </c>
      <c r="F719" s="732" t="s">
        <v>1675</v>
      </c>
      <c r="G719" s="731" t="s">
        <v>587</v>
      </c>
      <c r="H719" s="731">
        <v>126127</v>
      </c>
      <c r="I719" s="731">
        <v>26127</v>
      </c>
      <c r="J719" s="731" t="s">
        <v>1770</v>
      </c>
      <c r="K719" s="731" t="s">
        <v>1771</v>
      </c>
      <c r="L719" s="734">
        <v>2237.7300000000005</v>
      </c>
      <c r="M719" s="734">
        <v>8</v>
      </c>
      <c r="N719" s="735">
        <v>17901.840000000004</v>
      </c>
    </row>
    <row r="720" spans="1:14" ht="14.45" customHeight="1" x14ac:dyDescent="0.2">
      <c r="A720" s="729" t="s">
        <v>554</v>
      </c>
      <c r="B720" s="730" t="s">
        <v>555</v>
      </c>
      <c r="C720" s="731" t="s">
        <v>566</v>
      </c>
      <c r="D720" s="732" t="s">
        <v>567</v>
      </c>
      <c r="E720" s="733">
        <v>50113013</v>
      </c>
      <c r="F720" s="732" t="s">
        <v>1675</v>
      </c>
      <c r="G720" s="731" t="s">
        <v>578</v>
      </c>
      <c r="H720" s="731">
        <v>117149</v>
      </c>
      <c r="I720" s="731">
        <v>17149</v>
      </c>
      <c r="J720" s="731" t="s">
        <v>1772</v>
      </c>
      <c r="K720" s="731" t="s">
        <v>1773</v>
      </c>
      <c r="L720" s="734">
        <v>162.53000000000003</v>
      </c>
      <c r="M720" s="734">
        <v>15</v>
      </c>
      <c r="N720" s="735">
        <v>2437.9500000000003</v>
      </c>
    </row>
    <row r="721" spans="1:14" ht="14.45" customHeight="1" x14ac:dyDescent="0.2">
      <c r="A721" s="729" t="s">
        <v>554</v>
      </c>
      <c r="B721" s="730" t="s">
        <v>555</v>
      </c>
      <c r="C721" s="731" t="s">
        <v>566</v>
      </c>
      <c r="D721" s="732" t="s">
        <v>567</v>
      </c>
      <c r="E721" s="733">
        <v>50113013</v>
      </c>
      <c r="F721" s="732" t="s">
        <v>1675</v>
      </c>
      <c r="G721" s="731" t="s">
        <v>587</v>
      </c>
      <c r="H721" s="731">
        <v>166269</v>
      </c>
      <c r="I721" s="731">
        <v>166269</v>
      </c>
      <c r="J721" s="731" t="s">
        <v>1774</v>
      </c>
      <c r="K721" s="731" t="s">
        <v>1775</v>
      </c>
      <c r="L721" s="734">
        <v>52.88000000000001</v>
      </c>
      <c r="M721" s="734">
        <v>10</v>
      </c>
      <c r="N721" s="735">
        <v>528.80000000000007</v>
      </c>
    </row>
    <row r="722" spans="1:14" ht="14.45" customHeight="1" x14ac:dyDescent="0.2">
      <c r="A722" s="729" t="s">
        <v>554</v>
      </c>
      <c r="B722" s="730" t="s">
        <v>555</v>
      </c>
      <c r="C722" s="731" t="s">
        <v>566</v>
      </c>
      <c r="D722" s="732" t="s">
        <v>567</v>
      </c>
      <c r="E722" s="733">
        <v>50113013</v>
      </c>
      <c r="F722" s="732" t="s">
        <v>1675</v>
      </c>
      <c r="G722" s="731" t="s">
        <v>587</v>
      </c>
      <c r="H722" s="731">
        <v>166265</v>
      </c>
      <c r="I722" s="731">
        <v>166265</v>
      </c>
      <c r="J722" s="731" t="s">
        <v>1776</v>
      </c>
      <c r="K722" s="731" t="s">
        <v>1777</v>
      </c>
      <c r="L722" s="734">
        <v>33.387127659574467</v>
      </c>
      <c r="M722" s="734">
        <v>94</v>
      </c>
      <c r="N722" s="735">
        <v>3138.39</v>
      </c>
    </row>
    <row r="723" spans="1:14" ht="14.45" customHeight="1" x14ac:dyDescent="0.2">
      <c r="A723" s="729" t="s">
        <v>554</v>
      </c>
      <c r="B723" s="730" t="s">
        <v>555</v>
      </c>
      <c r="C723" s="731" t="s">
        <v>566</v>
      </c>
      <c r="D723" s="732" t="s">
        <v>567</v>
      </c>
      <c r="E723" s="733">
        <v>50113013</v>
      </c>
      <c r="F723" s="732" t="s">
        <v>1675</v>
      </c>
      <c r="G723" s="731" t="s">
        <v>587</v>
      </c>
      <c r="H723" s="731">
        <v>118523</v>
      </c>
      <c r="I723" s="731">
        <v>18523</v>
      </c>
      <c r="J723" s="731" t="s">
        <v>1778</v>
      </c>
      <c r="K723" s="731" t="s">
        <v>1779</v>
      </c>
      <c r="L723" s="734">
        <v>57.179090909090924</v>
      </c>
      <c r="M723" s="734">
        <v>11</v>
      </c>
      <c r="N723" s="735">
        <v>628.97000000000014</v>
      </c>
    </row>
    <row r="724" spans="1:14" ht="14.45" customHeight="1" x14ac:dyDescent="0.2">
      <c r="A724" s="729" t="s">
        <v>554</v>
      </c>
      <c r="B724" s="730" t="s">
        <v>555</v>
      </c>
      <c r="C724" s="731" t="s">
        <v>566</v>
      </c>
      <c r="D724" s="732" t="s">
        <v>567</v>
      </c>
      <c r="E724" s="733">
        <v>50113013</v>
      </c>
      <c r="F724" s="732" t="s">
        <v>1675</v>
      </c>
      <c r="G724" s="731" t="s">
        <v>587</v>
      </c>
      <c r="H724" s="731">
        <v>118547</v>
      </c>
      <c r="I724" s="731">
        <v>18547</v>
      </c>
      <c r="J724" s="731" t="s">
        <v>1780</v>
      </c>
      <c r="K724" s="731" t="s">
        <v>1781</v>
      </c>
      <c r="L724" s="734">
        <v>92.97</v>
      </c>
      <c r="M724" s="734">
        <v>9</v>
      </c>
      <c r="N724" s="735">
        <v>836.73</v>
      </c>
    </row>
    <row r="725" spans="1:14" ht="14.45" customHeight="1" x14ac:dyDescent="0.2">
      <c r="A725" s="729" t="s">
        <v>554</v>
      </c>
      <c r="B725" s="730" t="s">
        <v>555</v>
      </c>
      <c r="C725" s="731" t="s">
        <v>566</v>
      </c>
      <c r="D725" s="732" t="s">
        <v>567</v>
      </c>
      <c r="E725" s="733">
        <v>50113014</v>
      </c>
      <c r="F725" s="732" t="s">
        <v>1782</v>
      </c>
      <c r="G725" s="731" t="s">
        <v>578</v>
      </c>
      <c r="H725" s="731">
        <v>176150</v>
      </c>
      <c r="I725" s="731">
        <v>76150</v>
      </c>
      <c r="J725" s="731" t="s">
        <v>1783</v>
      </c>
      <c r="K725" s="731" t="s">
        <v>1784</v>
      </c>
      <c r="L725" s="734">
        <v>123.85999999999997</v>
      </c>
      <c r="M725" s="734">
        <v>6</v>
      </c>
      <c r="N725" s="735">
        <v>743.15999999999985</v>
      </c>
    </row>
    <row r="726" spans="1:14" ht="14.45" customHeight="1" x14ac:dyDescent="0.2">
      <c r="A726" s="729" t="s">
        <v>554</v>
      </c>
      <c r="B726" s="730" t="s">
        <v>555</v>
      </c>
      <c r="C726" s="731" t="s">
        <v>566</v>
      </c>
      <c r="D726" s="732" t="s">
        <v>567</v>
      </c>
      <c r="E726" s="733">
        <v>50113014</v>
      </c>
      <c r="F726" s="732" t="s">
        <v>1782</v>
      </c>
      <c r="G726" s="731" t="s">
        <v>587</v>
      </c>
      <c r="H726" s="731">
        <v>64942</v>
      </c>
      <c r="I726" s="731">
        <v>64942</v>
      </c>
      <c r="J726" s="731" t="s">
        <v>1785</v>
      </c>
      <c r="K726" s="731" t="s">
        <v>1786</v>
      </c>
      <c r="L726" s="734">
        <v>1148.5192307692307</v>
      </c>
      <c r="M726" s="734">
        <v>13</v>
      </c>
      <c r="N726" s="735">
        <v>14930.75</v>
      </c>
    </row>
    <row r="727" spans="1:14" ht="14.45" customHeight="1" x14ac:dyDescent="0.2">
      <c r="A727" s="729" t="s">
        <v>554</v>
      </c>
      <c r="B727" s="730" t="s">
        <v>555</v>
      </c>
      <c r="C727" s="731" t="s">
        <v>574</v>
      </c>
      <c r="D727" s="732" t="s">
        <v>575</v>
      </c>
      <c r="E727" s="733">
        <v>50113001</v>
      </c>
      <c r="F727" s="732" t="s">
        <v>577</v>
      </c>
      <c r="G727" s="731" t="s">
        <v>578</v>
      </c>
      <c r="H727" s="731">
        <v>196886</v>
      </c>
      <c r="I727" s="731">
        <v>96886</v>
      </c>
      <c r="J727" s="731" t="s">
        <v>1787</v>
      </c>
      <c r="K727" s="731" t="s">
        <v>1788</v>
      </c>
      <c r="L727" s="734">
        <v>50.160000000000011</v>
      </c>
      <c r="M727" s="734">
        <v>5</v>
      </c>
      <c r="N727" s="735">
        <v>250.80000000000007</v>
      </c>
    </row>
    <row r="728" spans="1:14" ht="14.45" customHeight="1" x14ac:dyDescent="0.2">
      <c r="A728" s="729" t="s">
        <v>554</v>
      </c>
      <c r="B728" s="730" t="s">
        <v>555</v>
      </c>
      <c r="C728" s="731" t="s">
        <v>574</v>
      </c>
      <c r="D728" s="732" t="s">
        <v>575</v>
      </c>
      <c r="E728" s="733">
        <v>50113001</v>
      </c>
      <c r="F728" s="732" t="s">
        <v>577</v>
      </c>
      <c r="G728" s="731" t="s">
        <v>578</v>
      </c>
      <c r="H728" s="731">
        <v>849895</v>
      </c>
      <c r="I728" s="731">
        <v>162250</v>
      </c>
      <c r="J728" s="731" t="s">
        <v>581</v>
      </c>
      <c r="K728" s="731" t="s">
        <v>582</v>
      </c>
      <c r="L728" s="734">
        <v>66.180000000000007</v>
      </c>
      <c r="M728" s="734">
        <v>1</v>
      </c>
      <c r="N728" s="735">
        <v>66.180000000000007</v>
      </c>
    </row>
    <row r="729" spans="1:14" ht="14.45" customHeight="1" x14ac:dyDescent="0.2">
      <c r="A729" s="729" t="s">
        <v>554</v>
      </c>
      <c r="B729" s="730" t="s">
        <v>555</v>
      </c>
      <c r="C729" s="731" t="s">
        <v>574</v>
      </c>
      <c r="D729" s="732" t="s">
        <v>575</v>
      </c>
      <c r="E729" s="733">
        <v>50113001</v>
      </c>
      <c r="F729" s="732" t="s">
        <v>577</v>
      </c>
      <c r="G729" s="731" t="s">
        <v>578</v>
      </c>
      <c r="H729" s="731">
        <v>846758</v>
      </c>
      <c r="I729" s="731">
        <v>103387</v>
      </c>
      <c r="J729" s="731" t="s">
        <v>583</v>
      </c>
      <c r="K729" s="731" t="s">
        <v>584</v>
      </c>
      <c r="L729" s="734">
        <v>81.209999999999994</v>
      </c>
      <c r="M729" s="734">
        <v>12</v>
      </c>
      <c r="N729" s="735">
        <v>974.51999999999987</v>
      </c>
    </row>
    <row r="730" spans="1:14" ht="14.45" customHeight="1" x14ac:dyDescent="0.2">
      <c r="A730" s="729" t="s">
        <v>554</v>
      </c>
      <c r="B730" s="730" t="s">
        <v>555</v>
      </c>
      <c r="C730" s="731" t="s">
        <v>574</v>
      </c>
      <c r="D730" s="732" t="s">
        <v>575</v>
      </c>
      <c r="E730" s="733">
        <v>50113001</v>
      </c>
      <c r="F730" s="732" t="s">
        <v>577</v>
      </c>
      <c r="G730" s="731" t="s">
        <v>329</v>
      </c>
      <c r="H730" s="731">
        <v>157396</v>
      </c>
      <c r="I730" s="731">
        <v>57396</v>
      </c>
      <c r="J730" s="731" t="s">
        <v>1789</v>
      </c>
      <c r="K730" s="731" t="s">
        <v>1790</v>
      </c>
      <c r="L730" s="734">
        <v>165.97000000000003</v>
      </c>
      <c r="M730" s="734">
        <v>1</v>
      </c>
      <c r="N730" s="735">
        <v>165.97000000000003</v>
      </c>
    </row>
    <row r="731" spans="1:14" ht="14.45" customHeight="1" x14ac:dyDescent="0.2">
      <c r="A731" s="729" t="s">
        <v>554</v>
      </c>
      <c r="B731" s="730" t="s">
        <v>555</v>
      </c>
      <c r="C731" s="731" t="s">
        <v>574</v>
      </c>
      <c r="D731" s="732" t="s">
        <v>575</v>
      </c>
      <c r="E731" s="733">
        <v>50113001</v>
      </c>
      <c r="F731" s="732" t="s">
        <v>577</v>
      </c>
      <c r="G731" s="731" t="s">
        <v>578</v>
      </c>
      <c r="H731" s="731">
        <v>176064</v>
      </c>
      <c r="I731" s="731">
        <v>76064</v>
      </c>
      <c r="J731" s="731" t="s">
        <v>585</v>
      </c>
      <c r="K731" s="731" t="s">
        <v>586</v>
      </c>
      <c r="L731" s="734">
        <v>83.679696969696948</v>
      </c>
      <c r="M731" s="734">
        <v>33</v>
      </c>
      <c r="N731" s="735">
        <v>2761.4299999999994</v>
      </c>
    </row>
    <row r="732" spans="1:14" ht="14.45" customHeight="1" x14ac:dyDescent="0.2">
      <c r="A732" s="729" t="s">
        <v>554</v>
      </c>
      <c r="B732" s="730" t="s">
        <v>555</v>
      </c>
      <c r="C732" s="731" t="s">
        <v>574</v>
      </c>
      <c r="D732" s="732" t="s">
        <v>575</v>
      </c>
      <c r="E732" s="733">
        <v>50113001</v>
      </c>
      <c r="F732" s="732" t="s">
        <v>577</v>
      </c>
      <c r="G732" s="731" t="s">
        <v>587</v>
      </c>
      <c r="H732" s="731">
        <v>126486</v>
      </c>
      <c r="I732" s="731">
        <v>26486</v>
      </c>
      <c r="J732" s="731" t="s">
        <v>588</v>
      </c>
      <c r="K732" s="731" t="s">
        <v>589</v>
      </c>
      <c r="L732" s="734">
        <v>627.52</v>
      </c>
      <c r="M732" s="734">
        <v>2</v>
      </c>
      <c r="N732" s="735">
        <v>1255.04</v>
      </c>
    </row>
    <row r="733" spans="1:14" ht="14.45" customHeight="1" x14ac:dyDescent="0.2">
      <c r="A733" s="729" t="s">
        <v>554</v>
      </c>
      <c r="B733" s="730" t="s">
        <v>555</v>
      </c>
      <c r="C733" s="731" t="s">
        <v>574</v>
      </c>
      <c r="D733" s="732" t="s">
        <v>575</v>
      </c>
      <c r="E733" s="733">
        <v>50113001</v>
      </c>
      <c r="F733" s="732" t="s">
        <v>577</v>
      </c>
      <c r="G733" s="731" t="s">
        <v>578</v>
      </c>
      <c r="H733" s="731">
        <v>229139</v>
      </c>
      <c r="I733" s="731">
        <v>229139</v>
      </c>
      <c r="J733" s="731" t="s">
        <v>590</v>
      </c>
      <c r="K733" s="731" t="s">
        <v>591</v>
      </c>
      <c r="L733" s="734">
        <v>528.44000000000005</v>
      </c>
      <c r="M733" s="734">
        <v>1</v>
      </c>
      <c r="N733" s="735">
        <v>528.44000000000005</v>
      </c>
    </row>
    <row r="734" spans="1:14" ht="14.45" customHeight="1" x14ac:dyDescent="0.2">
      <c r="A734" s="729" t="s">
        <v>554</v>
      </c>
      <c r="B734" s="730" t="s">
        <v>555</v>
      </c>
      <c r="C734" s="731" t="s">
        <v>574</v>
      </c>
      <c r="D734" s="732" t="s">
        <v>575</v>
      </c>
      <c r="E734" s="733">
        <v>50113001</v>
      </c>
      <c r="F734" s="732" t="s">
        <v>577</v>
      </c>
      <c r="G734" s="731" t="s">
        <v>578</v>
      </c>
      <c r="H734" s="731">
        <v>100362</v>
      </c>
      <c r="I734" s="731">
        <v>362</v>
      </c>
      <c r="J734" s="731" t="s">
        <v>594</v>
      </c>
      <c r="K734" s="731" t="s">
        <v>595</v>
      </c>
      <c r="L734" s="734">
        <v>72.570000000000007</v>
      </c>
      <c r="M734" s="734">
        <v>1</v>
      </c>
      <c r="N734" s="735">
        <v>72.570000000000007</v>
      </c>
    </row>
    <row r="735" spans="1:14" ht="14.45" customHeight="1" x14ac:dyDescent="0.2">
      <c r="A735" s="729" t="s">
        <v>554</v>
      </c>
      <c r="B735" s="730" t="s">
        <v>555</v>
      </c>
      <c r="C735" s="731" t="s">
        <v>574</v>
      </c>
      <c r="D735" s="732" t="s">
        <v>575</v>
      </c>
      <c r="E735" s="733">
        <v>50113001</v>
      </c>
      <c r="F735" s="732" t="s">
        <v>577</v>
      </c>
      <c r="G735" s="731" t="s">
        <v>578</v>
      </c>
      <c r="H735" s="731">
        <v>845008</v>
      </c>
      <c r="I735" s="731">
        <v>107806</v>
      </c>
      <c r="J735" s="731" t="s">
        <v>598</v>
      </c>
      <c r="K735" s="731" t="s">
        <v>600</v>
      </c>
      <c r="L735" s="734">
        <v>66.507999999999996</v>
      </c>
      <c r="M735" s="734">
        <v>5</v>
      </c>
      <c r="N735" s="735">
        <v>332.53999999999996</v>
      </c>
    </row>
    <row r="736" spans="1:14" ht="14.45" customHeight="1" x14ac:dyDescent="0.2">
      <c r="A736" s="729" t="s">
        <v>554</v>
      </c>
      <c r="B736" s="730" t="s">
        <v>555</v>
      </c>
      <c r="C736" s="731" t="s">
        <v>574</v>
      </c>
      <c r="D736" s="732" t="s">
        <v>575</v>
      </c>
      <c r="E736" s="733">
        <v>50113001</v>
      </c>
      <c r="F736" s="732" t="s">
        <v>577</v>
      </c>
      <c r="G736" s="731" t="s">
        <v>578</v>
      </c>
      <c r="H736" s="731">
        <v>202701</v>
      </c>
      <c r="I736" s="731">
        <v>202701</v>
      </c>
      <c r="J736" s="731" t="s">
        <v>598</v>
      </c>
      <c r="K736" s="731" t="s">
        <v>599</v>
      </c>
      <c r="L736" s="734">
        <v>137.01333333333332</v>
      </c>
      <c r="M736" s="734">
        <v>12</v>
      </c>
      <c r="N736" s="735">
        <v>1644.1599999999999</v>
      </c>
    </row>
    <row r="737" spans="1:14" ht="14.45" customHeight="1" x14ac:dyDescent="0.2">
      <c r="A737" s="729" t="s">
        <v>554</v>
      </c>
      <c r="B737" s="730" t="s">
        <v>555</v>
      </c>
      <c r="C737" s="731" t="s">
        <v>574</v>
      </c>
      <c r="D737" s="732" t="s">
        <v>575</v>
      </c>
      <c r="E737" s="733">
        <v>50113001</v>
      </c>
      <c r="F737" s="732" t="s">
        <v>577</v>
      </c>
      <c r="G737" s="731" t="s">
        <v>578</v>
      </c>
      <c r="H737" s="731">
        <v>232841</v>
      </c>
      <c r="I737" s="731">
        <v>232841</v>
      </c>
      <c r="J737" s="731" t="s">
        <v>601</v>
      </c>
      <c r="K737" s="731" t="s">
        <v>602</v>
      </c>
      <c r="L737" s="734">
        <v>47.37</v>
      </c>
      <c r="M737" s="734">
        <v>1</v>
      </c>
      <c r="N737" s="735">
        <v>47.37</v>
      </c>
    </row>
    <row r="738" spans="1:14" ht="14.45" customHeight="1" x14ac:dyDescent="0.2">
      <c r="A738" s="729" t="s">
        <v>554</v>
      </c>
      <c r="B738" s="730" t="s">
        <v>555</v>
      </c>
      <c r="C738" s="731" t="s">
        <v>574</v>
      </c>
      <c r="D738" s="732" t="s">
        <v>575</v>
      </c>
      <c r="E738" s="733">
        <v>50113001</v>
      </c>
      <c r="F738" s="732" t="s">
        <v>577</v>
      </c>
      <c r="G738" s="731" t="s">
        <v>587</v>
      </c>
      <c r="H738" s="731">
        <v>115379</v>
      </c>
      <c r="I738" s="731">
        <v>15379</v>
      </c>
      <c r="J738" s="731" t="s">
        <v>607</v>
      </c>
      <c r="K738" s="731" t="s">
        <v>1791</v>
      </c>
      <c r="L738" s="734">
        <v>53.97</v>
      </c>
      <c r="M738" s="734">
        <v>2</v>
      </c>
      <c r="N738" s="735">
        <v>107.94</v>
      </c>
    </row>
    <row r="739" spans="1:14" ht="14.45" customHeight="1" x14ac:dyDescent="0.2">
      <c r="A739" s="729" t="s">
        <v>554</v>
      </c>
      <c r="B739" s="730" t="s">
        <v>555</v>
      </c>
      <c r="C739" s="731" t="s">
        <v>574</v>
      </c>
      <c r="D739" s="732" t="s">
        <v>575</v>
      </c>
      <c r="E739" s="733">
        <v>50113001</v>
      </c>
      <c r="F739" s="732" t="s">
        <v>577</v>
      </c>
      <c r="G739" s="731" t="s">
        <v>587</v>
      </c>
      <c r="H739" s="731">
        <v>102954</v>
      </c>
      <c r="I739" s="731">
        <v>2954</v>
      </c>
      <c r="J739" s="731" t="s">
        <v>607</v>
      </c>
      <c r="K739" s="731" t="s">
        <v>608</v>
      </c>
      <c r="L739" s="734">
        <v>14.972</v>
      </c>
      <c r="M739" s="734">
        <v>5</v>
      </c>
      <c r="N739" s="735">
        <v>74.86</v>
      </c>
    </row>
    <row r="740" spans="1:14" ht="14.45" customHeight="1" x14ac:dyDescent="0.2">
      <c r="A740" s="729" t="s">
        <v>554</v>
      </c>
      <c r="B740" s="730" t="s">
        <v>555</v>
      </c>
      <c r="C740" s="731" t="s">
        <v>574</v>
      </c>
      <c r="D740" s="732" t="s">
        <v>575</v>
      </c>
      <c r="E740" s="733">
        <v>50113001</v>
      </c>
      <c r="F740" s="732" t="s">
        <v>577</v>
      </c>
      <c r="G740" s="731" t="s">
        <v>587</v>
      </c>
      <c r="H740" s="731">
        <v>115378</v>
      </c>
      <c r="I740" s="731">
        <v>15378</v>
      </c>
      <c r="J740" s="731" t="s">
        <v>609</v>
      </c>
      <c r="K740" s="731" t="s">
        <v>611</v>
      </c>
      <c r="L740" s="734">
        <v>21.188571428571432</v>
      </c>
      <c r="M740" s="734">
        <v>14</v>
      </c>
      <c r="N740" s="735">
        <v>296.64000000000004</v>
      </c>
    </row>
    <row r="741" spans="1:14" ht="14.45" customHeight="1" x14ac:dyDescent="0.2">
      <c r="A741" s="729" t="s">
        <v>554</v>
      </c>
      <c r="B741" s="730" t="s">
        <v>555</v>
      </c>
      <c r="C741" s="731" t="s">
        <v>574</v>
      </c>
      <c r="D741" s="732" t="s">
        <v>575</v>
      </c>
      <c r="E741" s="733">
        <v>50113001</v>
      </c>
      <c r="F741" s="732" t="s">
        <v>577</v>
      </c>
      <c r="G741" s="731" t="s">
        <v>587</v>
      </c>
      <c r="H741" s="731">
        <v>102945</v>
      </c>
      <c r="I741" s="731">
        <v>2945</v>
      </c>
      <c r="J741" s="731" t="s">
        <v>609</v>
      </c>
      <c r="K741" s="731" t="s">
        <v>610</v>
      </c>
      <c r="L741" s="734">
        <v>8.67</v>
      </c>
      <c r="M741" s="734">
        <v>2</v>
      </c>
      <c r="N741" s="735">
        <v>17.34</v>
      </c>
    </row>
    <row r="742" spans="1:14" ht="14.45" customHeight="1" x14ac:dyDescent="0.2">
      <c r="A742" s="729" t="s">
        <v>554</v>
      </c>
      <c r="B742" s="730" t="s">
        <v>555</v>
      </c>
      <c r="C742" s="731" t="s">
        <v>574</v>
      </c>
      <c r="D742" s="732" t="s">
        <v>575</v>
      </c>
      <c r="E742" s="733">
        <v>50113001</v>
      </c>
      <c r="F742" s="732" t="s">
        <v>577</v>
      </c>
      <c r="G742" s="731" t="s">
        <v>578</v>
      </c>
      <c r="H742" s="731">
        <v>176954</v>
      </c>
      <c r="I742" s="731">
        <v>176954</v>
      </c>
      <c r="J742" s="731" t="s">
        <v>614</v>
      </c>
      <c r="K742" s="731" t="s">
        <v>615</v>
      </c>
      <c r="L742" s="734">
        <v>94.956000000000031</v>
      </c>
      <c r="M742" s="734">
        <v>10</v>
      </c>
      <c r="N742" s="735">
        <v>949.56000000000029</v>
      </c>
    </row>
    <row r="743" spans="1:14" ht="14.45" customHeight="1" x14ac:dyDescent="0.2">
      <c r="A743" s="729" t="s">
        <v>554</v>
      </c>
      <c r="B743" s="730" t="s">
        <v>555</v>
      </c>
      <c r="C743" s="731" t="s">
        <v>574</v>
      </c>
      <c r="D743" s="732" t="s">
        <v>575</v>
      </c>
      <c r="E743" s="733">
        <v>50113001</v>
      </c>
      <c r="F743" s="732" t="s">
        <v>577</v>
      </c>
      <c r="G743" s="731" t="s">
        <v>578</v>
      </c>
      <c r="H743" s="731">
        <v>136505</v>
      </c>
      <c r="I743" s="731">
        <v>136505</v>
      </c>
      <c r="J743" s="731" t="s">
        <v>1792</v>
      </c>
      <c r="K743" s="731" t="s">
        <v>618</v>
      </c>
      <c r="L743" s="734">
        <v>51.042499999999997</v>
      </c>
      <c r="M743" s="734">
        <v>4</v>
      </c>
      <c r="N743" s="735">
        <v>204.17</v>
      </c>
    </row>
    <row r="744" spans="1:14" ht="14.45" customHeight="1" x14ac:dyDescent="0.2">
      <c r="A744" s="729" t="s">
        <v>554</v>
      </c>
      <c r="B744" s="730" t="s">
        <v>555</v>
      </c>
      <c r="C744" s="731" t="s">
        <v>574</v>
      </c>
      <c r="D744" s="732" t="s">
        <v>575</v>
      </c>
      <c r="E744" s="733">
        <v>50113001</v>
      </c>
      <c r="F744" s="732" t="s">
        <v>577</v>
      </c>
      <c r="G744" s="731" t="s">
        <v>578</v>
      </c>
      <c r="H744" s="731">
        <v>167547</v>
      </c>
      <c r="I744" s="731">
        <v>67547</v>
      </c>
      <c r="J744" s="731" t="s">
        <v>1793</v>
      </c>
      <c r="K744" s="731" t="s">
        <v>1794</v>
      </c>
      <c r="L744" s="734">
        <v>46.2</v>
      </c>
      <c r="M744" s="734">
        <v>1</v>
      </c>
      <c r="N744" s="735">
        <v>46.2</v>
      </c>
    </row>
    <row r="745" spans="1:14" ht="14.45" customHeight="1" x14ac:dyDescent="0.2">
      <c r="A745" s="729" t="s">
        <v>554</v>
      </c>
      <c r="B745" s="730" t="s">
        <v>555</v>
      </c>
      <c r="C745" s="731" t="s">
        <v>574</v>
      </c>
      <c r="D745" s="732" t="s">
        <v>575</v>
      </c>
      <c r="E745" s="733">
        <v>50113001</v>
      </c>
      <c r="F745" s="732" t="s">
        <v>577</v>
      </c>
      <c r="G745" s="731" t="s">
        <v>587</v>
      </c>
      <c r="H745" s="731">
        <v>127263</v>
      </c>
      <c r="I745" s="731">
        <v>127263</v>
      </c>
      <c r="J745" s="731" t="s">
        <v>616</v>
      </c>
      <c r="K745" s="731" t="s">
        <v>618</v>
      </c>
      <c r="L745" s="734">
        <v>53.61142857142854</v>
      </c>
      <c r="M745" s="734">
        <v>7</v>
      </c>
      <c r="N745" s="735">
        <v>375.2799999999998</v>
      </c>
    </row>
    <row r="746" spans="1:14" ht="14.45" customHeight="1" x14ac:dyDescent="0.2">
      <c r="A746" s="729" t="s">
        <v>554</v>
      </c>
      <c r="B746" s="730" t="s">
        <v>555</v>
      </c>
      <c r="C746" s="731" t="s">
        <v>574</v>
      </c>
      <c r="D746" s="732" t="s">
        <v>575</v>
      </c>
      <c r="E746" s="733">
        <v>50113001</v>
      </c>
      <c r="F746" s="732" t="s">
        <v>577</v>
      </c>
      <c r="G746" s="731" t="s">
        <v>587</v>
      </c>
      <c r="H746" s="731">
        <v>127272</v>
      </c>
      <c r="I746" s="731">
        <v>127272</v>
      </c>
      <c r="J746" s="731" t="s">
        <v>616</v>
      </c>
      <c r="K746" s="731" t="s">
        <v>619</v>
      </c>
      <c r="L746" s="734">
        <v>48.293999999999997</v>
      </c>
      <c r="M746" s="734">
        <v>5</v>
      </c>
      <c r="N746" s="735">
        <v>241.47</v>
      </c>
    </row>
    <row r="747" spans="1:14" ht="14.45" customHeight="1" x14ac:dyDescent="0.2">
      <c r="A747" s="729" t="s">
        <v>554</v>
      </c>
      <c r="B747" s="730" t="s">
        <v>555</v>
      </c>
      <c r="C747" s="731" t="s">
        <v>574</v>
      </c>
      <c r="D747" s="732" t="s">
        <v>575</v>
      </c>
      <c r="E747" s="733">
        <v>50113001</v>
      </c>
      <c r="F747" s="732" t="s">
        <v>577</v>
      </c>
      <c r="G747" s="731" t="s">
        <v>578</v>
      </c>
      <c r="H747" s="731">
        <v>200400</v>
      </c>
      <c r="I747" s="731">
        <v>200400</v>
      </c>
      <c r="J747" s="731" t="s">
        <v>1795</v>
      </c>
      <c r="K747" s="731" t="s">
        <v>1796</v>
      </c>
      <c r="L747" s="734">
        <v>146.91999999999999</v>
      </c>
      <c r="M747" s="734">
        <v>1</v>
      </c>
      <c r="N747" s="735">
        <v>146.91999999999999</v>
      </c>
    </row>
    <row r="748" spans="1:14" ht="14.45" customHeight="1" x14ac:dyDescent="0.2">
      <c r="A748" s="729" t="s">
        <v>554</v>
      </c>
      <c r="B748" s="730" t="s">
        <v>555</v>
      </c>
      <c r="C748" s="731" t="s">
        <v>574</v>
      </c>
      <c r="D748" s="732" t="s">
        <v>575</v>
      </c>
      <c r="E748" s="733">
        <v>50113001</v>
      </c>
      <c r="F748" s="732" t="s">
        <v>577</v>
      </c>
      <c r="G748" s="731" t="s">
        <v>578</v>
      </c>
      <c r="H748" s="731">
        <v>230399</v>
      </c>
      <c r="I748" s="731">
        <v>230399</v>
      </c>
      <c r="J748" s="731" t="s">
        <v>626</v>
      </c>
      <c r="K748" s="731" t="s">
        <v>627</v>
      </c>
      <c r="L748" s="734">
        <v>41.353333333333332</v>
      </c>
      <c r="M748" s="734">
        <v>3</v>
      </c>
      <c r="N748" s="735">
        <v>124.06</v>
      </c>
    </row>
    <row r="749" spans="1:14" ht="14.45" customHeight="1" x14ac:dyDescent="0.2">
      <c r="A749" s="729" t="s">
        <v>554</v>
      </c>
      <c r="B749" s="730" t="s">
        <v>555</v>
      </c>
      <c r="C749" s="731" t="s">
        <v>574</v>
      </c>
      <c r="D749" s="732" t="s">
        <v>575</v>
      </c>
      <c r="E749" s="733">
        <v>50113001</v>
      </c>
      <c r="F749" s="732" t="s">
        <v>577</v>
      </c>
      <c r="G749" s="731" t="s">
        <v>578</v>
      </c>
      <c r="H749" s="731">
        <v>845369</v>
      </c>
      <c r="I749" s="731">
        <v>107987</v>
      </c>
      <c r="J749" s="731" t="s">
        <v>1797</v>
      </c>
      <c r="K749" s="731" t="s">
        <v>1798</v>
      </c>
      <c r="L749" s="734">
        <v>112.17000000000002</v>
      </c>
      <c r="M749" s="734">
        <v>12</v>
      </c>
      <c r="N749" s="735">
        <v>1346.0400000000002</v>
      </c>
    </row>
    <row r="750" spans="1:14" ht="14.45" customHeight="1" x14ac:dyDescent="0.2">
      <c r="A750" s="729" t="s">
        <v>554</v>
      </c>
      <c r="B750" s="730" t="s">
        <v>555</v>
      </c>
      <c r="C750" s="731" t="s">
        <v>574</v>
      </c>
      <c r="D750" s="732" t="s">
        <v>575</v>
      </c>
      <c r="E750" s="733">
        <v>50113001</v>
      </c>
      <c r="F750" s="732" t="s">
        <v>577</v>
      </c>
      <c r="G750" s="731" t="s">
        <v>578</v>
      </c>
      <c r="H750" s="731">
        <v>235897</v>
      </c>
      <c r="I750" s="731">
        <v>235897</v>
      </c>
      <c r="J750" s="731" t="s">
        <v>628</v>
      </c>
      <c r="K750" s="731" t="s">
        <v>629</v>
      </c>
      <c r="L750" s="734">
        <v>63.099999999999987</v>
      </c>
      <c r="M750" s="734">
        <v>10</v>
      </c>
      <c r="N750" s="735">
        <v>630.99999999999989</v>
      </c>
    </row>
    <row r="751" spans="1:14" ht="14.45" customHeight="1" x14ac:dyDescent="0.2">
      <c r="A751" s="729" t="s">
        <v>554</v>
      </c>
      <c r="B751" s="730" t="s">
        <v>555</v>
      </c>
      <c r="C751" s="731" t="s">
        <v>574</v>
      </c>
      <c r="D751" s="732" t="s">
        <v>575</v>
      </c>
      <c r="E751" s="733">
        <v>50113001</v>
      </c>
      <c r="F751" s="732" t="s">
        <v>577</v>
      </c>
      <c r="G751" s="731" t="s">
        <v>578</v>
      </c>
      <c r="H751" s="731">
        <v>10561</v>
      </c>
      <c r="I751" s="731">
        <v>10561</v>
      </c>
      <c r="J751" s="731" t="s">
        <v>634</v>
      </c>
      <c r="K751" s="731" t="s">
        <v>1799</v>
      </c>
      <c r="L751" s="734">
        <v>250.8</v>
      </c>
      <c r="M751" s="734">
        <v>2</v>
      </c>
      <c r="N751" s="735">
        <v>501.6</v>
      </c>
    </row>
    <row r="752" spans="1:14" ht="14.45" customHeight="1" x14ac:dyDescent="0.2">
      <c r="A752" s="729" t="s">
        <v>554</v>
      </c>
      <c r="B752" s="730" t="s">
        <v>555</v>
      </c>
      <c r="C752" s="731" t="s">
        <v>574</v>
      </c>
      <c r="D752" s="732" t="s">
        <v>575</v>
      </c>
      <c r="E752" s="733">
        <v>50113001</v>
      </c>
      <c r="F752" s="732" t="s">
        <v>577</v>
      </c>
      <c r="G752" s="731" t="s">
        <v>578</v>
      </c>
      <c r="H752" s="731">
        <v>110555</v>
      </c>
      <c r="I752" s="731">
        <v>10555</v>
      </c>
      <c r="J752" s="731" t="s">
        <v>634</v>
      </c>
      <c r="K752" s="731" t="s">
        <v>635</v>
      </c>
      <c r="L752" s="734">
        <v>254.98000000000002</v>
      </c>
      <c r="M752" s="734">
        <v>8</v>
      </c>
      <c r="N752" s="735">
        <v>2039.8400000000001</v>
      </c>
    </row>
    <row r="753" spans="1:14" ht="14.45" customHeight="1" x14ac:dyDescent="0.2">
      <c r="A753" s="729" t="s">
        <v>554</v>
      </c>
      <c r="B753" s="730" t="s">
        <v>555</v>
      </c>
      <c r="C753" s="731" t="s">
        <v>574</v>
      </c>
      <c r="D753" s="732" t="s">
        <v>575</v>
      </c>
      <c r="E753" s="733">
        <v>50113001</v>
      </c>
      <c r="F753" s="732" t="s">
        <v>577</v>
      </c>
      <c r="G753" s="731" t="s">
        <v>578</v>
      </c>
      <c r="H753" s="731">
        <v>208456</v>
      </c>
      <c r="I753" s="731">
        <v>208456</v>
      </c>
      <c r="J753" s="731" t="s">
        <v>636</v>
      </c>
      <c r="K753" s="731" t="s">
        <v>637</v>
      </c>
      <c r="L753" s="734">
        <v>738.54</v>
      </c>
      <c r="M753" s="734">
        <v>0.05</v>
      </c>
      <c r="N753" s="735">
        <v>36.927</v>
      </c>
    </row>
    <row r="754" spans="1:14" ht="14.45" customHeight="1" x14ac:dyDescent="0.2">
      <c r="A754" s="729" t="s">
        <v>554</v>
      </c>
      <c r="B754" s="730" t="s">
        <v>555</v>
      </c>
      <c r="C754" s="731" t="s">
        <v>574</v>
      </c>
      <c r="D754" s="732" t="s">
        <v>575</v>
      </c>
      <c r="E754" s="733">
        <v>50113001</v>
      </c>
      <c r="F754" s="732" t="s">
        <v>577</v>
      </c>
      <c r="G754" s="731" t="s">
        <v>578</v>
      </c>
      <c r="H754" s="731">
        <v>196303</v>
      </c>
      <c r="I754" s="731">
        <v>96303</v>
      </c>
      <c r="J754" s="731" t="s">
        <v>644</v>
      </c>
      <c r="K754" s="731" t="s">
        <v>645</v>
      </c>
      <c r="L754" s="734">
        <v>62.783333333333339</v>
      </c>
      <c r="M754" s="734">
        <v>24</v>
      </c>
      <c r="N754" s="735">
        <v>1506.8000000000002</v>
      </c>
    </row>
    <row r="755" spans="1:14" ht="14.45" customHeight="1" x14ac:dyDescent="0.2">
      <c r="A755" s="729" t="s">
        <v>554</v>
      </c>
      <c r="B755" s="730" t="s">
        <v>555</v>
      </c>
      <c r="C755" s="731" t="s">
        <v>574</v>
      </c>
      <c r="D755" s="732" t="s">
        <v>575</v>
      </c>
      <c r="E755" s="733">
        <v>50113001</v>
      </c>
      <c r="F755" s="732" t="s">
        <v>577</v>
      </c>
      <c r="G755" s="731" t="s">
        <v>578</v>
      </c>
      <c r="H755" s="731">
        <v>148888</v>
      </c>
      <c r="I755" s="731">
        <v>48888</v>
      </c>
      <c r="J755" s="731" t="s">
        <v>646</v>
      </c>
      <c r="K755" s="731" t="s">
        <v>647</v>
      </c>
      <c r="L755" s="734">
        <v>64.44</v>
      </c>
      <c r="M755" s="734">
        <v>1</v>
      </c>
      <c r="N755" s="735">
        <v>64.44</v>
      </c>
    </row>
    <row r="756" spans="1:14" ht="14.45" customHeight="1" x14ac:dyDescent="0.2">
      <c r="A756" s="729" t="s">
        <v>554</v>
      </c>
      <c r="B756" s="730" t="s">
        <v>555</v>
      </c>
      <c r="C756" s="731" t="s">
        <v>574</v>
      </c>
      <c r="D756" s="732" t="s">
        <v>575</v>
      </c>
      <c r="E756" s="733">
        <v>50113001</v>
      </c>
      <c r="F756" s="732" t="s">
        <v>577</v>
      </c>
      <c r="G756" s="731" t="s">
        <v>587</v>
      </c>
      <c r="H756" s="731">
        <v>102950</v>
      </c>
      <c r="I756" s="731">
        <v>2950</v>
      </c>
      <c r="J756" s="731" t="s">
        <v>648</v>
      </c>
      <c r="K756" s="731" t="s">
        <v>650</v>
      </c>
      <c r="L756" s="734">
        <v>97.880000000000024</v>
      </c>
      <c r="M756" s="734">
        <v>1</v>
      </c>
      <c r="N756" s="735">
        <v>97.880000000000024</v>
      </c>
    </row>
    <row r="757" spans="1:14" ht="14.45" customHeight="1" x14ac:dyDescent="0.2">
      <c r="A757" s="729" t="s">
        <v>554</v>
      </c>
      <c r="B757" s="730" t="s">
        <v>555</v>
      </c>
      <c r="C757" s="731" t="s">
        <v>574</v>
      </c>
      <c r="D757" s="732" t="s">
        <v>575</v>
      </c>
      <c r="E757" s="733">
        <v>50113001</v>
      </c>
      <c r="F757" s="732" t="s">
        <v>577</v>
      </c>
      <c r="G757" s="731" t="s">
        <v>578</v>
      </c>
      <c r="H757" s="731">
        <v>198925</v>
      </c>
      <c r="I757" s="731">
        <v>98925</v>
      </c>
      <c r="J757" s="731" t="s">
        <v>1800</v>
      </c>
      <c r="K757" s="731" t="s">
        <v>1801</v>
      </c>
      <c r="L757" s="734">
        <v>72.77000000000001</v>
      </c>
      <c r="M757" s="734">
        <v>1</v>
      </c>
      <c r="N757" s="735">
        <v>72.77000000000001</v>
      </c>
    </row>
    <row r="758" spans="1:14" ht="14.45" customHeight="1" x14ac:dyDescent="0.2">
      <c r="A758" s="729" t="s">
        <v>554</v>
      </c>
      <c r="B758" s="730" t="s">
        <v>555</v>
      </c>
      <c r="C758" s="731" t="s">
        <v>574</v>
      </c>
      <c r="D758" s="732" t="s">
        <v>575</v>
      </c>
      <c r="E758" s="733">
        <v>50113001</v>
      </c>
      <c r="F758" s="732" t="s">
        <v>577</v>
      </c>
      <c r="G758" s="731" t="s">
        <v>578</v>
      </c>
      <c r="H758" s="731">
        <v>100394</v>
      </c>
      <c r="I758" s="731">
        <v>394</v>
      </c>
      <c r="J758" s="731" t="s">
        <v>1802</v>
      </c>
      <c r="K758" s="731" t="s">
        <v>1803</v>
      </c>
      <c r="L758" s="734">
        <v>60.35</v>
      </c>
      <c r="M758" s="734">
        <v>1</v>
      </c>
      <c r="N758" s="735">
        <v>60.35</v>
      </c>
    </row>
    <row r="759" spans="1:14" ht="14.45" customHeight="1" x14ac:dyDescent="0.2">
      <c r="A759" s="729" t="s">
        <v>554</v>
      </c>
      <c r="B759" s="730" t="s">
        <v>555</v>
      </c>
      <c r="C759" s="731" t="s">
        <v>574</v>
      </c>
      <c r="D759" s="732" t="s">
        <v>575</v>
      </c>
      <c r="E759" s="733">
        <v>50113001</v>
      </c>
      <c r="F759" s="732" t="s">
        <v>577</v>
      </c>
      <c r="G759" s="731" t="s">
        <v>578</v>
      </c>
      <c r="H759" s="731">
        <v>192351</v>
      </c>
      <c r="I759" s="731">
        <v>92351</v>
      </c>
      <c r="J759" s="731" t="s">
        <v>655</v>
      </c>
      <c r="K759" s="731" t="s">
        <v>656</v>
      </c>
      <c r="L759" s="734">
        <v>86.22</v>
      </c>
      <c r="M759" s="734">
        <v>7</v>
      </c>
      <c r="N759" s="735">
        <v>603.54</v>
      </c>
    </row>
    <row r="760" spans="1:14" ht="14.45" customHeight="1" x14ac:dyDescent="0.2">
      <c r="A760" s="729" t="s">
        <v>554</v>
      </c>
      <c r="B760" s="730" t="s">
        <v>555</v>
      </c>
      <c r="C760" s="731" t="s">
        <v>574</v>
      </c>
      <c r="D760" s="732" t="s">
        <v>575</v>
      </c>
      <c r="E760" s="733">
        <v>50113001</v>
      </c>
      <c r="F760" s="732" t="s">
        <v>577</v>
      </c>
      <c r="G760" s="731" t="s">
        <v>578</v>
      </c>
      <c r="H760" s="731">
        <v>112892</v>
      </c>
      <c r="I760" s="731">
        <v>12892</v>
      </c>
      <c r="J760" s="731" t="s">
        <v>659</v>
      </c>
      <c r="K760" s="731" t="s">
        <v>660</v>
      </c>
      <c r="L760" s="734">
        <v>104.21000000000004</v>
      </c>
      <c r="M760" s="734">
        <v>1</v>
      </c>
      <c r="N760" s="735">
        <v>104.21000000000004</v>
      </c>
    </row>
    <row r="761" spans="1:14" ht="14.45" customHeight="1" x14ac:dyDescent="0.2">
      <c r="A761" s="729" t="s">
        <v>554</v>
      </c>
      <c r="B761" s="730" t="s">
        <v>555</v>
      </c>
      <c r="C761" s="731" t="s">
        <v>574</v>
      </c>
      <c r="D761" s="732" t="s">
        <v>575</v>
      </c>
      <c r="E761" s="733">
        <v>50113001</v>
      </c>
      <c r="F761" s="732" t="s">
        <v>577</v>
      </c>
      <c r="G761" s="731" t="s">
        <v>578</v>
      </c>
      <c r="H761" s="731">
        <v>112894</v>
      </c>
      <c r="I761" s="731">
        <v>12894</v>
      </c>
      <c r="J761" s="731" t="s">
        <v>659</v>
      </c>
      <c r="K761" s="731" t="s">
        <v>663</v>
      </c>
      <c r="L761" s="734">
        <v>60.509999999999991</v>
      </c>
      <c r="M761" s="734">
        <v>1</v>
      </c>
      <c r="N761" s="735">
        <v>60.509999999999991</v>
      </c>
    </row>
    <row r="762" spans="1:14" ht="14.45" customHeight="1" x14ac:dyDescent="0.2">
      <c r="A762" s="729" t="s">
        <v>554</v>
      </c>
      <c r="B762" s="730" t="s">
        <v>555</v>
      </c>
      <c r="C762" s="731" t="s">
        <v>574</v>
      </c>
      <c r="D762" s="732" t="s">
        <v>575</v>
      </c>
      <c r="E762" s="733">
        <v>50113001</v>
      </c>
      <c r="F762" s="732" t="s">
        <v>577</v>
      </c>
      <c r="G762" s="731" t="s">
        <v>578</v>
      </c>
      <c r="H762" s="731">
        <v>112895</v>
      </c>
      <c r="I762" s="731">
        <v>12895</v>
      </c>
      <c r="J762" s="731" t="s">
        <v>659</v>
      </c>
      <c r="K762" s="731" t="s">
        <v>661</v>
      </c>
      <c r="L762" s="734">
        <v>106.46</v>
      </c>
      <c r="M762" s="734">
        <v>1</v>
      </c>
      <c r="N762" s="735">
        <v>106.46</v>
      </c>
    </row>
    <row r="763" spans="1:14" ht="14.45" customHeight="1" x14ac:dyDescent="0.2">
      <c r="A763" s="729" t="s">
        <v>554</v>
      </c>
      <c r="B763" s="730" t="s">
        <v>555</v>
      </c>
      <c r="C763" s="731" t="s">
        <v>574</v>
      </c>
      <c r="D763" s="732" t="s">
        <v>575</v>
      </c>
      <c r="E763" s="733">
        <v>50113001</v>
      </c>
      <c r="F763" s="732" t="s">
        <v>577</v>
      </c>
      <c r="G763" s="731" t="s">
        <v>578</v>
      </c>
      <c r="H763" s="731">
        <v>112891</v>
      </c>
      <c r="I763" s="731">
        <v>12891</v>
      </c>
      <c r="J763" s="731" t="s">
        <v>659</v>
      </c>
      <c r="K763" s="731" t="s">
        <v>662</v>
      </c>
      <c r="L763" s="734">
        <v>58.27</v>
      </c>
      <c r="M763" s="734">
        <v>5</v>
      </c>
      <c r="N763" s="735">
        <v>291.35000000000002</v>
      </c>
    </row>
    <row r="764" spans="1:14" ht="14.45" customHeight="1" x14ac:dyDescent="0.2">
      <c r="A764" s="729" t="s">
        <v>554</v>
      </c>
      <c r="B764" s="730" t="s">
        <v>555</v>
      </c>
      <c r="C764" s="731" t="s">
        <v>574</v>
      </c>
      <c r="D764" s="732" t="s">
        <v>575</v>
      </c>
      <c r="E764" s="733">
        <v>50113001</v>
      </c>
      <c r="F764" s="732" t="s">
        <v>577</v>
      </c>
      <c r="G764" s="731" t="s">
        <v>578</v>
      </c>
      <c r="H764" s="731">
        <v>988158</v>
      </c>
      <c r="I764" s="731">
        <v>500933</v>
      </c>
      <c r="J764" s="731" t="s">
        <v>1804</v>
      </c>
      <c r="K764" s="731" t="s">
        <v>665</v>
      </c>
      <c r="L764" s="734">
        <v>254.6</v>
      </c>
      <c r="M764" s="734">
        <v>2</v>
      </c>
      <c r="N764" s="735">
        <v>509.2</v>
      </c>
    </row>
    <row r="765" spans="1:14" ht="14.45" customHeight="1" x14ac:dyDescent="0.2">
      <c r="A765" s="729" t="s">
        <v>554</v>
      </c>
      <c r="B765" s="730" t="s">
        <v>555</v>
      </c>
      <c r="C765" s="731" t="s">
        <v>574</v>
      </c>
      <c r="D765" s="732" t="s">
        <v>575</v>
      </c>
      <c r="E765" s="733">
        <v>50113001</v>
      </c>
      <c r="F765" s="732" t="s">
        <v>577</v>
      </c>
      <c r="G765" s="731" t="s">
        <v>578</v>
      </c>
      <c r="H765" s="731">
        <v>126247</v>
      </c>
      <c r="I765" s="731">
        <v>26247</v>
      </c>
      <c r="J765" s="731" t="s">
        <v>664</v>
      </c>
      <c r="K765" s="731" t="s">
        <v>665</v>
      </c>
      <c r="L765" s="734">
        <v>205.04</v>
      </c>
      <c r="M765" s="734">
        <v>1</v>
      </c>
      <c r="N765" s="735">
        <v>205.04</v>
      </c>
    </row>
    <row r="766" spans="1:14" ht="14.45" customHeight="1" x14ac:dyDescent="0.2">
      <c r="A766" s="729" t="s">
        <v>554</v>
      </c>
      <c r="B766" s="730" t="s">
        <v>555</v>
      </c>
      <c r="C766" s="731" t="s">
        <v>574</v>
      </c>
      <c r="D766" s="732" t="s">
        <v>575</v>
      </c>
      <c r="E766" s="733">
        <v>50113001</v>
      </c>
      <c r="F766" s="732" t="s">
        <v>577</v>
      </c>
      <c r="G766" s="731" t="s">
        <v>578</v>
      </c>
      <c r="H766" s="731">
        <v>140275</v>
      </c>
      <c r="I766" s="731">
        <v>40275</v>
      </c>
      <c r="J766" s="731" t="s">
        <v>666</v>
      </c>
      <c r="K766" s="731" t="s">
        <v>667</v>
      </c>
      <c r="L766" s="734">
        <v>149.24</v>
      </c>
      <c r="M766" s="734">
        <v>3</v>
      </c>
      <c r="N766" s="735">
        <v>447.72</v>
      </c>
    </row>
    <row r="767" spans="1:14" ht="14.45" customHeight="1" x14ac:dyDescent="0.2">
      <c r="A767" s="729" t="s">
        <v>554</v>
      </c>
      <c r="B767" s="730" t="s">
        <v>555</v>
      </c>
      <c r="C767" s="731" t="s">
        <v>574</v>
      </c>
      <c r="D767" s="732" t="s">
        <v>575</v>
      </c>
      <c r="E767" s="733">
        <v>50113001</v>
      </c>
      <c r="F767" s="732" t="s">
        <v>577</v>
      </c>
      <c r="G767" s="731" t="s">
        <v>578</v>
      </c>
      <c r="H767" s="731">
        <v>117166</v>
      </c>
      <c r="I767" s="731">
        <v>17166</v>
      </c>
      <c r="J767" s="731" t="s">
        <v>1805</v>
      </c>
      <c r="K767" s="731" t="s">
        <v>1806</v>
      </c>
      <c r="L767" s="734">
        <v>80.94</v>
      </c>
      <c r="M767" s="734">
        <v>2</v>
      </c>
      <c r="N767" s="735">
        <v>161.88</v>
      </c>
    </row>
    <row r="768" spans="1:14" ht="14.45" customHeight="1" x14ac:dyDescent="0.2">
      <c r="A768" s="729" t="s">
        <v>554</v>
      </c>
      <c r="B768" s="730" t="s">
        <v>555</v>
      </c>
      <c r="C768" s="731" t="s">
        <v>574</v>
      </c>
      <c r="D768" s="732" t="s">
        <v>575</v>
      </c>
      <c r="E768" s="733">
        <v>50113001</v>
      </c>
      <c r="F768" s="732" t="s">
        <v>577</v>
      </c>
      <c r="G768" s="731" t="s">
        <v>578</v>
      </c>
      <c r="H768" s="731">
        <v>176496</v>
      </c>
      <c r="I768" s="731">
        <v>76496</v>
      </c>
      <c r="J768" s="731" t="s">
        <v>670</v>
      </c>
      <c r="K768" s="731" t="s">
        <v>671</v>
      </c>
      <c r="L768" s="734">
        <v>125.42999999999999</v>
      </c>
      <c r="M768" s="734">
        <v>13</v>
      </c>
      <c r="N768" s="735">
        <v>1630.59</v>
      </c>
    </row>
    <row r="769" spans="1:14" ht="14.45" customHeight="1" x14ac:dyDescent="0.2">
      <c r="A769" s="729" t="s">
        <v>554</v>
      </c>
      <c r="B769" s="730" t="s">
        <v>555</v>
      </c>
      <c r="C769" s="731" t="s">
        <v>574</v>
      </c>
      <c r="D769" s="732" t="s">
        <v>575</v>
      </c>
      <c r="E769" s="733">
        <v>50113001</v>
      </c>
      <c r="F769" s="732" t="s">
        <v>577</v>
      </c>
      <c r="G769" s="731" t="s">
        <v>578</v>
      </c>
      <c r="H769" s="731">
        <v>102679</v>
      </c>
      <c r="I769" s="731">
        <v>2679</v>
      </c>
      <c r="J769" s="731" t="s">
        <v>672</v>
      </c>
      <c r="K769" s="731" t="s">
        <v>673</v>
      </c>
      <c r="L769" s="734">
        <v>164.48</v>
      </c>
      <c r="M769" s="734">
        <v>4</v>
      </c>
      <c r="N769" s="735">
        <v>657.92</v>
      </c>
    </row>
    <row r="770" spans="1:14" ht="14.45" customHeight="1" x14ac:dyDescent="0.2">
      <c r="A770" s="729" t="s">
        <v>554</v>
      </c>
      <c r="B770" s="730" t="s">
        <v>555</v>
      </c>
      <c r="C770" s="731" t="s">
        <v>574</v>
      </c>
      <c r="D770" s="732" t="s">
        <v>575</v>
      </c>
      <c r="E770" s="733">
        <v>50113001</v>
      </c>
      <c r="F770" s="732" t="s">
        <v>577</v>
      </c>
      <c r="G770" s="731" t="s">
        <v>578</v>
      </c>
      <c r="H770" s="731">
        <v>162320</v>
      </c>
      <c r="I770" s="731">
        <v>62320</v>
      </c>
      <c r="J770" s="731" t="s">
        <v>674</v>
      </c>
      <c r="K770" s="731" t="s">
        <v>675</v>
      </c>
      <c r="L770" s="734">
        <v>80.400000000000006</v>
      </c>
      <c r="M770" s="734">
        <v>2</v>
      </c>
      <c r="N770" s="735">
        <v>160.80000000000001</v>
      </c>
    </row>
    <row r="771" spans="1:14" ht="14.45" customHeight="1" x14ac:dyDescent="0.2">
      <c r="A771" s="729" t="s">
        <v>554</v>
      </c>
      <c r="B771" s="730" t="s">
        <v>555</v>
      </c>
      <c r="C771" s="731" t="s">
        <v>574</v>
      </c>
      <c r="D771" s="732" t="s">
        <v>575</v>
      </c>
      <c r="E771" s="733">
        <v>50113001</v>
      </c>
      <c r="F771" s="732" t="s">
        <v>577</v>
      </c>
      <c r="G771" s="731" t="s">
        <v>578</v>
      </c>
      <c r="H771" s="731">
        <v>162317</v>
      </c>
      <c r="I771" s="731">
        <v>62317</v>
      </c>
      <c r="J771" s="731" t="s">
        <v>1807</v>
      </c>
      <c r="K771" s="731" t="s">
        <v>1808</v>
      </c>
      <c r="L771" s="734">
        <v>286</v>
      </c>
      <c r="M771" s="734">
        <v>2</v>
      </c>
      <c r="N771" s="735">
        <v>572</v>
      </c>
    </row>
    <row r="772" spans="1:14" ht="14.45" customHeight="1" x14ac:dyDescent="0.2">
      <c r="A772" s="729" t="s">
        <v>554</v>
      </c>
      <c r="B772" s="730" t="s">
        <v>555</v>
      </c>
      <c r="C772" s="731" t="s">
        <v>574</v>
      </c>
      <c r="D772" s="732" t="s">
        <v>575</v>
      </c>
      <c r="E772" s="733">
        <v>50113001</v>
      </c>
      <c r="F772" s="732" t="s">
        <v>577</v>
      </c>
      <c r="G772" s="731" t="s">
        <v>578</v>
      </c>
      <c r="H772" s="731">
        <v>162316</v>
      </c>
      <c r="I772" s="731">
        <v>62316</v>
      </c>
      <c r="J772" s="731" t="s">
        <v>1807</v>
      </c>
      <c r="K772" s="731" t="s">
        <v>1809</v>
      </c>
      <c r="L772" s="734">
        <v>162.96999999999997</v>
      </c>
      <c r="M772" s="734">
        <v>1</v>
      </c>
      <c r="N772" s="735">
        <v>162.96999999999997</v>
      </c>
    </row>
    <row r="773" spans="1:14" ht="14.45" customHeight="1" x14ac:dyDescent="0.2">
      <c r="A773" s="729" t="s">
        <v>554</v>
      </c>
      <c r="B773" s="730" t="s">
        <v>555</v>
      </c>
      <c r="C773" s="731" t="s">
        <v>574</v>
      </c>
      <c r="D773" s="732" t="s">
        <v>575</v>
      </c>
      <c r="E773" s="733">
        <v>50113001</v>
      </c>
      <c r="F773" s="732" t="s">
        <v>577</v>
      </c>
      <c r="G773" s="731" t="s">
        <v>587</v>
      </c>
      <c r="H773" s="731">
        <v>231696</v>
      </c>
      <c r="I773" s="731">
        <v>231696</v>
      </c>
      <c r="J773" s="731" t="s">
        <v>678</v>
      </c>
      <c r="K773" s="731" t="s">
        <v>682</v>
      </c>
      <c r="L773" s="734">
        <v>207.23000000000002</v>
      </c>
      <c r="M773" s="734">
        <v>9</v>
      </c>
      <c r="N773" s="735">
        <v>1865.0700000000002</v>
      </c>
    </row>
    <row r="774" spans="1:14" ht="14.45" customHeight="1" x14ac:dyDescent="0.2">
      <c r="A774" s="729" t="s">
        <v>554</v>
      </c>
      <c r="B774" s="730" t="s">
        <v>555</v>
      </c>
      <c r="C774" s="731" t="s">
        <v>574</v>
      </c>
      <c r="D774" s="732" t="s">
        <v>575</v>
      </c>
      <c r="E774" s="733">
        <v>50113001</v>
      </c>
      <c r="F774" s="732" t="s">
        <v>577</v>
      </c>
      <c r="G774" s="731" t="s">
        <v>587</v>
      </c>
      <c r="H774" s="731">
        <v>231701</v>
      </c>
      <c r="I774" s="731">
        <v>231701</v>
      </c>
      <c r="J774" s="731" t="s">
        <v>678</v>
      </c>
      <c r="K774" s="731" t="s">
        <v>683</v>
      </c>
      <c r="L774" s="734">
        <v>93.78</v>
      </c>
      <c r="M774" s="734">
        <v>1</v>
      </c>
      <c r="N774" s="735">
        <v>93.78</v>
      </c>
    </row>
    <row r="775" spans="1:14" ht="14.45" customHeight="1" x14ac:dyDescent="0.2">
      <c r="A775" s="729" t="s">
        <v>554</v>
      </c>
      <c r="B775" s="730" t="s">
        <v>555</v>
      </c>
      <c r="C775" s="731" t="s">
        <v>574</v>
      </c>
      <c r="D775" s="732" t="s">
        <v>575</v>
      </c>
      <c r="E775" s="733">
        <v>50113001</v>
      </c>
      <c r="F775" s="732" t="s">
        <v>577</v>
      </c>
      <c r="G775" s="731" t="s">
        <v>587</v>
      </c>
      <c r="H775" s="731">
        <v>231702</v>
      </c>
      <c r="I775" s="731">
        <v>231702</v>
      </c>
      <c r="J775" s="731" t="s">
        <v>678</v>
      </c>
      <c r="K775" s="731" t="s">
        <v>680</v>
      </c>
      <c r="L775" s="734">
        <v>252.76</v>
      </c>
      <c r="M775" s="734">
        <v>5</v>
      </c>
      <c r="N775" s="735">
        <v>1263.8</v>
      </c>
    </row>
    <row r="776" spans="1:14" ht="14.45" customHeight="1" x14ac:dyDescent="0.2">
      <c r="A776" s="729" t="s">
        <v>554</v>
      </c>
      <c r="B776" s="730" t="s">
        <v>555</v>
      </c>
      <c r="C776" s="731" t="s">
        <v>574</v>
      </c>
      <c r="D776" s="732" t="s">
        <v>575</v>
      </c>
      <c r="E776" s="733">
        <v>50113001</v>
      </c>
      <c r="F776" s="732" t="s">
        <v>577</v>
      </c>
      <c r="G776" s="731" t="s">
        <v>587</v>
      </c>
      <c r="H776" s="731">
        <v>231691</v>
      </c>
      <c r="I776" s="731">
        <v>231691</v>
      </c>
      <c r="J776" s="731" t="s">
        <v>684</v>
      </c>
      <c r="K776" s="731" t="s">
        <v>685</v>
      </c>
      <c r="L776" s="734">
        <v>108.09999999999997</v>
      </c>
      <c r="M776" s="734">
        <v>6</v>
      </c>
      <c r="N776" s="735">
        <v>648.5999999999998</v>
      </c>
    </row>
    <row r="777" spans="1:14" ht="14.45" customHeight="1" x14ac:dyDescent="0.2">
      <c r="A777" s="729" t="s">
        <v>554</v>
      </c>
      <c r="B777" s="730" t="s">
        <v>555</v>
      </c>
      <c r="C777" s="731" t="s">
        <v>574</v>
      </c>
      <c r="D777" s="732" t="s">
        <v>575</v>
      </c>
      <c r="E777" s="733">
        <v>50113001</v>
      </c>
      <c r="F777" s="732" t="s">
        <v>577</v>
      </c>
      <c r="G777" s="731" t="s">
        <v>587</v>
      </c>
      <c r="H777" s="731">
        <v>229646</v>
      </c>
      <c r="I777" s="731">
        <v>229646</v>
      </c>
      <c r="J777" s="731" t="s">
        <v>686</v>
      </c>
      <c r="K777" s="731" t="s">
        <v>687</v>
      </c>
      <c r="L777" s="734">
        <v>77.100000000000009</v>
      </c>
      <c r="M777" s="734">
        <v>7</v>
      </c>
      <c r="N777" s="735">
        <v>539.70000000000005</v>
      </c>
    </row>
    <row r="778" spans="1:14" ht="14.45" customHeight="1" x14ac:dyDescent="0.2">
      <c r="A778" s="729" t="s">
        <v>554</v>
      </c>
      <c r="B778" s="730" t="s">
        <v>555</v>
      </c>
      <c r="C778" s="731" t="s">
        <v>574</v>
      </c>
      <c r="D778" s="732" t="s">
        <v>575</v>
      </c>
      <c r="E778" s="733">
        <v>50113001</v>
      </c>
      <c r="F778" s="732" t="s">
        <v>577</v>
      </c>
      <c r="G778" s="731" t="s">
        <v>329</v>
      </c>
      <c r="H778" s="731">
        <v>229644</v>
      </c>
      <c r="I778" s="731">
        <v>229644</v>
      </c>
      <c r="J778" s="731" t="s">
        <v>1810</v>
      </c>
      <c r="K778" s="731" t="s">
        <v>1811</v>
      </c>
      <c r="L778" s="734">
        <v>69.78</v>
      </c>
      <c r="M778" s="734">
        <v>4</v>
      </c>
      <c r="N778" s="735">
        <v>279.12</v>
      </c>
    </row>
    <row r="779" spans="1:14" ht="14.45" customHeight="1" x14ac:dyDescent="0.2">
      <c r="A779" s="729" t="s">
        <v>554</v>
      </c>
      <c r="B779" s="730" t="s">
        <v>555</v>
      </c>
      <c r="C779" s="731" t="s">
        <v>574</v>
      </c>
      <c r="D779" s="732" t="s">
        <v>575</v>
      </c>
      <c r="E779" s="733">
        <v>50113001</v>
      </c>
      <c r="F779" s="732" t="s">
        <v>577</v>
      </c>
      <c r="G779" s="731" t="s">
        <v>587</v>
      </c>
      <c r="H779" s="731">
        <v>215559</v>
      </c>
      <c r="I779" s="731">
        <v>215559</v>
      </c>
      <c r="J779" s="731" t="s">
        <v>1810</v>
      </c>
      <c r="K779" s="731" t="s">
        <v>1811</v>
      </c>
      <c r="L779" s="734">
        <v>69.780000000000015</v>
      </c>
      <c r="M779" s="734">
        <v>2</v>
      </c>
      <c r="N779" s="735">
        <v>139.56000000000003</v>
      </c>
    </row>
    <row r="780" spans="1:14" ht="14.45" customHeight="1" x14ac:dyDescent="0.2">
      <c r="A780" s="729" t="s">
        <v>554</v>
      </c>
      <c r="B780" s="730" t="s">
        <v>555</v>
      </c>
      <c r="C780" s="731" t="s">
        <v>574</v>
      </c>
      <c r="D780" s="732" t="s">
        <v>575</v>
      </c>
      <c r="E780" s="733">
        <v>50113001</v>
      </c>
      <c r="F780" s="732" t="s">
        <v>577</v>
      </c>
      <c r="G780" s="731" t="s">
        <v>578</v>
      </c>
      <c r="H780" s="731">
        <v>191729</v>
      </c>
      <c r="I780" s="731">
        <v>191729</v>
      </c>
      <c r="J780" s="731" t="s">
        <v>694</v>
      </c>
      <c r="K780" s="731" t="s">
        <v>695</v>
      </c>
      <c r="L780" s="734">
        <v>91.839999999999989</v>
      </c>
      <c r="M780" s="734">
        <v>3</v>
      </c>
      <c r="N780" s="735">
        <v>275.52</v>
      </c>
    </row>
    <row r="781" spans="1:14" ht="14.45" customHeight="1" x14ac:dyDescent="0.2">
      <c r="A781" s="729" t="s">
        <v>554</v>
      </c>
      <c r="B781" s="730" t="s">
        <v>555</v>
      </c>
      <c r="C781" s="731" t="s">
        <v>574</v>
      </c>
      <c r="D781" s="732" t="s">
        <v>575</v>
      </c>
      <c r="E781" s="733">
        <v>50113001</v>
      </c>
      <c r="F781" s="732" t="s">
        <v>577</v>
      </c>
      <c r="G781" s="731" t="s">
        <v>578</v>
      </c>
      <c r="H781" s="731">
        <v>991568</v>
      </c>
      <c r="I781" s="731">
        <v>0</v>
      </c>
      <c r="J781" s="731" t="s">
        <v>1812</v>
      </c>
      <c r="K781" s="731" t="s">
        <v>329</v>
      </c>
      <c r="L781" s="734">
        <v>239.97</v>
      </c>
      <c r="M781" s="734">
        <v>3</v>
      </c>
      <c r="N781" s="735">
        <v>719.91</v>
      </c>
    </row>
    <row r="782" spans="1:14" ht="14.45" customHeight="1" x14ac:dyDescent="0.2">
      <c r="A782" s="729" t="s">
        <v>554</v>
      </c>
      <c r="B782" s="730" t="s">
        <v>555</v>
      </c>
      <c r="C782" s="731" t="s">
        <v>574</v>
      </c>
      <c r="D782" s="732" t="s">
        <v>575</v>
      </c>
      <c r="E782" s="733">
        <v>50113001</v>
      </c>
      <c r="F782" s="732" t="s">
        <v>577</v>
      </c>
      <c r="G782" s="731" t="s">
        <v>578</v>
      </c>
      <c r="H782" s="731">
        <v>993603</v>
      </c>
      <c r="I782" s="731">
        <v>0</v>
      </c>
      <c r="J782" s="731" t="s">
        <v>699</v>
      </c>
      <c r="K782" s="731" t="s">
        <v>329</v>
      </c>
      <c r="L782" s="734">
        <v>247.26333333333335</v>
      </c>
      <c r="M782" s="734">
        <v>27</v>
      </c>
      <c r="N782" s="735">
        <v>6676.1100000000006</v>
      </c>
    </row>
    <row r="783" spans="1:14" ht="14.45" customHeight="1" x14ac:dyDescent="0.2">
      <c r="A783" s="729" t="s">
        <v>554</v>
      </c>
      <c r="B783" s="730" t="s">
        <v>555</v>
      </c>
      <c r="C783" s="731" t="s">
        <v>574</v>
      </c>
      <c r="D783" s="732" t="s">
        <v>575</v>
      </c>
      <c r="E783" s="733">
        <v>50113001</v>
      </c>
      <c r="F783" s="732" t="s">
        <v>577</v>
      </c>
      <c r="G783" s="731" t="s">
        <v>578</v>
      </c>
      <c r="H783" s="731">
        <v>241307</v>
      </c>
      <c r="I783" s="731">
        <v>241307</v>
      </c>
      <c r="J783" s="731" t="s">
        <v>700</v>
      </c>
      <c r="K783" s="731" t="s">
        <v>701</v>
      </c>
      <c r="L783" s="734">
        <v>102.58</v>
      </c>
      <c r="M783" s="734">
        <v>6</v>
      </c>
      <c r="N783" s="735">
        <v>615.48</v>
      </c>
    </row>
    <row r="784" spans="1:14" ht="14.45" customHeight="1" x14ac:dyDescent="0.2">
      <c r="A784" s="729" t="s">
        <v>554</v>
      </c>
      <c r="B784" s="730" t="s">
        <v>555</v>
      </c>
      <c r="C784" s="731" t="s">
        <v>574</v>
      </c>
      <c r="D784" s="732" t="s">
        <v>575</v>
      </c>
      <c r="E784" s="733">
        <v>50113001</v>
      </c>
      <c r="F784" s="732" t="s">
        <v>577</v>
      </c>
      <c r="G784" s="731" t="s">
        <v>329</v>
      </c>
      <c r="H784" s="731">
        <v>226543</v>
      </c>
      <c r="I784" s="731">
        <v>226543</v>
      </c>
      <c r="J784" s="731" t="s">
        <v>1813</v>
      </c>
      <c r="K784" s="731" t="s">
        <v>803</v>
      </c>
      <c r="L784" s="734">
        <v>20.49</v>
      </c>
      <c r="M784" s="734">
        <v>1</v>
      </c>
      <c r="N784" s="735">
        <v>20.49</v>
      </c>
    </row>
    <row r="785" spans="1:14" ht="14.45" customHeight="1" x14ac:dyDescent="0.2">
      <c r="A785" s="729" t="s">
        <v>554</v>
      </c>
      <c r="B785" s="730" t="s">
        <v>555</v>
      </c>
      <c r="C785" s="731" t="s">
        <v>574</v>
      </c>
      <c r="D785" s="732" t="s">
        <v>575</v>
      </c>
      <c r="E785" s="733">
        <v>50113001</v>
      </c>
      <c r="F785" s="732" t="s">
        <v>577</v>
      </c>
      <c r="G785" s="731" t="s">
        <v>587</v>
      </c>
      <c r="H785" s="731">
        <v>233600</v>
      </c>
      <c r="I785" s="731">
        <v>233600</v>
      </c>
      <c r="J785" s="731" t="s">
        <v>702</v>
      </c>
      <c r="K785" s="731" t="s">
        <v>703</v>
      </c>
      <c r="L785" s="734">
        <v>52.219999999999992</v>
      </c>
      <c r="M785" s="734">
        <v>4</v>
      </c>
      <c r="N785" s="735">
        <v>208.87999999999997</v>
      </c>
    </row>
    <row r="786" spans="1:14" ht="14.45" customHeight="1" x14ac:dyDescent="0.2">
      <c r="A786" s="729" t="s">
        <v>554</v>
      </c>
      <c r="B786" s="730" t="s">
        <v>555</v>
      </c>
      <c r="C786" s="731" t="s">
        <v>574</v>
      </c>
      <c r="D786" s="732" t="s">
        <v>575</v>
      </c>
      <c r="E786" s="733">
        <v>50113001</v>
      </c>
      <c r="F786" s="732" t="s">
        <v>577</v>
      </c>
      <c r="G786" s="731" t="s">
        <v>587</v>
      </c>
      <c r="H786" s="731">
        <v>233559</v>
      </c>
      <c r="I786" s="731">
        <v>233559</v>
      </c>
      <c r="J786" s="731" t="s">
        <v>706</v>
      </c>
      <c r="K786" s="731" t="s">
        <v>707</v>
      </c>
      <c r="L786" s="734">
        <v>26.43</v>
      </c>
      <c r="M786" s="734">
        <v>31</v>
      </c>
      <c r="N786" s="735">
        <v>819.33</v>
      </c>
    </row>
    <row r="787" spans="1:14" ht="14.45" customHeight="1" x14ac:dyDescent="0.2">
      <c r="A787" s="729" t="s">
        <v>554</v>
      </c>
      <c r="B787" s="730" t="s">
        <v>555</v>
      </c>
      <c r="C787" s="731" t="s">
        <v>574</v>
      </c>
      <c r="D787" s="732" t="s">
        <v>575</v>
      </c>
      <c r="E787" s="733">
        <v>50113001</v>
      </c>
      <c r="F787" s="732" t="s">
        <v>577</v>
      </c>
      <c r="G787" s="731" t="s">
        <v>329</v>
      </c>
      <c r="H787" s="731">
        <v>199671</v>
      </c>
      <c r="I787" s="731">
        <v>199671</v>
      </c>
      <c r="J787" s="731" t="s">
        <v>711</v>
      </c>
      <c r="K787" s="731" t="s">
        <v>712</v>
      </c>
      <c r="L787" s="734">
        <v>34.57</v>
      </c>
      <c r="M787" s="734">
        <v>1</v>
      </c>
      <c r="N787" s="735">
        <v>34.57</v>
      </c>
    </row>
    <row r="788" spans="1:14" ht="14.45" customHeight="1" x14ac:dyDescent="0.2">
      <c r="A788" s="729" t="s">
        <v>554</v>
      </c>
      <c r="B788" s="730" t="s">
        <v>555</v>
      </c>
      <c r="C788" s="731" t="s">
        <v>574</v>
      </c>
      <c r="D788" s="732" t="s">
        <v>575</v>
      </c>
      <c r="E788" s="733">
        <v>50113001</v>
      </c>
      <c r="F788" s="732" t="s">
        <v>577</v>
      </c>
      <c r="G788" s="731" t="s">
        <v>578</v>
      </c>
      <c r="H788" s="731">
        <v>500458</v>
      </c>
      <c r="I788" s="731">
        <v>0</v>
      </c>
      <c r="J788" s="731" t="s">
        <v>713</v>
      </c>
      <c r="K788" s="731" t="s">
        <v>329</v>
      </c>
      <c r="L788" s="734">
        <v>136.69</v>
      </c>
      <c r="M788" s="734">
        <v>1</v>
      </c>
      <c r="N788" s="735">
        <v>136.69</v>
      </c>
    </row>
    <row r="789" spans="1:14" ht="14.45" customHeight="1" x14ac:dyDescent="0.2">
      <c r="A789" s="729" t="s">
        <v>554</v>
      </c>
      <c r="B789" s="730" t="s">
        <v>555</v>
      </c>
      <c r="C789" s="731" t="s">
        <v>574</v>
      </c>
      <c r="D789" s="732" t="s">
        <v>575</v>
      </c>
      <c r="E789" s="733">
        <v>50113001</v>
      </c>
      <c r="F789" s="732" t="s">
        <v>577</v>
      </c>
      <c r="G789" s="731" t="s">
        <v>578</v>
      </c>
      <c r="H789" s="731">
        <v>185300</v>
      </c>
      <c r="I789" s="731">
        <v>185300</v>
      </c>
      <c r="J789" s="731" t="s">
        <v>1814</v>
      </c>
      <c r="K789" s="731" t="s">
        <v>719</v>
      </c>
      <c r="L789" s="734">
        <v>763.04</v>
      </c>
      <c r="M789" s="734">
        <v>2</v>
      </c>
      <c r="N789" s="735">
        <v>1526.08</v>
      </c>
    </row>
    <row r="790" spans="1:14" ht="14.45" customHeight="1" x14ac:dyDescent="0.2">
      <c r="A790" s="729" t="s">
        <v>554</v>
      </c>
      <c r="B790" s="730" t="s">
        <v>555</v>
      </c>
      <c r="C790" s="731" t="s">
        <v>574</v>
      </c>
      <c r="D790" s="732" t="s">
        <v>575</v>
      </c>
      <c r="E790" s="733">
        <v>50113001</v>
      </c>
      <c r="F790" s="732" t="s">
        <v>577</v>
      </c>
      <c r="G790" s="731" t="s">
        <v>578</v>
      </c>
      <c r="H790" s="731">
        <v>167939</v>
      </c>
      <c r="I790" s="731">
        <v>167939</v>
      </c>
      <c r="J790" s="731" t="s">
        <v>716</v>
      </c>
      <c r="K790" s="731" t="s">
        <v>717</v>
      </c>
      <c r="L790" s="734">
        <v>1625</v>
      </c>
      <c r="M790" s="734">
        <v>3</v>
      </c>
      <c r="N790" s="735">
        <v>4875</v>
      </c>
    </row>
    <row r="791" spans="1:14" ht="14.45" customHeight="1" x14ac:dyDescent="0.2">
      <c r="A791" s="729" t="s">
        <v>554</v>
      </c>
      <c r="B791" s="730" t="s">
        <v>555</v>
      </c>
      <c r="C791" s="731" t="s">
        <v>574</v>
      </c>
      <c r="D791" s="732" t="s">
        <v>575</v>
      </c>
      <c r="E791" s="733">
        <v>50113001</v>
      </c>
      <c r="F791" s="732" t="s">
        <v>577</v>
      </c>
      <c r="G791" s="731" t="s">
        <v>578</v>
      </c>
      <c r="H791" s="731">
        <v>194726</v>
      </c>
      <c r="I791" s="731">
        <v>194726</v>
      </c>
      <c r="J791" s="731" t="s">
        <v>1815</v>
      </c>
      <c r="K791" s="731" t="s">
        <v>886</v>
      </c>
      <c r="L791" s="734">
        <v>567.40000000000009</v>
      </c>
      <c r="M791" s="734">
        <v>7</v>
      </c>
      <c r="N791" s="735">
        <v>3971.8000000000006</v>
      </c>
    </row>
    <row r="792" spans="1:14" ht="14.45" customHeight="1" x14ac:dyDescent="0.2">
      <c r="A792" s="729" t="s">
        <v>554</v>
      </c>
      <c r="B792" s="730" t="s">
        <v>555</v>
      </c>
      <c r="C792" s="731" t="s">
        <v>574</v>
      </c>
      <c r="D792" s="732" t="s">
        <v>575</v>
      </c>
      <c r="E792" s="733">
        <v>50113001</v>
      </c>
      <c r="F792" s="732" t="s">
        <v>577</v>
      </c>
      <c r="G792" s="731" t="s">
        <v>578</v>
      </c>
      <c r="H792" s="731">
        <v>189984</v>
      </c>
      <c r="I792" s="731">
        <v>189984</v>
      </c>
      <c r="J792" s="731" t="s">
        <v>720</v>
      </c>
      <c r="K792" s="731" t="s">
        <v>721</v>
      </c>
      <c r="L792" s="734">
        <v>233.21999999999997</v>
      </c>
      <c r="M792" s="734">
        <v>2</v>
      </c>
      <c r="N792" s="735">
        <v>466.43999999999994</v>
      </c>
    </row>
    <row r="793" spans="1:14" ht="14.45" customHeight="1" x14ac:dyDescent="0.2">
      <c r="A793" s="729" t="s">
        <v>554</v>
      </c>
      <c r="B793" s="730" t="s">
        <v>555</v>
      </c>
      <c r="C793" s="731" t="s">
        <v>574</v>
      </c>
      <c r="D793" s="732" t="s">
        <v>575</v>
      </c>
      <c r="E793" s="733">
        <v>50113001</v>
      </c>
      <c r="F793" s="732" t="s">
        <v>577</v>
      </c>
      <c r="G793" s="731" t="s">
        <v>578</v>
      </c>
      <c r="H793" s="731">
        <v>199466</v>
      </c>
      <c r="I793" s="731">
        <v>199466</v>
      </c>
      <c r="J793" s="731" t="s">
        <v>724</v>
      </c>
      <c r="K793" s="731" t="s">
        <v>725</v>
      </c>
      <c r="L793" s="734">
        <v>112.38500000000003</v>
      </c>
      <c r="M793" s="734">
        <v>24</v>
      </c>
      <c r="N793" s="735">
        <v>2697.2400000000007</v>
      </c>
    </row>
    <row r="794" spans="1:14" ht="14.45" customHeight="1" x14ac:dyDescent="0.2">
      <c r="A794" s="729" t="s">
        <v>554</v>
      </c>
      <c r="B794" s="730" t="s">
        <v>555</v>
      </c>
      <c r="C794" s="731" t="s">
        <v>574</v>
      </c>
      <c r="D794" s="732" t="s">
        <v>575</v>
      </c>
      <c r="E794" s="733">
        <v>50113001</v>
      </c>
      <c r="F794" s="732" t="s">
        <v>577</v>
      </c>
      <c r="G794" s="731" t="s">
        <v>578</v>
      </c>
      <c r="H794" s="731">
        <v>206529</v>
      </c>
      <c r="I794" s="731">
        <v>206529</v>
      </c>
      <c r="J794" s="731" t="s">
        <v>728</v>
      </c>
      <c r="K794" s="731" t="s">
        <v>729</v>
      </c>
      <c r="L794" s="734">
        <v>131.85333333333332</v>
      </c>
      <c r="M794" s="734">
        <v>6</v>
      </c>
      <c r="N794" s="735">
        <v>791.12</v>
      </c>
    </row>
    <row r="795" spans="1:14" ht="14.45" customHeight="1" x14ac:dyDescent="0.2">
      <c r="A795" s="729" t="s">
        <v>554</v>
      </c>
      <c r="B795" s="730" t="s">
        <v>555</v>
      </c>
      <c r="C795" s="731" t="s">
        <v>574</v>
      </c>
      <c r="D795" s="732" t="s">
        <v>575</v>
      </c>
      <c r="E795" s="733">
        <v>50113001</v>
      </c>
      <c r="F795" s="732" t="s">
        <v>577</v>
      </c>
      <c r="G795" s="731" t="s">
        <v>578</v>
      </c>
      <c r="H795" s="731">
        <v>189079</v>
      </c>
      <c r="I795" s="731">
        <v>189079</v>
      </c>
      <c r="J795" s="731" t="s">
        <v>1816</v>
      </c>
      <c r="K795" s="731" t="s">
        <v>729</v>
      </c>
      <c r="L795" s="734">
        <v>132.22999999999996</v>
      </c>
      <c r="M795" s="734">
        <v>2</v>
      </c>
      <c r="N795" s="735">
        <v>264.45999999999992</v>
      </c>
    </row>
    <row r="796" spans="1:14" ht="14.45" customHeight="1" x14ac:dyDescent="0.2">
      <c r="A796" s="729" t="s">
        <v>554</v>
      </c>
      <c r="B796" s="730" t="s">
        <v>555</v>
      </c>
      <c r="C796" s="731" t="s">
        <v>574</v>
      </c>
      <c r="D796" s="732" t="s">
        <v>575</v>
      </c>
      <c r="E796" s="733">
        <v>50113001</v>
      </c>
      <c r="F796" s="732" t="s">
        <v>577</v>
      </c>
      <c r="G796" s="731" t="s">
        <v>578</v>
      </c>
      <c r="H796" s="731">
        <v>137275</v>
      </c>
      <c r="I796" s="731">
        <v>137275</v>
      </c>
      <c r="J796" s="731" t="s">
        <v>734</v>
      </c>
      <c r="K796" s="731" t="s">
        <v>735</v>
      </c>
      <c r="L796" s="734">
        <v>1054.6500000000003</v>
      </c>
      <c r="M796" s="734">
        <v>1</v>
      </c>
      <c r="N796" s="735">
        <v>1054.6500000000003</v>
      </c>
    </row>
    <row r="797" spans="1:14" ht="14.45" customHeight="1" x14ac:dyDescent="0.2">
      <c r="A797" s="729" t="s">
        <v>554</v>
      </c>
      <c r="B797" s="730" t="s">
        <v>555</v>
      </c>
      <c r="C797" s="731" t="s">
        <v>574</v>
      </c>
      <c r="D797" s="732" t="s">
        <v>575</v>
      </c>
      <c r="E797" s="733">
        <v>50113001</v>
      </c>
      <c r="F797" s="732" t="s">
        <v>577</v>
      </c>
      <c r="G797" s="731" t="s">
        <v>578</v>
      </c>
      <c r="H797" s="731">
        <v>164888</v>
      </c>
      <c r="I797" s="731">
        <v>164888</v>
      </c>
      <c r="J797" s="731" t="s">
        <v>736</v>
      </c>
      <c r="K797" s="731" t="s">
        <v>737</v>
      </c>
      <c r="L797" s="734">
        <v>238.95999999999998</v>
      </c>
      <c r="M797" s="734">
        <v>4</v>
      </c>
      <c r="N797" s="735">
        <v>955.83999999999992</v>
      </c>
    </row>
    <row r="798" spans="1:14" ht="14.45" customHeight="1" x14ac:dyDescent="0.2">
      <c r="A798" s="729" t="s">
        <v>554</v>
      </c>
      <c r="B798" s="730" t="s">
        <v>555</v>
      </c>
      <c r="C798" s="731" t="s">
        <v>574</v>
      </c>
      <c r="D798" s="732" t="s">
        <v>575</v>
      </c>
      <c r="E798" s="733">
        <v>50113001</v>
      </c>
      <c r="F798" s="732" t="s">
        <v>577</v>
      </c>
      <c r="G798" s="731" t="s">
        <v>578</v>
      </c>
      <c r="H798" s="731">
        <v>186538</v>
      </c>
      <c r="I798" s="731">
        <v>186538</v>
      </c>
      <c r="J798" s="731" t="s">
        <v>738</v>
      </c>
      <c r="K798" s="731" t="s">
        <v>737</v>
      </c>
      <c r="L798" s="734">
        <v>358.58</v>
      </c>
      <c r="M798" s="734">
        <v>2</v>
      </c>
      <c r="N798" s="735">
        <v>717.16</v>
      </c>
    </row>
    <row r="799" spans="1:14" ht="14.45" customHeight="1" x14ac:dyDescent="0.2">
      <c r="A799" s="729" t="s">
        <v>554</v>
      </c>
      <c r="B799" s="730" t="s">
        <v>555</v>
      </c>
      <c r="C799" s="731" t="s">
        <v>574</v>
      </c>
      <c r="D799" s="732" t="s">
        <v>575</v>
      </c>
      <c r="E799" s="733">
        <v>50113001</v>
      </c>
      <c r="F799" s="732" t="s">
        <v>577</v>
      </c>
      <c r="G799" s="731" t="s">
        <v>578</v>
      </c>
      <c r="H799" s="731">
        <v>158993</v>
      </c>
      <c r="I799" s="731">
        <v>158993</v>
      </c>
      <c r="J799" s="731" t="s">
        <v>1817</v>
      </c>
      <c r="K799" s="731" t="s">
        <v>1818</v>
      </c>
      <c r="L799" s="734">
        <v>59.7</v>
      </c>
      <c r="M799" s="734">
        <v>1</v>
      </c>
      <c r="N799" s="735">
        <v>59.7</v>
      </c>
    </row>
    <row r="800" spans="1:14" ht="14.45" customHeight="1" x14ac:dyDescent="0.2">
      <c r="A800" s="729" t="s">
        <v>554</v>
      </c>
      <c r="B800" s="730" t="s">
        <v>555</v>
      </c>
      <c r="C800" s="731" t="s">
        <v>574</v>
      </c>
      <c r="D800" s="732" t="s">
        <v>575</v>
      </c>
      <c r="E800" s="733">
        <v>50113001</v>
      </c>
      <c r="F800" s="732" t="s">
        <v>577</v>
      </c>
      <c r="G800" s="731" t="s">
        <v>578</v>
      </c>
      <c r="H800" s="731">
        <v>841498</v>
      </c>
      <c r="I800" s="731">
        <v>31951</v>
      </c>
      <c r="J800" s="731" t="s">
        <v>740</v>
      </c>
      <c r="K800" s="731" t="s">
        <v>741</v>
      </c>
      <c r="L800" s="734">
        <v>50.660000000000011</v>
      </c>
      <c r="M800" s="734">
        <v>2</v>
      </c>
      <c r="N800" s="735">
        <v>101.32000000000002</v>
      </c>
    </row>
    <row r="801" spans="1:14" ht="14.45" customHeight="1" x14ac:dyDescent="0.2">
      <c r="A801" s="729" t="s">
        <v>554</v>
      </c>
      <c r="B801" s="730" t="s">
        <v>555</v>
      </c>
      <c r="C801" s="731" t="s">
        <v>574</v>
      </c>
      <c r="D801" s="732" t="s">
        <v>575</v>
      </c>
      <c r="E801" s="733">
        <v>50113001</v>
      </c>
      <c r="F801" s="732" t="s">
        <v>577</v>
      </c>
      <c r="G801" s="731" t="s">
        <v>578</v>
      </c>
      <c r="H801" s="731">
        <v>188356</v>
      </c>
      <c r="I801" s="731">
        <v>88356</v>
      </c>
      <c r="J801" s="731" t="s">
        <v>742</v>
      </c>
      <c r="K801" s="731" t="s">
        <v>743</v>
      </c>
      <c r="L801" s="734">
        <v>103.36</v>
      </c>
      <c r="M801" s="734">
        <v>2</v>
      </c>
      <c r="N801" s="735">
        <v>206.72</v>
      </c>
    </row>
    <row r="802" spans="1:14" ht="14.45" customHeight="1" x14ac:dyDescent="0.2">
      <c r="A802" s="729" t="s">
        <v>554</v>
      </c>
      <c r="B802" s="730" t="s">
        <v>555</v>
      </c>
      <c r="C802" s="731" t="s">
        <v>574</v>
      </c>
      <c r="D802" s="732" t="s">
        <v>575</v>
      </c>
      <c r="E802" s="733">
        <v>50113001</v>
      </c>
      <c r="F802" s="732" t="s">
        <v>577</v>
      </c>
      <c r="G802" s="731" t="s">
        <v>578</v>
      </c>
      <c r="H802" s="731">
        <v>178904</v>
      </c>
      <c r="I802" s="731">
        <v>78904</v>
      </c>
      <c r="J802" s="731" t="s">
        <v>744</v>
      </c>
      <c r="K802" s="731" t="s">
        <v>745</v>
      </c>
      <c r="L802" s="734">
        <v>74.219999999999985</v>
      </c>
      <c r="M802" s="734">
        <v>1</v>
      </c>
      <c r="N802" s="735">
        <v>74.219999999999985</v>
      </c>
    </row>
    <row r="803" spans="1:14" ht="14.45" customHeight="1" x14ac:dyDescent="0.2">
      <c r="A803" s="729" t="s">
        <v>554</v>
      </c>
      <c r="B803" s="730" t="s">
        <v>555</v>
      </c>
      <c r="C803" s="731" t="s">
        <v>574</v>
      </c>
      <c r="D803" s="732" t="s">
        <v>575</v>
      </c>
      <c r="E803" s="733">
        <v>50113001</v>
      </c>
      <c r="F803" s="732" t="s">
        <v>577</v>
      </c>
      <c r="G803" s="731" t="s">
        <v>578</v>
      </c>
      <c r="H803" s="731">
        <v>850390</v>
      </c>
      <c r="I803" s="731">
        <v>102600</v>
      </c>
      <c r="J803" s="731" t="s">
        <v>748</v>
      </c>
      <c r="K803" s="731" t="s">
        <v>1819</v>
      </c>
      <c r="L803" s="734">
        <v>67.91</v>
      </c>
      <c r="M803" s="734">
        <v>1</v>
      </c>
      <c r="N803" s="735">
        <v>67.91</v>
      </c>
    </row>
    <row r="804" spans="1:14" ht="14.45" customHeight="1" x14ac:dyDescent="0.2">
      <c r="A804" s="729" t="s">
        <v>554</v>
      </c>
      <c r="B804" s="730" t="s">
        <v>555</v>
      </c>
      <c r="C804" s="731" t="s">
        <v>574</v>
      </c>
      <c r="D804" s="732" t="s">
        <v>575</v>
      </c>
      <c r="E804" s="733">
        <v>50113001</v>
      </c>
      <c r="F804" s="732" t="s">
        <v>577</v>
      </c>
      <c r="G804" s="731" t="s">
        <v>578</v>
      </c>
      <c r="H804" s="731">
        <v>849990</v>
      </c>
      <c r="I804" s="731">
        <v>102596</v>
      </c>
      <c r="J804" s="731" t="s">
        <v>748</v>
      </c>
      <c r="K804" s="731" t="s">
        <v>749</v>
      </c>
      <c r="L804" s="734">
        <v>24.27</v>
      </c>
      <c r="M804" s="734">
        <v>1</v>
      </c>
      <c r="N804" s="735">
        <v>24.27</v>
      </c>
    </row>
    <row r="805" spans="1:14" ht="14.45" customHeight="1" x14ac:dyDescent="0.2">
      <c r="A805" s="729" t="s">
        <v>554</v>
      </c>
      <c r="B805" s="730" t="s">
        <v>555</v>
      </c>
      <c r="C805" s="731" t="s">
        <v>574</v>
      </c>
      <c r="D805" s="732" t="s">
        <v>575</v>
      </c>
      <c r="E805" s="733">
        <v>50113001</v>
      </c>
      <c r="F805" s="732" t="s">
        <v>577</v>
      </c>
      <c r="G805" s="731" t="s">
        <v>578</v>
      </c>
      <c r="H805" s="731">
        <v>171575</v>
      </c>
      <c r="I805" s="731">
        <v>171575</v>
      </c>
      <c r="J805" s="731" t="s">
        <v>1820</v>
      </c>
      <c r="K805" s="731" t="s">
        <v>1821</v>
      </c>
      <c r="L805" s="734">
        <v>393.75</v>
      </c>
      <c r="M805" s="734">
        <v>1</v>
      </c>
      <c r="N805" s="735">
        <v>393.75</v>
      </c>
    </row>
    <row r="806" spans="1:14" ht="14.45" customHeight="1" x14ac:dyDescent="0.2">
      <c r="A806" s="729" t="s">
        <v>554</v>
      </c>
      <c r="B806" s="730" t="s">
        <v>555</v>
      </c>
      <c r="C806" s="731" t="s">
        <v>574</v>
      </c>
      <c r="D806" s="732" t="s">
        <v>575</v>
      </c>
      <c r="E806" s="733">
        <v>50113001</v>
      </c>
      <c r="F806" s="732" t="s">
        <v>577</v>
      </c>
      <c r="G806" s="731" t="s">
        <v>587</v>
      </c>
      <c r="H806" s="731">
        <v>104062</v>
      </c>
      <c r="I806" s="731">
        <v>4062</v>
      </c>
      <c r="J806" s="731" t="s">
        <v>750</v>
      </c>
      <c r="K806" s="731" t="s">
        <v>633</v>
      </c>
      <c r="L806" s="734">
        <v>111.9</v>
      </c>
      <c r="M806" s="734">
        <v>1</v>
      </c>
      <c r="N806" s="735">
        <v>111.9</v>
      </c>
    </row>
    <row r="807" spans="1:14" ht="14.45" customHeight="1" x14ac:dyDescent="0.2">
      <c r="A807" s="729" t="s">
        <v>554</v>
      </c>
      <c r="B807" s="730" t="s">
        <v>555</v>
      </c>
      <c r="C807" s="731" t="s">
        <v>574</v>
      </c>
      <c r="D807" s="732" t="s">
        <v>575</v>
      </c>
      <c r="E807" s="733">
        <v>50113001</v>
      </c>
      <c r="F807" s="732" t="s">
        <v>577</v>
      </c>
      <c r="G807" s="731" t="s">
        <v>578</v>
      </c>
      <c r="H807" s="731">
        <v>225143</v>
      </c>
      <c r="I807" s="731">
        <v>225143</v>
      </c>
      <c r="J807" s="731" t="s">
        <v>1822</v>
      </c>
      <c r="K807" s="731" t="s">
        <v>1823</v>
      </c>
      <c r="L807" s="734">
        <v>74.509999999999991</v>
      </c>
      <c r="M807" s="734">
        <v>3</v>
      </c>
      <c r="N807" s="735">
        <v>223.52999999999997</v>
      </c>
    </row>
    <row r="808" spans="1:14" ht="14.45" customHeight="1" x14ac:dyDescent="0.2">
      <c r="A808" s="729" t="s">
        <v>554</v>
      </c>
      <c r="B808" s="730" t="s">
        <v>555</v>
      </c>
      <c r="C808" s="731" t="s">
        <v>574</v>
      </c>
      <c r="D808" s="732" t="s">
        <v>575</v>
      </c>
      <c r="E808" s="733">
        <v>50113001</v>
      </c>
      <c r="F808" s="732" t="s">
        <v>577</v>
      </c>
      <c r="G808" s="731" t="s">
        <v>578</v>
      </c>
      <c r="H808" s="731">
        <v>238142</v>
      </c>
      <c r="I808" s="731">
        <v>238142</v>
      </c>
      <c r="J808" s="731" t="s">
        <v>764</v>
      </c>
      <c r="K808" s="731" t="s">
        <v>765</v>
      </c>
      <c r="L808" s="734">
        <v>58.84</v>
      </c>
      <c r="M808" s="734">
        <v>3</v>
      </c>
      <c r="N808" s="735">
        <v>176.52</v>
      </c>
    </row>
    <row r="809" spans="1:14" ht="14.45" customHeight="1" x14ac:dyDescent="0.2">
      <c r="A809" s="729" t="s">
        <v>554</v>
      </c>
      <c r="B809" s="730" t="s">
        <v>555</v>
      </c>
      <c r="C809" s="731" t="s">
        <v>574</v>
      </c>
      <c r="D809" s="732" t="s">
        <v>575</v>
      </c>
      <c r="E809" s="733">
        <v>50113001</v>
      </c>
      <c r="F809" s="732" t="s">
        <v>577</v>
      </c>
      <c r="G809" s="731" t="s">
        <v>578</v>
      </c>
      <c r="H809" s="731">
        <v>230417</v>
      </c>
      <c r="I809" s="731">
        <v>230417</v>
      </c>
      <c r="J809" s="731" t="s">
        <v>766</v>
      </c>
      <c r="K809" s="731" t="s">
        <v>767</v>
      </c>
      <c r="L809" s="734">
        <v>53.916666666666664</v>
      </c>
      <c r="M809" s="734">
        <v>3</v>
      </c>
      <c r="N809" s="735">
        <v>161.75</v>
      </c>
    </row>
    <row r="810" spans="1:14" ht="14.45" customHeight="1" x14ac:dyDescent="0.2">
      <c r="A810" s="729" t="s">
        <v>554</v>
      </c>
      <c r="B810" s="730" t="s">
        <v>555</v>
      </c>
      <c r="C810" s="731" t="s">
        <v>574</v>
      </c>
      <c r="D810" s="732" t="s">
        <v>575</v>
      </c>
      <c r="E810" s="733">
        <v>50113001</v>
      </c>
      <c r="F810" s="732" t="s">
        <v>577</v>
      </c>
      <c r="G810" s="731" t="s">
        <v>578</v>
      </c>
      <c r="H810" s="731">
        <v>230409</v>
      </c>
      <c r="I810" s="731">
        <v>230409</v>
      </c>
      <c r="J810" s="731" t="s">
        <v>768</v>
      </c>
      <c r="K810" s="731" t="s">
        <v>703</v>
      </c>
      <c r="L810" s="734">
        <v>19.824285714285715</v>
      </c>
      <c r="M810" s="734">
        <v>21</v>
      </c>
      <c r="N810" s="735">
        <v>416.31</v>
      </c>
    </row>
    <row r="811" spans="1:14" ht="14.45" customHeight="1" x14ac:dyDescent="0.2">
      <c r="A811" s="729" t="s">
        <v>554</v>
      </c>
      <c r="B811" s="730" t="s">
        <v>555</v>
      </c>
      <c r="C811" s="731" t="s">
        <v>574</v>
      </c>
      <c r="D811" s="732" t="s">
        <v>575</v>
      </c>
      <c r="E811" s="733">
        <v>50113001</v>
      </c>
      <c r="F811" s="732" t="s">
        <v>577</v>
      </c>
      <c r="G811" s="731" t="s">
        <v>578</v>
      </c>
      <c r="H811" s="731">
        <v>114808</v>
      </c>
      <c r="I811" s="731">
        <v>14808</v>
      </c>
      <c r="J811" s="731" t="s">
        <v>773</v>
      </c>
      <c r="K811" s="731" t="s">
        <v>774</v>
      </c>
      <c r="L811" s="734">
        <v>53.46</v>
      </c>
      <c r="M811" s="734">
        <v>4</v>
      </c>
      <c r="N811" s="735">
        <v>213.84</v>
      </c>
    </row>
    <row r="812" spans="1:14" ht="14.45" customHeight="1" x14ac:dyDescent="0.2">
      <c r="A812" s="729" t="s">
        <v>554</v>
      </c>
      <c r="B812" s="730" t="s">
        <v>555</v>
      </c>
      <c r="C812" s="731" t="s">
        <v>574</v>
      </c>
      <c r="D812" s="732" t="s">
        <v>575</v>
      </c>
      <c r="E812" s="733">
        <v>50113001</v>
      </c>
      <c r="F812" s="732" t="s">
        <v>577</v>
      </c>
      <c r="G812" s="731" t="s">
        <v>578</v>
      </c>
      <c r="H812" s="731">
        <v>103822</v>
      </c>
      <c r="I812" s="731">
        <v>3822</v>
      </c>
      <c r="J812" s="731" t="s">
        <v>783</v>
      </c>
      <c r="K812" s="731" t="s">
        <v>784</v>
      </c>
      <c r="L812" s="734">
        <v>24.370000000000008</v>
      </c>
      <c r="M812" s="734">
        <v>4</v>
      </c>
      <c r="N812" s="735">
        <v>97.480000000000032</v>
      </c>
    </row>
    <row r="813" spans="1:14" ht="14.45" customHeight="1" x14ac:dyDescent="0.2">
      <c r="A813" s="729" t="s">
        <v>554</v>
      </c>
      <c r="B813" s="730" t="s">
        <v>555</v>
      </c>
      <c r="C813" s="731" t="s">
        <v>574</v>
      </c>
      <c r="D813" s="732" t="s">
        <v>575</v>
      </c>
      <c r="E813" s="733">
        <v>50113001</v>
      </c>
      <c r="F813" s="732" t="s">
        <v>577</v>
      </c>
      <c r="G813" s="731" t="s">
        <v>578</v>
      </c>
      <c r="H813" s="731">
        <v>214526</v>
      </c>
      <c r="I813" s="731">
        <v>214526</v>
      </c>
      <c r="J813" s="731" t="s">
        <v>785</v>
      </c>
      <c r="K813" s="731" t="s">
        <v>786</v>
      </c>
      <c r="L813" s="734">
        <v>85.710000000000008</v>
      </c>
      <c r="M813" s="734">
        <v>4</v>
      </c>
      <c r="N813" s="735">
        <v>342.84000000000003</v>
      </c>
    </row>
    <row r="814" spans="1:14" ht="14.45" customHeight="1" x14ac:dyDescent="0.2">
      <c r="A814" s="729" t="s">
        <v>554</v>
      </c>
      <c r="B814" s="730" t="s">
        <v>555</v>
      </c>
      <c r="C814" s="731" t="s">
        <v>574</v>
      </c>
      <c r="D814" s="732" t="s">
        <v>575</v>
      </c>
      <c r="E814" s="733">
        <v>50113001</v>
      </c>
      <c r="F814" s="732" t="s">
        <v>577</v>
      </c>
      <c r="G814" s="731" t="s">
        <v>587</v>
      </c>
      <c r="H814" s="731">
        <v>214435</v>
      </c>
      <c r="I814" s="731">
        <v>214435</v>
      </c>
      <c r="J814" s="731" t="s">
        <v>787</v>
      </c>
      <c r="K814" s="731" t="s">
        <v>789</v>
      </c>
      <c r="L814" s="734">
        <v>42.865000000000002</v>
      </c>
      <c r="M814" s="734">
        <v>28</v>
      </c>
      <c r="N814" s="735">
        <v>1200.22</v>
      </c>
    </row>
    <row r="815" spans="1:14" ht="14.45" customHeight="1" x14ac:dyDescent="0.2">
      <c r="A815" s="729" t="s">
        <v>554</v>
      </c>
      <c r="B815" s="730" t="s">
        <v>555</v>
      </c>
      <c r="C815" s="731" t="s">
        <v>574</v>
      </c>
      <c r="D815" s="732" t="s">
        <v>575</v>
      </c>
      <c r="E815" s="733">
        <v>50113001</v>
      </c>
      <c r="F815" s="732" t="s">
        <v>577</v>
      </c>
      <c r="G815" s="731" t="s">
        <v>587</v>
      </c>
      <c r="H815" s="731">
        <v>214433</v>
      </c>
      <c r="I815" s="731">
        <v>214433</v>
      </c>
      <c r="J815" s="731" t="s">
        <v>787</v>
      </c>
      <c r="K815" s="731" t="s">
        <v>788</v>
      </c>
      <c r="L815" s="734">
        <v>12.200000000000003</v>
      </c>
      <c r="M815" s="734">
        <v>2</v>
      </c>
      <c r="N815" s="735">
        <v>24.400000000000006</v>
      </c>
    </row>
    <row r="816" spans="1:14" ht="14.45" customHeight="1" x14ac:dyDescent="0.2">
      <c r="A816" s="729" t="s">
        <v>554</v>
      </c>
      <c r="B816" s="730" t="s">
        <v>555</v>
      </c>
      <c r="C816" s="731" t="s">
        <v>574</v>
      </c>
      <c r="D816" s="732" t="s">
        <v>575</v>
      </c>
      <c r="E816" s="733">
        <v>50113001</v>
      </c>
      <c r="F816" s="732" t="s">
        <v>577</v>
      </c>
      <c r="G816" s="731" t="s">
        <v>578</v>
      </c>
      <c r="H816" s="731">
        <v>214525</v>
      </c>
      <c r="I816" s="731">
        <v>214525</v>
      </c>
      <c r="J816" s="731" t="s">
        <v>1824</v>
      </c>
      <c r="K816" s="731" t="s">
        <v>1825</v>
      </c>
      <c r="L816" s="734">
        <v>26.429999999999996</v>
      </c>
      <c r="M816" s="734">
        <v>3</v>
      </c>
      <c r="N816" s="735">
        <v>79.289999999999992</v>
      </c>
    </row>
    <row r="817" spans="1:14" ht="14.45" customHeight="1" x14ac:dyDescent="0.2">
      <c r="A817" s="729" t="s">
        <v>554</v>
      </c>
      <c r="B817" s="730" t="s">
        <v>555</v>
      </c>
      <c r="C817" s="731" t="s">
        <v>574</v>
      </c>
      <c r="D817" s="732" t="s">
        <v>575</v>
      </c>
      <c r="E817" s="733">
        <v>50113001</v>
      </c>
      <c r="F817" s="732" t="s">
        <v>577</v>
      </c>
      <c r="G817" s="731" t="s">
        <v>587</v>
      </c>
      <c r="H817" s="731">
        <v>214427</v>
      </c>
      <c r="I817" s="731">
        <v>214427</v>
      </c>
      <c r="J817" s="731" t="s">
        <v>790</v>
      </c>
      <c r="K817" s="731" t="s">
        <v>791</v>
      </c>
      <c r="L817" s="734">
        <v>16.59644736842105</v>
      </c>
      <c r="M817" s="734">
        <v>76</v>
      </c>
      <c r="N817" s="735">
        <v>1261.3299999999997</v>
      </c>
    </row>
    <row r="818" spans="1:14" ht="14.45" customHeight="1" x14ac:dyDescent="0.2">
      <c r="A818" s="729" t="s">
        <v>554</v>
      </c>
      <c r="B818" s="730" t="s">
        <v>555</v>
      </c>
      <c r="C818" s="731" t="s">
        <v>574</v>
      </c>
      <c r="D818" s="732" t="s">
        <v>575</v>
      </c>
      <c r="E818" s="733">
        <v>50113001</v>
      </c>
      <c r="F818" s="732" t="s">
        <v>577</v>
      </c>
      <c r="G818" s="731" t="s">
        <v>578</v>
      </c>
      <c r="H818" s="731">
        <v>108770</v>
      </c>
      <c r="I818" s="731">
        <v>163880</v>
      </c>
      <c r="J818" s="731" t="s">
        <v>792</v>
      </c>
      <c r="K818" s="731" t="s">
        <v>793</v>
      </c>
      <c r="L818" s="734">
        <v>144.51</v>
      </c>
      <c r="M818" s="734">
        <v>2</v>
      </c>
      <c r="N818" s="735">
        <v>289.02</v>
      </c>
    </row>
    <row r="819" spans="1:14" ht="14.45" customHeight="1" x14ac:dyDescent="0.2">
      <c r="A819" s="729" t="s">
        <v>554</v>
      </c>
      <c r="B819" s="730" t="s">
        <v>555</v>
      </c>
      <c r="C819" s="731" t="s">
        <v>574</v>
      </c>
      <c r="D819" s="732" t="s">
        <v>575</v>
      </c>
      <c r="E819" s="733">
        <v>50113001</v>
      </c>
      <c r="F819" s="732" t="s">
        <v>577</v>
      </c>
      <c r="G819" s="731" t="s">
        <v>587</v>
      </c>
      <c r="H819" s="731">
        <v>113768</v>
      </c>
      <c r="I819" s="731">
        <v>13768</v>
      </c>
      <c r="J819" s="731" t="s">
        <v>797</v>
      </c>
      <c r="K819" s="731" t="s">
        <v>799</v>
      </c>
      <c r="L819" s="734">
        <v>89.65</v>
      </c>
      <c r="M819" s="734">
        <v>4</v>
      </c>
      <c r="N819" s="735">
        <v>358.6</v>
      </c>
    </row>
    <row r="820" spans="1:14" ht="14.45" customHeight="1" x14ac:dyDescent="0.2">
      <c r="A820" s="729" t="s">
        <v>554</v>
      </c>
      <c r="B820" s="730" t="s">
        <v>555</v>
      </c>
      <c r="C820" s="731" t="s">
        <v>574</v>
      </c>
      <c r="D820" s="732" t="s">
        <v>575</v>
      </c>
      <c r="E820" s="733">
        <v>50113001</v>
      </c>
      <c r="F820" s="732" t="s">
        <v>577</v>
      </c>
      <c r="G820" s="731" t="s">
        <v>587</v>
      </c>
      <c r="H820" s="731">
        <v>113767</v>
      </c>
      <c r="I820" s="731">
        <v>13767</v>
      </c>
      <c r="J820" s="731" t="s">
        <v>797</v>
      </c>
      <c r="K820" s="731" t="s">
        <v>798</v>
      </c>
      <c r="L820" s="734">
        <v>44.829999999999991</v>
      </c>
      <c r="M820" s="734">
        <v>1</v>
      </c>
      <c r="N820" s="735">
        <v>44.829999999999991</v>
      </c>
    </row>
    <row r="821" spans="1:14" ht="14.45" customHeight="1" x14ac:dyDescent="0.2">
      <c r="A821" s="729" t="s">
        <v>554</v>
      </c>
      <c r="B821" s="730" t="s">
        <v>555</v>
      </c>
      <c r="C821" s="731" t="s">
        <v>574</v>
      </c>
      <c r="D821" s="732" t="s">
        <v>575</v>
      </c>
      <c r="E821" s="733">
        <v>50113001</v>
      </c>
      <c r="F821" s="732" t="s">
        <v>577</v>
      </c>
      <c r="G821" s="731" t="s">
        <v>578</v>
      </c>
      <c r="H821" s="731">
        <v>173405</v>
      </c>
      <c r="I821" s="731">
        <v>173405</v>
      </c>
      <c r="J821" s="731" t="s">
        <v>1826</v>
      </c>
      <c r="K821" s="731" t="s">
        <v>1827</v>
      </c>
      <c r="L821" s="734">
        <v>239.80000000000007</v>
      </c>
      <c r="M821" s="734">
        <v>1</v>
      </c>
      <c r="N821" s="735">
        <v>239.80000000000007</v>
      </c>
    </row>
    <row r="822" spans="1:14" ht="14.45" customHeight="1" x14ac:dyDescent="0.2">
      <c r="A822" s="729" t="s">
        <v>554</v>
      </c>
      <c r="B822" s="730" t="s">
        <v>555</v>
      </c>
      <c r="C822" s="731" t="s">
        <v>574</v>
      </c>
      <c r="D822" s="732" t="s">
        <v>575</v>
      </c>
      <c r="E822" s="733">
        <v>50113001</v>
      </c>
      <c r="F822" s="732" t="s">
        <v>577</v>
      </c>
      <c r="G822" s="731" t="s">
        <v>578</v>
      </c>
      <c r="H822" s="731">
        <v>221713</v>
      </c>
      <c r="I822" s="731">
        <v>221713</v>
      </c>
      <c r="J822" s="731" t="s">
        <v>1828</v>
      </c>
      <c r="K822" s="731" t="s">
        <v>1829</v>
      </c>
      <c r="L822" s="734">
        <v>440.39</v>
      </c>
      <c r="M822" s="734">
        <v>1</v>
      </c>
      <c r="N822" s="735">
        <v>440.39</v>
      </c>
    </row>
    <row r="823" spans="1:14" ht="14.45" customHeight="1" x14ac:dyDescent="0.2">
      <c r="A823" s="729" t="s">
        <v>554</v>
      </c>
      <c r="B823" s="730" t="s">
        <v>555</v>
      </c>
      <c r="C823" s="731" t="s">
        <v>574</v>
      </c>
      <c r="D823" s="732" t="s">
        <v>575</v>
      </c>
      <c r="E823" s="733">
        <v>50113001</v>
      </c>
      <c r="F823" s="732" t="s">
        <v>577</v>
      </c>
      <c r="G823" s="731" t="s">
        <v>578</v>
      </c>
      <c r="H823" s="731">
        <v>213255</v>
      </c>
      <c r="I823" s="731">
        <v>213255</v>
      </c>
      <c r="J823" s="731" t="s">
        <v>802</v>
      </c>
      <c r="K823" s="731" t="s">
        <v>803</v>
      </c>
      <c r="L823" s="734">
        <v>125.60999999999997</v>
      </c>
      <c r="M823" s="734">
        <v>2</v>
      </c>
      <c r="N823" s="735">
        <v>251.21999999999994</v>
      </c>
    </row>
    <row r="824" spans="1:14" ht="14.45" customHeight="1" x14ac:dyDescent="0.2">
      <c r="A824" s="729" t="s">
        <v>554</v>
      </c>
      <c r="B824" s="730" t="s">
        <v>555</v>
      </c>
      <c r="C824" s="731" t="s">
        <v>574</v>
      </c>
      <c r="D824" s="732" t="s">
        <v>575</v>
      </c>
      <c r="E824" s="733">
        <v>50113001</v>
      </c>
      <c r="F824" s="732" t="s">
        <v>577</v>
      </c>
      <c r="G824" s="731" t="s">
        <v>578</v>
      </c>
      <c r="H824" s="731">
        <v>198190</v>
      </c>
      <c r="I824" s="731">
        <v>98190</v>
      </c>
      <c r="J824" s="731" t="s">
        <v>806</v>
      </c>
      <c r="K824" s="731" t="s">
        <v>1830</v>
      </c>
      <c r="L824" s="734">
        <v>117.15</v>
      </c>
      <c r="M824" s="734">
        <v>1</v>
      </c>
      <c r="N824" s="735">
        <v>117.15</v>
      </c>
    </row>
    <row r="825" spans="1:14" ht="14.45" customHeight="1" x14ac:dyDescent="0.2">
      <c r="A825" s="729" t="s">
        <v>554</v>
      </c>
      <c r="B825" s="730" t="s">
        <v>555</v>
      </c>
      <c r="C825" s="731" t="s">
        <v>574</v>
      </c>
      <c r="D825" s="732" t="s">
        <v>575</v>
      </c>
      <c r="E825" s="733">
        <v>50113001</v>
      </c>
      <c r="F825" s="732" t="s">
        <v>577</v>
      </c>
      <c r="G825" s="731" t="s">
        <v>578</v>
      </c>
      <c r="H825" s="731">
        <v>198191</v>
      </c>
      <c r="I825" s="731">
        <v>98191</v>
      </c>
      <c r="J825" s="731" t="s">
        <v>806</v>
      </c>
      <c r="K825" s="731" t="s">
        <v>807</v>
      </c>
      <c r="L825" s="734">
        <v>187.44</v>
      </c>
      <c r="M825" s="734">
        <v>1</v>
      </c>
      <c r="N825" s="735">
        <v>187.44</v>
      </c>
    </row>
    <row r="826" spans="1:14" ht="14.45" customHeight="1" x14ac:dyDescent="0.2">
      <c r="A826" s="729" t="s">
        <v>554</v>
      </c>
      <c r="B826" s="730" t="s">
        <v>555</v>
      </c>
      <c r="C826" s="731" t="s">
        <v>574</v>
      </c>
      <c r="D826" s="732" t="s">
        <v>575</v>
      </c>
      <c r="E826" s="733">
        <v>50113001</v>
      </c>
      <c r="F826" s="732" t="s">
        <v>577</v>
      </c>
      <c r="G826" s="731" t="s">
        <v>578</v>
      </c>
      <c r="H826" s="731">
        <v>115319</v>
      </c>
      <c r="I826" s="731">
        <v>115319</v>
      </c>
      <c r="J826" s="731" t="s">
        <v>1831</v>
      </c>
      <c r="K826" s="731" t="s">
        <v>1832</v>
      </c>
      <c r="L826" s="734">
        <v>33.839999999999996</v>
      </c>
      <c r="M826" s="734">
        <v>1</v>
      </c>
      <c r="N826" s="735">
        <v>33.839999999999996</v>
      </c>
    </row>
    <row r="827" spans="1:14" ht="14.45" customHeight="1" x14ac:dyDescent="0.2">
      <c r="A827" s="729" t="s">
        <v>554</v>
      </c>
      <c r="B827" s="730" t="s">
        <v>555</v>
      </c>
      <c r="C827" s="731" t="s">
        <v>574</v>
      </c>
      <c r="D827" s="732" t="s">
        <v>575</v>
      </c>
      <c r="E827" s="733">
        <v>50113001</v>
      </c>
      <c r="F827" s="732" t="s">
        <v>577</v>
      </c>
      <c r="G827" s="731" t="s">
        <v>578</v>
      </c>
      <c r="H827" s="731">
        <v>993194</v>
      </c>
      <c r="I827" s="731">
        <v>0</v>
      </c>
      <c r="J827" s="731" t="s">
        <v>1833</v>
      </c>
      <c r="K827" s="731" t="s">
        <v>329</v>
      </c>
      <c r="L827" s="734">
        <v>42.909999999999989</v>
      </c>
      <c r="M827" s="734">
        <v>1</v>
      </c>
      <c r="N827" s="735">
        <v>42.909999999999989</v>
      </c>
    </row>
    <row r="828" spans="1:14" ht="14.45" customHeight="1" x14ac:dyDescent="0.2">
      <c r="A828" s="729" t="s">
        <v>554</v>
      </c>
      <c r="B828" s="730" t="s">
        <v>555</v>
      </c>
      <c r="C828" s="731" t="s">
        <v>574</v>
      </c>
      <c r="D828" s="732" t="s">
        <v>575</v>
      </c>
      <c r="E828" s="733">
        <v>50113001</v>
      </c>
      <c r="F828" s="732" t="s">
        <v>577</v>
      </c>
      <c r="G828" s="731" t="s">
        <v>578</v>
      </c>
      <c r="H828" s="731">
        <v>193105</v>
      </c>
      <c r="I828" s="731">
        <v>93105</v>
      </c>
      <c r="J828" s="731" t="s">
        <v>810</v>
      </c>
      <c r="K828" s="731" t="s">
        <v>1834</v>
      </c>
      <c r="L828" s="734">
        <v>208.32999999999998</v>
      </c>
      <c r="M828" s="734">
        <v>1</v>
      </c>
      <c r="N828" s="735">
        <v>208.32999999999998</v>
      </c>
    </row>
    <row r="829" spans="1:14" ht="14.45" customHeight="1" x14ac:dyDescent="0.2">
      <c r="A829" s="729" t="s">
        <v>554</v>
      </c>
      <c r="B829" s="730" t="s">
        <v>555</v>
      </c>
      <c r="C829" s="731" t="s">
        <v>574</v>
      </c>
      <c r="D829" s="732" t="s">
        <v>575</v>
      </c>
      <c r="E829" s="733">
        <v>50113001</v>
      </c>
      <c r="F829" s="732" t="s">
        <v>577</v>
      </c>
      <c r="G829" s="731" t="s">
        <v>578</v>
      </c>
      <c r="H829" s="731">
        <v>193104</v>
      </c>
      <c r="I829" s="731">
        <v>93104</v>
      </c>
      <c r="J829" s="731" t="s">
        <v>810</v>
      </c>
      <c r="K829" s="731" t="s">
        <v>811</v>
      </c>
      <c r="L829" s="734">
        <v>47.27</v>
      </c>
      <c r="M829" s="734">
        <v>3</v>
      </c>
      <c r="N829" s="735">
        <v>141.81</v>
      </c>
    </row>
    <row r="830" spans="1:14" ht="14.45" customHeight="1" x14ac:dyDescent="0.2">
      <c r="A830" s="729" t="s">
        <v>554</v>
      </c>
      <c r="B830" s="730" t="s">
        <v>555</v>
      </c>
      <c r="C830" s="731" t="s">
        <v>574</v>
      </c>
      <c r="D830" s="732" t="s">
        <v>575</v>
      </c>
      <c r="E830" s="733">
        <v>50113001</v>
      </c>
      <c r="F830" s="732" t="s">
        <v>577</v>
      </c>
      <c r="G830" s="731" t="s">
        <v>587</v>
      </c>
      <c r="H830" s="731">
        <v>237626</v>
      </c>
      <c r="I830" s="731">
        <v>237626</v>
      </c>
      <c r="J830" s="731" t="s">
        <v>1835</v>
      </c>
      <c r="K830" s="731" t="s">
        <v>1836</v>
      </c>
      <c r="L830" s="734">
        <v>243.07545454545459</v>
      </c>
      <c r="M830" s="734">
        <v>11</v>
      </c>
      <c r="N830" s="735">
        <v>2673.8300000000004</v>
      </c>
    </row>
    <row r="831" spans="1:14" ht="14.45" customHeight="1" x14ac:dyDescent="0.2">
      <c r="A831" s="729" t="s">
        <v>554</v>
      </c>
      <c r="B831" s="730" t="s">
        <v>555</v>
      </c>
      <c r="C831" s="731" t="s">
        <v>574</v>
      </c>
      <c r="D831" s="732" t="s">
        <v>575</v>
      </c>
      <c r="E831" s="733">
        <v>50113001</v>
      </c>
      <c r="F831" s="732" t="s">
        <v>577</v>
      </c>
      <c r="G831" s="731" t="s">
        <v>578</v>
      </c>
      <c r="H831" s="731">
        <v>197522</v>
      </c>
      <c r="I831" s="731">
        <v>97522</v>
      </c>
      <c r="J831" s="731" t="s">
        <v>818</v>
      </c>
      <c r="K831" s="731" t="s">
        <v>1837</v>
      </c>
      <c r="L831" s="734">
        <v>159.02000000000004</v>
      </c>
      <c r="M831" s="734">
        <v>1</v>
      </c>
      <c r="N831" s="735">
        <v>159.02000000000004</v>
      </c>
    </row>
    <row r="832" spans="1:14" ht="14.45" customHeight="1" x14ac:dyDescent="0.2">
      <c r="A832" s="729" t="s">
        <v>554</v>
      </c>
      <c r="B832" s="730" t="s">
        <v>555</v>
      </c>
      <c r="C832" s="731" t="s">
        <v>574</v>
      </c>
      <c r="D832" s="732" t="s">
        <v>575</v>
      </c>
      <c r="E832" s="733">
        <v>50113001</v>
      </c>
      <c r="F832" s="732" t="s">
        <v>577</v>
      </c>
      <c r="G832" s="731" t="s">
        <v>578</v>
      </c>
      <c r="H832" s="731">
        <v>114075</v>
      </c>
      <c r="I832" s="731">
        <v>14075</v>
      </c>
      <c r="J832" s="731" t="s">
        <v>818</v>
      </c>
      <c r="K832" s="731" t="s">
        <v>819</v>
      </c>
      <c r="L832" s="734">
        <v>294.60999999999996</v>
      </c>
      <c r="M832" s="734">
        <v>16</v>
      </c>
      <c r="N832" s="735">
        <v>4713.7599999999993</v>
      </c>
    </row>
    <row r="833" spans="1:14" ht="14.45" customHeight="1" x14ac:dyDescent="0.2">
      <c r="A833" s="729" t="s">
        <v>554</v>
      </c>
      <c r="B833" s="730" t="s">
        <v>555</v>
      </c>
      <c r="C833" s="731" t="s">
        <v>574</v>
      </c>
      <c r="D833" s="732" t="s">
        <v>575</v>
      </c>
      <c r="E833" s="733">
        <v>50113001</v>
      </c>
      <c r="F833" s="732" t="s">
        <v>577</v>
      </c>
      <c r="G833" s="731" t="s">
        <v>578</v>
      </c>
      <c r="H833" s="731">
        <v>184090</v>
      </c>
      <c r="I833" s="731">
        <v>84090</v>
      </c>
      <c r="J833" s="731" t="s">
        <v>1838</v>
      </c>
      <c r="K833" s="731" t="s">
        <v>1839</v>
      </c>
      <c r="L833" s="734">
        <v>60.08</v>
      </c>
      <c r="M833" s="734">
        <v>2</v>
      </c>
      <c r="N833" s="735">
        <v>120.16</v>
      </c>
    </row>
    <row r="834" spans="1:14" ht="14.45" customHeight="1" x14ac:dyDescent="0.2">
      <c r="A834" s="729" t="s">
        <v>554</v>
      </c>
      <c r="B834" s="730" t="s">
        <v>555</v>
      </c>
      <c r="C834" s="731" t="s">
        <v>574</v>
      </c>
      <c r="D834" s="732" t="s">
        <v>575</v>
      </c>
      <c r="E834" s="733">
        <v>50113001</v>
      </c>
      <c r="F834" s="732" t="s">
        <v>577</v>
      </c>
      <c r="G834" s="731" t="s">
        <v>578</v>
      </c>
      <c r="H834" s="731">
        <v>101290</v>
      </c>
      <c r="I834" s="731">
        <v>1290</v>
      </c>
      <c r="J834" s="731" t="s">
        <v>821</v>
      </c>
      <c r="K834" s="731" t="s">
        <v>822</v>
      </c>
      <c r="L834" s="734">
        <v>134.43600000000001</v>
      </c>
      <c r="M834" s="734">
        <v>5</v>
      </c>
      <c r="N834" s="735">
        <v>672.18000000000006</v>
      </c>
    </row>
    <row r="835" spans="1:14" ht="14.45" customHeight="1" x14ac:dyDescent="0.2">
      <c r="A835" s="729" t="s">
        <v>554</v>
      </c>
      <c r="B835" s="730" t="s">
        <v>555</v>
      </c>
      <c r="C835" s="731" t="s">
        <v>574</v>
      </c>
      <c r="D835" s="732" t="s">
        <v>575</v>
      </c>
      <c r="E835" s="733">
        <v>50113001</v>
      </c>
      <c r="F835" s="732" t="s">
        <v>577</v>
      </c>
      <c r="G835" s="731" t="s">
        <v>578</v>
      </c>
      <c r="H835" s="731">
        <v>215222</v>
      </c>
      <c r="I835" s="731">
        <v>215222</v>
      </c>
      <c r="J835" s="731" t="s">
        <v>1840</v>
      </c>
      <c r="K835" s="731" t="s">
        <v>1841</v>
      </c>
      <c r="L835" s="734">
        <v>95.249999999999986</v>
      </c>
      <c r="M835" s="734">
        <v>3</v>
      </c>
      <c r="N835" s="735">
        <v>285.74999999999994</v>
      </c>
    </row>
    <row r="836" spans="1:14" ht="14.45" customHeight="1" x14ac:dyDescent="0.2">
      <c r="A836" s="729" t="s">
        <v>554</v>
      </c>
      <c r="B836" s="730" t="s">
        <v>555</v>
      </c>
      <c r="C836" s="731" t="s">
        <v>574</v>
      </c>
      <c r="D836" s="732" t="s">
        <v>575</v>
      </c>
      <c r="E836" s="733">
        <v>50113001</v>
      </c>
      <c r="F836" s="732" t="s">
        <v>577</v>
      </c>
      <c r="G836" s="731" t="s">
        <v>578</v>
      </c>
      <c r="H836" s="731">
        <v>846346</v>
      </c>
      <c r="I836" s="731">
        <v>119672</v>
      </c>
      <c r="J836" s="731" t="s">
        <v>830</v>
      </c>
      <c r="K836" s="731" t="s">
        <v>831</v>
      </c>
      <c r="L836" s="734">
        <v>112.37999999999998</v>
      </c>
      <c r="M836" s="734">
        <v>7</v>
      </c>
      <c r="N836" s="735">
        <v>786.65999999999985</v>
      </c>
    </row>
    <row r="837" spans="1:14" ht="14.45" customHeight="1" x14ac:dyDescent="0.2">
      <c r="A837" s="729" t="s">
        <v>554</v>
      </c>
      <c r="B837" s="730" t="s">
        <v>555</v>
      </c>
      <c r="C837" s="731" t="s">
        <v>574</v>
      </c>
      <c r="D837" s="732" t="s">
        <v>575</v>
      </c>
      <c r="E837" s="733">
        <v>50113001</v>
      </c>
      <c r="F837" s="732" t="s">
        <v>577</v>
      </c>
      <c r="G837" s="731" t="s">
        <v>578</v>
      </c>
      <c r="H837" s="731">
        <v>101807</v>
      </c>
      <c r="I837" s="731">
        <v>40538</v>
      </c>
      <c r="J837" s="731" t="s">
        <v>832</v>
      </c>
      <c r="K837" s="731" t="s">
        <v>833</v>
      </c>
      <c r="L837" s="734">
        <v>739.43230769230763</v>
      </c>
      <c r="M837" s="734">
        <v>13</v>
      </c>
      <c r="N837" s="735">
        <v>9612.619999999999</v>
      </c>
    </row>
    <row r="838" spans="1:14" ht="14.45" customHeight="1" x14ac:dyDescent="0.2">
      <c r="A838" s="729" t="s">
        <v>554</v>
      </c>
      <c r="B838" s="730" t="s">
        <v>555</v>
      </c>
      <c r="C838" s="731" t="s">
        <v>574</v>
      </c>
      <c r="D838" s="732" t="s">
        <v>575</v>
      </c>
      <c r="E838" s="733">
        <v>50113001</v>
      </c>
      <c r="F838" s="732" t="s">
        <v>577</v>
      </c>
      <c r="G838" s="731" t="s">
        <v>578</v>
      </c>
      <c r="H838" s="731">
        <v>117011</v>
      </c>
      <c r="I838" s="731">
        <v>17011</v>
      </c>
      <c r="J838" s="731" t="s">
        <v>834</v>
      </c>
      <c r="K838" s="731" t="s">
        <v>835</v>
      </c>
      <c r="L838" s="734">
        <v>144.87000000000003</v>
      </c>
      <c r="M838" s="734">
        <v>5</v>
      </c>
      <c r="N838" s="735">
        <v>724.35000000000014</v>
      </c>
    </row>
    <row r="839" spans="1:14" ht="14.45" customHeight="1" x14ac:dyDescent="0.2">
      <c r="A839" s="729" t="s">
        <v>554</v>
      </c>
      <c r="B839" s="730" t="s">
        <v>555</v>
      </c>
      <c r="C839" s="731" t="s">
        <v>574</v>
      </c>
      <c r="D839" s="732" t="s">
        <v>575</v>
      </c>
      <c r="E839" s="733">
        <v>50113001</v>
      </c>
      <c r="F839" s="732" t="s">
        <v>577</v>
      </c>
      <c r="G839" s="731" t="s">
        <v>578</v>
      </c>
      <c r="H839" s="731">
        <v>183318</v>
      </c>
      <c r="I839" s="731">
        <v>83318</v>
      </c>
      <c r="J839" s="731" t="s">
        <v>836</v>
      </c>
      <c r="K839" s="731" t="s">
        <v>837</v>
      </c>
      <c r="L839" s="734">
        <v>31.731379310344824</v>
      </c>
      <c r="M839" s="734">
        <v>29</v>
      </c>
      <c r="N839" s="735">
        <v>920.20999999999992</v>
      </c>
    </row>
    <row r="840" spans="1:14" ht="14.45" customHeight="1" x14ac:dyDescent="0.2">
      <c r="A840" s="729" t="s">
        <v>554</v>
      </c>
      <c r="B840" s="730" t="s">
        <v>555</v>
      </c>
      <c r="C840" s="731" t="s">
        <v>574</v>
      </c>
      <c r="D840" s="732" t="s">
        <v>575</v>
      </c>
      <c r="E840" s="733">
        <v>50113001</v>
      </c>
      <c r="F840" s="732" t="s">
        <v>577</v>
      </c>
      <c r="G840" s="731" t="s">
        <v>578</v>
      </c>
      <c r="H840" s="731">
        <v>103542</v>
      </c>
      <c r="I840" s="731">
        <v>3542</v>
      </c>
      <c r="J840" s="731" t="s">
        <v>1842</v>
      </c>
      <c r="K840" s="731" t="s">
        <v>1268</v>
      </c>
      <c r="L840" s="734">
        <v>35.289999999999992</v>
      </c>
      <c r="M840" s="734">
        <v>2</v>
      </c>
      <c r="N840" s="735">
        <v>70.579999999999984</v>
      </c>
    </row>
    <row r="841" spans="1:14" ht="14.45" customHeight="1" x14ac:dyDescent="0.2">
      <c r="A841" s="729" t="s">
        <v>554</v>
      </c>
      <c r="B841" s="730" t="s">
        <v>555</v>
      </c>
      <c r="C841" s="731" t="s">
        <v>574</v>
      </c>
      <c r="D841" s="732" t="s">
        <v>575</v>
      </c>
      <c r="E841" s="733">
        <v>50113001</v>
      </c>
      <c r="F841" s="732" t="s">
        <v>577</v>
      </c>
      <c r="G841" s="731" t="s">
        <v>578</v>
      </c>
      <c r="H841" s="731">
        <v>243053</v>
      </c>
      <c r="I841" s="731">
        <v>243053</v>
      </c>
      <c r="J841" s="731" t="s">
        <v>838</v>
      </c>
      <c r="K841" s="731" t="s">
        <v>840</v>
      </c>
      <c r="L841" s="734">
        <v>133.18</v>
      </c>
      <c r="M841" s="734">
        <v>6</v>
      </c>
      <c r="N841" s="735">
        <v>799.08</v>
      </c>
    </row>
    <row r="842" spans="1:14" ht="14.45" customHeight="1" x14ac:dyDescent="0.2">
      <c r="A842" s="729" t="s">
        <v>554</v>
      </c>
      <c r="B842" s="730" t="s">
        <v>555</v>
      </c>
      <c r="C842" s="731" t="s">
        <v>574</v>
      </c>
      <c r="D842" s="732" t="s">
        <v>575</v>
      </c>
      <c r="E842" s="733">
        <v>50113001</v>
      </c>
      <c r="F842" s="732" t="s">
        <v>577</v>
      </c>
      <c r="G842" s="731" t="s">
        <v>578</v>
      </c>
      <c r="H842" s="731">
        <v>243054</v>
      </c>
      <c r="I842" s="731">
        <v>243054</v>
      </c>
      <c r="J842" s="731" t="s">
        <v>838</v>
      </c>
      <c r="K842" s="731" t="s">
        <v>839</v>
      </c>
      <c r="L842" s="734">
        <v>246.39999999999995</v>
      </c>
      <c r="M842" s="734">
        <v>14</v>
      </c>
      <c r="N842" s="735">
        <v>3449.5999999999995</v>
      </c>
    </row>
    <row r="843" spans="1:14" ht="14.45" customHeight="1" x14ac:dyDescent="0.2">
      <c r="A843" s="729" t="s">
        <v>554</v>
      </c>
      <c r="B843" s="730" t="s">
        <v>555</v>
      </c>
      <c r="C843" s="731" t="s">
        <v>574</v>
      </c>
      <c r="D843" s="732" t="s">
        <v>575</v>
      </c>
      <c r="E843" s="733">
        <v>50113001</v>
      </c>
      <c r="F843" s="732" t="s">
        <v>577</v>
      </c>
      <c r="G843" s="731" t="s">
        <v>578</v>
      </c>
      <c r="H843" s="731">
        <v>243052</v>
      </c>
      <c r="I843" s="731">
        <v>243052</v>
      </c>
      <c r="J843" s="731" t="s">
        <v>838</v>
      </c>
      <c r="K843" s="731" t="s">
        <v>841</v>
      </c>
      <c r="L843" s="734">
        <v>100.80500000000001</v>
      </c>
      <c r="M843" s="734">
        <v>2</v>
      </c>
      <c r="N843" s="735">
        <v>201.61</v>
      </c>
    </row>
    <row r="844" spans="1:14" ht="14.45" customHeight="1" x14ac:dyDescent="0.2">
      <c r="A844" s="729" t="s">
        <v>554</v>
      </c>
      <c r="B844" s="730" t="s">
        <v>555</v>
      </c>
      <c r="C844" s="731" t="s">
        <v>574</v>
      </c>
      <c r="D844" s="732" t="s">
        <v>575</v>
      </c>
      <c r="E844" s="733">
        <v>50113001</v>
      </c>
      <c r="F844" s="732" t="s">
        <v>577</v>
      </c>
      <c r="G844" s="731" t="s">
        <v>578</v>
      </c>
      <c r="H844" s="731">
        <v>102479</v>
      </c>
      <c r="I844" s="731">
        <v>2479</v>
      </c>
      <c r="J844" s="731" t="s">
        <v>842</v>
      </c>
      <c r="K844" s="731" t="s">
        <v>843</v>
      </c>
      <c r="L844" s="734">
        <v>65.489999999999995</v>
      </c>
      <c r="M844" s="734">
        <v>5</v>
      </c>
      <c r="N844" s="735">
        <v>327.45</v>
      </c>
    </row>
    <row r="845" spans="1:14" ht="14.45" customHeight="1" x14ac:dyDescent="0.2">
      <c r="A845" s="729" t="s">
        <v>554</v>
      </c>
      <c r="B845" s="730" t="s">
        <v>555</v>
      </c>
      <c r="C845" s="731" t="s">
        <v>574</v>
      </c>
      <c r="D845" s="732" t="s">
        <v>575</v>
      </c>
      <c r="E845" s="733">
        <v>50113001</v>
      </c>
      <c r="F845" s="732" t="s">
        <v>577</v>
      </c>
      <c r="G845" s="731" t="s">
        <v>578</v>
      </c>
      <c r="H845" s="731">
        <v>104071</v>
      </c>
      <c r="I845" s="731">
        <v>4071</v>
      </c>
      <c r="J845" s="731" t="s">
        <v>842</v>
      </c>
      <c r="K845" s="731" t="s">
        <v>844</v>
      </c>
      <c r="L845" s="734">
        <v>224.11000000000007</v>
      </c>
      <c r="M845" s="734">
        <v>2</v>
      </c>
      <c r="N845" s="735">
        <v>448.22000000000014</v>
      </c>
    </row>
    <row r="846" spans="1:14" ht="14.45" customHeight="1" x14ac:dyDescent="0.2">
      <c r="A846" s="729" t="s">
        <v>554</v>
      </c>
      <c r="B846" s="730" t="s">
        <v>555</v>
      </c>
      <c r="C846" s="731" t="s">
        <v>574</v>
      </c>
      <c r="D846" s="732" t="s">
        <v>575</v>
      </c>
      <c r="E846" s="733">
        <v>50113001</v>
      </c>
      <c r="F846" s="732" t="s">
        <v>577</v>
      </c>
      <c r="G846" s="731" t="s">
        <v>578</v>
      </c>
      <c r="H846" s="731">
        <v>191587</v>
      </c>
      <c r="I846" s="731">
        <v>91587</v>
      </c>
      <c r="J846" s="731" t="s">
        <v>1843</v>
      </c>
      <c r="K846" s="731" t="s">
        <v>1844</v>
      </c>
      <c r="L846" s="734">
        <v>73.668076923076924</v>
      </c>
      <c r="M846" s="734">
        <v>26</v>
      </c>
      <c r="N846" s="735">
        <v>1915.37</v>
      </c>
    </row>
    <row r="847" spans="1:14" ht="14.45" customHeight="1" x14ac:dyDescent="0.2">
      <c r="A847" s="729" t="s">
        <v>554</v>
      </c>
      <c r="B847" s="730" t="s">
        <v>555</v>
      </c>
      <c r="C847" s="731" t="s">
        <v>574</v>
      </c>
      <c r="D847" s="732" t="s">
        <v>575</v>
      </c>
      <c r="E847" s="733">
        <v>50113001</v>
      </c>
      <c r="F847" s="732" t="s">
        <v>577</v>
      </c>
      <c r="G847" s="731" t="s">
        <v>578</v>
      </c>
      <c r="H847" s="731">
        <v>157542</v>
      </c>
      <c r="I847" s="731">
        <v>57542</v>
      </c>
      <c r="J847" s="731" t="s">
        <v>1845</v>
      </c>
      <c r="K847" s="731" t="s">
        <v>1166</v>
      </c>
      <c r="L847" s="734">
        <v>69.820000000000007</v>
      </c>
      <c r="M847" s="734">
        <v>6</v>
      </c>
      <c r="N847" s="735">
        <v>418.92000000000007</v>
      </c>
    </row>
    <row r="848" spans="1:14" ht="14.45" customHeight="1" x14ac:dyDescent="0.2">
      <c r="A848" s="729" t="s">
        <v>554</v>
      </c>
      <c r="B848" s="730" t="s">
        <v>555</v>
      </c>
      <c r="C848" s="731" t="s">
        <v>574</v>
      </c>
      <c r="D848" s="732" t="s">
        <v>575</v>
      </c>
      <c r="E848" s="733">
        <v>50113001</v>
      </c>
      <c r="F848" s="732" t="s">
        <v>577</v>
      </c>
      <c r="G848" s="731" t="s">
        <v>578</v>
      </c>
      <c r="H848" s="731">
        <v>845371</v>
      </c>
      <c r="I848" s="731">
        <v>125167</v>
      </c>
      <c r="J848" s="731" t="s">
        <v>1845</v>
      </c>
      <c r="K848" s="731" t="s">
        <v>1846</v>
      </c>
      <c r="L848" s="734">
        <v>199.14</v>
      </c>
      <c r="M848" s="734">
        <v>2</v>
      </c>
      <c r="N848" s="735">
        <v>398.28</v>
      </c>
    </row>
    <row r="849" spans="1:14" ht="14.45" customHeight="1" x14ac:dyDescent="0.2">
      <c r="A849" s="729" t="s">
        <v>554</v>
      </c>
      <c r="B849" s="730" t="s">
        <v>555</v>
      </c>
      <c r="C849" s="731" t="s">
        <v>574</v>
      </c>
      <c r="D849" s="732" t="s">
        <v>575</v>
      </c>
      <c r="E849" s="733">
        <v>50113001</v>
      </c>
      <c r="F849" s="732" t="s">
        <v>577</v>
      </c>
      <c r="G849" s="731" t="s">
        <v>578</v>
      </c>
      <c r="H849" s="731">
        <v>158425</v>
      </c>
      <c r="I849" s="731">
        <v>58425</v>
      </c>
      <c r="J849" s="731" t="s">
        <v>845</v>
      </c>
      <c r="K849" s="731" t="s">
        <v>846</v>
      </c>
      <c r="L849" s="734">
        <v>62.659999999999989</v>
      </c>
      <c r="M849" s="734">
        <v>2</v>
      </c>
      <c r="N849" s="735">
        <v>125.31999999999998</v>
      </c>
    </row>
    <row r="850" spans="1:14" ht="14.45" customHeight="1" x14ac:dyDescent="0.2">
      <c r="A850" s="729" t="s">
        <v>554</v>
      </c>
      <c r="B850" s="730" t="s">
        <v>555</v>
      </c>
      <c r="C850" s="731" t="s">
        <v>574</v>
      </c>
      <c r="D850" s="732" t="s">
        <v>575</v>
      </c>
      <c r="E850" s="733">
        <v>50113001</v>
      </c>
      <c r="F850" s="732" t="s">
        <v>577</v>
      </c>
      <c r="G850" s="731" t="s">
        <v>578</v>
      </c>
      <c r="H850" s="731">
        <v>154539</v>
      </c>
      <c r="I850" s="731">
        <v>54539</v>
      </c>
      <c r="J850" s="731" t="s">
        <v>1847</v>
      </c>
      <c r="K850" s="731" t="s">
        <v>1848</v>
      </c>
      <c r="L850" s="734">
        <v>60.140000000000022</v>
      </c>
      <c r="M850" s="734">
        <v>2</v>
      </c>
      <c r="N850" s="735">
        <v>120.28000000000004</v>
      </c>
    </row>
    <row r="851" spans="1:14" ht="14.45" customHeight="1" x14ac:dyDescent="0.2">
      <c r="A851" s="729" t="s">
        <v>554</v>
      </c>
      <c r="B851" s="730" t="s">
        <v>555</v>
      </c>
      <c r="C851" s="731" t="s">
        <v>574</v>
      </c>
      <c r="D851" s="732" t="s">
        <v>575</v>
      </c>
      <c r="E851" s="733">
        <v>50113001</v>
      </c>
      <c r="F851" s="732" t="s">
        <v>577</v>
      </c>
      <c r="G851" s="731" t="s">
        <v>587</v>
      </c>
      <c r="H851" s="731">
        <v>231024</v>
      </c>
      <c r="I851" s="731">
        <v>231024</v>
      </c>
      <c r="J851" s="731" t="s">
        <v>847</v>
      </c>
      <c r="K851" s="731" t="s">
        <v>1849</v>
      </c>
      <c r="L851" s="734">
        <v>1079.58</v>
      </c>
      <c r="M851" s="734">
        <v>2</v>
      </c>
      <c r="N851" s="735">
        <v>2159.16</v>
      </c>
    </row>
    <row r="852" spans="1:14" ht="14.45" customHeight="1" x14ac:dyDescent="0.2">
      <c r="A852" s="729" t="s">
        <v>554</v>
      </c>
      <c r="B852" s="730" t="s">
        <v>555</v>
      </c>
      <c r="C852" s="731" t="s">
        <v>574</v>
      </c>
      <c r="D852" s="732" t="s">
        <v>575</v>
      </c>
      <c r="E852" s="733">
        <v>50113001</v>
      </c>
      <c r="F852" s="732" t="s">
        <v>577</v>
      </c>
      <c r="G852" s="731" t="s">
        <v>578</v>
      </c>
      <c r="H852" s="731">
        <v>179326</v>
      </c>
      <c r="I852" s="731">
        <v>179326</v>
      </c>
      <c r="J852" s="731" t="s">
        <v>854</v>
      </c>
      <c r="K852" s="731" t="s">
        <v>1589</v>
      </c>
      <c r="L852" s="734">
        <v>67.88</v>
      </c>
      <c r="M852" s="734">
        <v>1</v>
      </c>
      <c r="N852" s="735">
        <v>67.88</v>
      </c>
    </row>
    <row r="853" spans="1:14" ht="14.45" customHeight="1" x14ac:dyDescent="0.2">
      <c r="A853" s="729" t="s">
        <v>554</v>
      </c>
      <c r="B853" s="730" t="s">
        <v>555</v>
      </c>
      <c r="C853" s="731" t="s">
        <v>574</v>
      </c>
      <c r="D853" s="732" t="s">
        <v>575</v>
      </c>
      <c r="E853" s="733">
        <v>50113001</v>
      </c>
      <c r="F853" s="732" t="s">
        <v>577</v>
      </c>
      <c r="G853" s="731" t="s">
        <v>578</v>
      </c>
      <c r="H853" s="731">
        <v>179327</v>
      </c>
      <c r="I853" s="731">
        <v>179327</v>
      </c>
      <c r="J853" s="731" t="s">
        <v>854</v>
      </c>
      <c r="K853" s="731" t="s">
        <v>739</v>
      </c>
      <c r="L853" s="734">
        <v>74.320000000000007</v>
      </c>
      <c r="M853" s="734">
        <v>4</v>
      </c>
      <c r="N853" s="735">
        <v>297.28000000000003</v>
      </c>
    </row>
    <row r="854" spans="1:14" ht="14.45" customHeight="1" x14ac:dyDescent="0.2">
      <c r="A854" s="729" t="s">
        <v>554</v>
      </c>
      <c r="B854" s="730" t="s">
        <v>555</v>
      </c>
      <c r="C854" s="731" t="s">
        <v>574</v>
      </c>
      <c r="D854" s="732" t="s">
        <v>575</v>
      </c>
      <c r="E854" s="733">
        <v>50113001</v>
      </c>
      <c r="F854" s="732" t="s">
        <v>577</v>
      </c>
      <c r="G854" s="731" t="s">
        <v>578</v>
      </c>
      <c r="H854" s="731">
        <v>179333</v>
      </c>
      <c r="I854" s="731">
        <v>179333</v>
      </c>
      <c r="J854" s="731" t="s">
        <v>854</v>
      </c>
      <c r="K854" s="731" t="s">
        <v>737</v>
      </c>
      <c r="L854" s="734">
        <v>224.63000000000002</v>
      </c>
      <c r="M854" s="734">
        <v>7</v>
      </c>
      <c r="N854" s="735">
        <v>1572.41</v>
      </c>
    </row>
    <row r="855" spans="1:14" ht="14.45" customHeight="1" x14ac:dyDescent="0.2">
      <c r="A855" s="729" t="s">
        <v>554</v>
      </c>
      <c r="B855" s="730" t="s">
        <v>555</v>
      </c>
      <c r="C855" s="731" t="s">
        <v>574</v>
      </c>
      <c r="D855" s="732" t="s">
        <v>575</v>
      </c>
      <c r="E855" s="733">
        <v>50113001</v>
      </c>
      <c r="F855" s="732" t="s">
        <v>577</v>
      </c>
      <c r="G855" s="731" t="s">
        <v>578</v>
      </c>
      <c r="H855" s="731">
        <v>185656</v>
      </c>
      <c r="I855" s="731">
        <v>85656</v>
      </c>
      <c r="J855" s="731" t="s">
        <v>855</v>
      </c>
      <c r="K855" s="731" t="s">
        <v>856</v>
      </c>
      <c r="L855" s="734">
        <v>69.830000000000013</v>
      </c>
      <c r="M855" s="734">
        <v>1</v>
      </c>
      <c r="N855" s="735">
        <v>69.830000000000013</v>
      </c>
    </row>
    <row r="856" spans="1:14" ht="14.45" customHeight="1" x14ac:dyDescent="0.2">
      <c r="A856" s="729" t="s">
        <v>554</v>
      </c>
      <c r="B856" s="730" t="s">
        <v>555</v>
      </c>
      <c r="C856" s="731" t="s">
        <v>574</v>
      </c>
      <c r="D856" s="732" t="s">
        <v>575</v>
      </c>
      <c r="E856" s="733">
        <v>50113001</v>
      </c>
      <c r="F856" s="732" t="s">
        <v>577</v>
      </c>
      <c r="G856" s="731" t="s">
        <v>329</v>
      </c>
      <c r="H856" s="731">
        <v>145988</v>
      </c>
      <c r="I856" s="731">
        <v>145988</v>
      </c>
      <c r="J856" s="731" t="s">
        <v>1850</v>
      </c>
      <c r="K856" s="731" t="s">
        <v>1851</v>
      </c>
      <c r="L856" s="734">
        <v>902.62</v>
      </c>
      <c r="M856" s="734">
        <v>4</v>
      </c>
      <c r="N856" s="735">
        <v>3610.48</v>
      </c>
    </row>
    <row r="857" spans="1:14" ht="14.45" customHeight="1" x14ac:dyDescent="0.2">
      <c r="A857" s="729" t="s">
        <v>554</v>
      </c>
      <c r="B857" s="730" t="s">
        <v>555</v>
      </c>
      <c r="C857" s="731" t="s">
        <v>574</v>
      </c>
      <c r="D857" s="732" t="s">
        <v>575</v>
      </c>
      <c r="E857" s="733">
        <v>50113001</v>
      </c>
      <c r="F857" s="732" t="s">
        <v>577</v>
      </c>
      <c r="G857" s="731" t="s">
        <v>578</v>
      </c>
      <c r="H857" s="731">
        <v>226525</v>
      </c>
      <c r="I857" s="731">
        <v>226525</v>
      </c>
      <c r="J857" s="731" t="s">
        <v>860</v>
      </c>
      <c r="K857" s="731" t="s">
        <v>862</v>
      </c>
      <c r="L857" s="734">
        <v>75.174615384615407</v>
      </c>
      <c r="M857" s="734">
        <v>78</v>
      </c>
      <c r="N857" s="735">
        <v>5863.6200000000017</v>
      </c>
    </row>
    <row r="858" spans="1:14" ht="14.45" customHeight="1" x14ac:dyDescent="0.2">
      <c r="A858" s="729" t="s">
        <v>554</v>
      </c>
      <c r="B858" s="730" t="s">
        <v>555</v>
      </c>
      <c r="C858" s="731" t="s">
        <v>574</v>
      </c>
      <c r="D858" s="732" t="s">
        <v>575</v>
      </c>
      <c r="E858" s="733">
        <v>50113001</v>
      </c>
      <c r="F858" s="732" t="s">
        <v>577</v>
      </c>
      <c r="G858" s="731" t="s">
        <v>578</v>
      </c>
      <c r="H858" s="731">
        <v>226523</v>
      </c>
      <c r="I858" s="731">
        <v>226523</v>
      </c>
      <c r="J858" s="731" t="s">
        <v>860</v>
      </c>
      <c r="K858" s="731" t="s">
        <v>861</v>
      </c>
      <c r="L858" s="734">
        <v>51.96</v>
      </c>
      <c r="M858" s="734">
        <v>4</v>
      </c>
      <c r="N858" s="735">
        <v>207.84</v>
      </c>
    </row>
    <row r="859" spans="1:14" ht="14.45" customHeight="1" x14ac:dyDescent="0.2">
      <c r="A859" s="729" t="s">
        <v>554</v>
      </c>
      <c r="B859" s="730" t="s">
        <v>555</v>
      </c>
      <c r="C859" s="731" t="s">
        <v>574</v>
      </c>
      <c r="D859" s="732" t="s">
        <v>575</v>
      </c>
      <c r="E859" s="733">
        <v>50113001</v>
      </c>
      <c r="F859" s="732" t="s">
        <v>577</v>
      </c>
      <c r="G859" s="731" t="s">
        <v>587</v>
      </c>
      <c r="H859" s="731">
        <v>111955</v>
      </c>
      <c r="I859" s="731">
        <v>11955</v>
      </c>
      <c r="J859" s="731" t="s">
        <v>863</v>
      </c>
      <c r="K859" s="731" t="s">
        <v>864</v>
      </c>
      <c r="L859" s="734">
        <v>172.2967857142857</v>
      </c>
      <c r="M859" s="734">
        <v>28</v>
      </c>
      <c r="N859" s="735">
        <v>4824.3099999999995</v>
      </c>
    </row>
    <row r="860" spans="1:14" ht="14.45" customHeight="1" x14ac:dyDescent="0.2">
      <c r="A860" s="729" t="s">
        <v>554</v>
      </c>
      <c r="B860" s="730" t="s">
        <v>555</v>
      </c>
      <c r="C860" s="731" t="s">
        <v>574</v>
      </c>
      <c r="D860" s="732" t="s">
        <v>575</v>
      </c>
      <c r="E860" s="733">
        <v>50113001</v>
      </c>
      <c r="F860" s="732" t="s">
        <v>577</v>
      </c>
      <c r="G860" s="731" t="s">
        <v>587</v>
      </c>
      <c r="H860" s="731">
        <v>159448</v>
      </c>
      <c r="I860" s="731">
        <v>59448</v>
      </c>
      <c r="J860" s="731" t="s">
        <v>865</v>
      </c>
      <c r="K860" s="731" t="s">
        <v>866</v>
      </c>
      <c r="L860" s="734">
        <v>305.99463414634141</v>
      </c>
      <c r="M860" s="734">
        <v>41</v>
      </c>
      <c r="N860" s="735">
        <v>12545.779999999997</v>
      </c>
    </row>
    <row r="861" spans="1:14" ht="14.45" customHeight="1" x14ac:dyDescent="0.2">
      <c r="A861" s="729" t="s">
        <v>554</v>
      </c>
      <c r="B861" s="730" t="s">
        <v>555</v>
      </c>
      <c r="C861" s="731" t="s">
        <v>574</v>
      </c>
      <c r="D861" s="732" t="s">
        <v>575</v>
      </c>
      <c r="E861" s="733">
        <v>50113001</v>
      </c>
      <c r="F861" s="732" t="s">
        <v>577</v>
      </c>
      <c r="G861" s="731" t="s">
        <v>587</v>
      </c>
      <c r="H861" s="731">
        <v>159449</v>
      </c>
      <c r="I861" s="731">
        <v>59449</v>
      </c>
      <c r="J861" s="731" t="s">
        <v>867</v>
      </c>
      <c r="K861" s="731" t="s">
        <v>868</v>
      </c>
      <c r="L861" s="734">
        <v>684.49526315789478</v>
      </c>
      <c r="M861" s="734">
        <v>19</v>
      </c>
      <c r="N861" s="735">
        <v>13005.41</v>
      </c>
    </row>
    <row r="862" spans="1:14" ht="14.45" customHeight="1" x14ac:dyDescent="0.2">
      <c r="A862" s="729" t="s">
        <v>554</v>
      </c>
      <c r="B862" s="730" t="s">
        <v>555</v>
      </c>
      <c r="C862" s="731" t="s">
        <v>574</v>
      </c>
      <c r="D862" s="732" t="s">
        <v>575</v>
      </c>
      <c r="E862" s="733">
        <v>50113001</v>
      </c>
      <c r="F862" s="732" t="s">
        <v>577</v>
      </c>
      <c r="G862" s="731" t="s">
        <v>578</v>
      </c>
      <c r="H862" s="731">
        <v>905098</v>
      </c>
      <c r="I862" s="731">
        <v>23989</v>
      </c>
      <c r="J862" s="731" t="s">
        <v>869</v>
      </c>
      <c r="K862" s="731" t="s">
        <v>329</v>
      </c>
      <c r="L862" s="734">
        <v>398.86100000000005</v>
      </c>
      <c r="M862" s="734">
        <v>4</v>
      </c>
      <c r="N862" s="735">
        <v>1595.4440000000002</v>
      </c>
    </row>
    <row r="863" spans="1:14" ht="14.45" customHeight="1" x14ac:dyDescent="0.2">
      <c r="A863" s="729" t="s">
        <v>554</v>
      </c>
      <c r="B863" s="730" t="s">
        <v>555</v>
      </c>
      <c r="C863" s="731" t="s">
        <v>574</v>
      </c>
      <c r="D863" s="732" t="s">
        <v>575</v>
      </c>
      <c r="E863" s="733">
        <v>50113001</v>
      </c>
      <c r="F863" s="732" t="s">
        <v>577</v>
      </c>
      <c r="G863" s="731" t="s">
        <v>578</v>
      </c>
      <c r="H863" s="731">
        <v>900240</v>
      </c>
      <c r="I863" s="731">
        <v>0</v>
      </c>
      <c r="J863" s="731" t="s">
        <v>872</v>
      </c>
      <c r="K863" s="731" t="s">
        <v>329</v>
      </c>
      <c r="L863" s="734">
        <v>67.760000000000005</v>
      </c>
      <c r="M863" s="734">
        <v>12</v>
      </c>
      <c r="N863" s="735">
        <v>813.12000000000012</v>
      </c>
    </row>
    <row r="864" spans="1:14" ht="14.45" customHeight="1" x14ac:dyDescent="0.2">
      <c r="A864" s="729" t="s">
        <v>554</v>
      </c>
      <c r="B864" s="730" t="s">
        <v>555</v>
      </c>
      <c r="C864" s="731" t="s">
        <v>574</v>
      </c>
      <c r="D864" s="732" t="s">
        <v>575</v>
      </c>
      <c r="E864" s="733">
        <v>50113001</v>
      </c>
      <c r="F864" s="732" t="s">
        <v>577</v>
      </c>
      <c r="G864" s="731" t="s">
        <v>578</v>
      </c>
      <c r="H864" s="731">
        <v>29475</v>
      </c>
      <c r="I864" s="731">
        <v>29475</v>
      </c>
      <c r="J864" s="731" t="s">
        <v>1852</v>
      </c>
      <c r="K864" s="731" t="s">
        <v>1853</v>
      </c>
      <c r="L864" s="734">
        <v>3685.915</v>
      </c>
      <c r="M864" s="734">
        <v>2</v>
      </c>
      <c r="N864" s="735">
        <v>7371.83</v>
      </c>
    </row>
    <row r="865" spans="1:14" ht="14.45" customHeight="1" x14ac:dyDescent="0.2">
      <c r="A865" s="729" t="s">
        <v>554</v>
      </c>
      <c r="B865" s="730" t="s">
        <v>555</v>
      </c>
      <c r="C865" s="731" t="s">
        <v>574</v>
      </c>
      <c r="D865" s="732" t="s">
        <v>575</v>
      </c>
      <c r="E865" s="733">
        <v>50113001</v>
      </c>
      <c r="F865" s="732" t="s">
        <v>577</v>
      </c>
      <c r="G865" s="731" t="s">
        <v>578</v>
      </c>
      <c r="H865" s="731">
        <v>215476</v>
      </c>
      <c r="I865" s="731">
        <v>215476</v>
      </c>
      <c r="J865" s="731" t="s">
        <v>875</v>
      </c>
      <c r="K865" s="731" t="s">
        <v>876</v>
      </c>
      <c r="L865" s="734">
        <v>122.97800115366121</v>
      </c>
      <c r="M865" s="734">
        <v>5</v>
      </c>
      <c r="N865" s="735">
        <v>614.89000576830608</v>
      </c>
    </row>
    <row r="866" spans="1:14" ht="14.45" customHeight="1" x14ac:dyDescent="0.2">
      <c r="A866" s="729" t="s">
        <v>554</v>
      </c>
      <c r="B866" s="730" t="s">
        <v>555</v>
      </c>
      <c r="C866" s="731" t="s">
        <v>574</v>
      </c>
      <c r="D866" s="732" t="s">
        <v>575</v>
      </c>
      <c r="E866" s="733">
        <v>50113001</v>
      </c>
      <c r="F866" s="732" t="s">
        <v>577</v>
      </c>
      <c r="G866" s="731" t="s">
        <v>578</v>
      </c>
      <c r="H866" s="731">
        <v>183272</v>
      </c>
      <c r="I866" s="731">
        <v>215478</v>
      </c>
      <c r="J866" s="731" t="s">
        <v>877</v>
      </c>
      <c r="K866" s="731" t="s">
        <v>878</v>
      </c>
      <c r="L866" s="734">
        <v>161.55000000000004</v>
      </c>
      <c r="M866" s="734">
        <v>3</v>
      </c>
      <c r="N866" s="735">
        <v>484.65000000000009</v>
      </c>
    </row>
    <row r="867" spans="1:14" ht="14.45" customHeight="1" x14ac:dyDescent="0.2">
      <c r="A867" s="729" t="s">
        <v>554</v>
      </c>
      <c r="B867" s="730" t="s">
        <v>555</v>
      </c>
      <c r="C867" s="731" t="s">
        <v>574</v>
      </c>
      <c r="D867" s="732" t="s">
        <v>575</v>
      </c>
      <c r="E867" s="733">
        <v>50113001</v>
      </c>
      <c r="F867" s="732" t="s">
        <v>577</v>
      </c>
      <c r="G867" s="731" t="s">
        <v>578</v>
      </c>
      <c r="H867" s="731">
        <v>54150</v>
      </c>
      <c r="I867" s="731">
        <v>54150</v>
      </c>
      <c r="J867" s="731" t="s">
        <v>1854</v>
      </c>
      <c r="K867" s="731" t="s">
        <v>1855</v>
      </c>
      <c r="L867" s="734">
        <v>90.143333333333331</v>
      </c>
      <c r="M867" s="734">
        <v>3</v>
      </c>
      <c r="N867" s="735">
        <v>270.43</v>
      </c>
    </row>
    <row r="868" spans="1:14" ht="14.45" customHeight="1" x14ac:dyDescent="0.2">
      <c r="A868" s="729" t="s">
        <v>554</v>
      </c>
      <c r="B868" s="730" t="s">
        <v>555</v>
      </c>
      <c r="C868" s="731" t="s">
        <v>574</v>
      </c>
      <c r="D868" s="732" t="s">
        <v>575</v>
      </c>
      <c r="E868" s="733">
        <v>50113001</v>
      </c>
      <c r="F868" s="732" t="s">
        <v>577</v>
      </c>
      <c r="G868" s="731" t="s">
        <v>329</v>
      </c>
      <c r="H868" s="731">
        <v>134508</v>
      </c>
      <c r="I868" s="731">
        <v>134508</v>
      </c>
      <c r="J868" s="731" t="s">
        <v>885</v>
      </c>
      <c r="K868" s="731" t="s">
        <v>1856</v>
      </c>
      <c r="L868" s="734">
        <v>176.06</v>
      </c>
      <c r="M868" s="734">
        <v>1</v>
      </c>
      <c r="N868" s="735">
        <v>176.06</v>
      </c>
    </row>
    <row r="869" spans="1:14" ht="14.45" customHeight="1" x14ac:dyDescent="0.2">
      <c r="A869" s="729" t="s">
        <v>554</v>
      </c>
      <c r="B869" s="730" t="s">
        <v>555</v>
      </c>
      <c r="C869" s="731" t="s">
        <v>574</v>
      </c>
      <c r="D869" s="732" t="s">
        <v>575</v>
      </c>
      <c r="E869" s="733">
        <v>50113001</v>
      </c>
      <c r="F869" s="732" t="s">
        <v>577</v>
      </c>
      <c r="G869" s="731" t="s">
        <v>587</v>
      </c>
      <c r="H869" s="731">
        <v>168328</v>
      </c>
      <c r="I869" s="731">
        <v>168328</v>
      </c>
      <c r="J869" s="731" t="s">
        <v>889</v>
      </c>
      <c r="K869" s="731" t="s">
        <v>890</v>
      </c>
      <c r="L869" s="734">
        <v>1266.08</v>
      </c>
      <c r="M869" s="734">
        <v>3</v>
      </c>
      <c r="N869" s="735">
        <v>3798.24</v>
      </c>
    </row>
    <row r="870" spans="1:14" ht="14.45" customHeight="1" x14ac:dyDescent="0.2">
      <c r="A870" s="729" t="s">
        <v>554</v>
      </c>
      <c r="B870" s="730" t="s">
        <v>555</v>
      </c>
      <c r="C870" s="731" t="s">
        <v>574</v>
      </c>
      <c r="D870" s="732" t="s">
        <v>575</v>
      </c>
      <c r="E870" s="733">
        <v>50113001</v>
      </c>
      <c r="F870" s="732" t="s">
        <v>577</v>
      </c>
      <c r="G870" s="731" t="s">
        <v>587</v>
      </c>
      <c r="H870" s="731">
        <v>168326</v>
      </c>
      <c r="I870" s="731">
        <v>168326</v>
      </c>
      <c r="J870" s="731" t="s">
        <v>891</v>
      </c>
      <c r="K870" s="731" t="s">
        <v>892</v>
      </c>
      <c r="L870" s="734">
        <v>393.09407407407417</v>
      </c>
      <c r="M870" s="734">
        <v>54</v>
      </c>
      <c r="N870" s="735">
        <v>21227.080000000005</v>
      </c>
    </row>
    <row r="871" spans="1:14" ht="14.45" customHeight="1" x14ac:dyDescent="0.2">
      <c r="A871" s="729" t="s">
        <v>554</v>
      </c>
      <c r="B871" s="730" t="s">
        <v>555</v>
      </c>
      <c r="C871" s="731" t="s">
        <v>574</v>
      </c>
      <c r="D871" s="732" t="s">
        <v>575</v>
      </c>
      <c r="E871" s="733">
        <v>50113001</v>
      </c>
      <c r="F871" s="732" t="s">
        <v>577</v>
      </c>
      <c r="G871" s="731" t="s">
        <v>587</v>
      </c>
      <c r="H871" s="731">
        <v>193745</v>
      </c>
      <c r="I871" s="731">
        <v>193745</v>
      </c>
      <c r="J871" s="731" t="s">
        <v>893</v>
      </c>
      <c r="K871" s="731" t="s">
        <v>894</v>
      </c>
      <c r="L871" s="734">
        <v>1505.9579999999999</v>
      </c>
      <c r="M871" s="734">
        <v>5</v>
      </c>
      <c r="N871" s="735">
        <v>7529.7899999999991</v>
      </c>
    </row>
    <row r="872" spans="1:14" ht="14.45" customHeight="1" x14ac:dyDescent="0.2">
      <c r="A872" s="729" t="s">
        <v>554</v>
      </c>
      <c r="B872" s="730" t="s">
        <v>555</v>
      </c>
      <c r="C872" s="731" t="s">
        <v>574</v>
      </c>
      <c r="D872" s="732" t="s">
        <v>575</v>
      </c>
      <c r="E872" s="733">
        <v>50113001</v>
      </c>
      <c r="F872" s="732" t="s">
        <v>577</v>
      </c>
      <c r="G872" s="731" t="s">
        <v>578</v>
      </c>
      <c r="H872" s="731">
        <v>210108</v>
      </c>
      <c r="I872" s="731">
        <v>210108</v>
      </c>
      <c r="J872" s="731" t="s">
        <v>893</v>
      </c>
      <c r="K872" s="731" t="s">
        <v>895</v>
      </c>
      <c r="L872" s="734">
        <v>734.36</v>
      </c>
      <c r="M872" s="734">
        <v>1</v>
      </c>
      <c r="N872" s="735">
        <v>734.36</v>
      </c>
    </row>
    <row r="873" spans="1:14" ht="14.45" customHeight="1" x14ac:dyDescent="0.2">
      <c r="A873" s="729" t="s">
        <v>554</v>
      </c>
      <c r="B873" s="730" t="s">
        <v>555</v>
      </c>
      <c r="C873" s="731" t="s">
        <v>574</v>
      </c>
      <c r="D873" s="732" t="s">
        <v>575</v>
      </c>
      <c r="E873" s="733">
        <v>50113001</v>
      </c>
      <c r="F873" s="732" t="s">
        <v>577</v>
      </c>
      <c r="G873" s="731" t="s">
        <v>578</v>
      </c>
      <c r="H873" s="731">
        <v>192202</v>
      </c>
      <c r="I873" s="731">
        <v>192202</v>
      </c>
      <c r="J873" s="731" t="s">
        <v>1857</v>
      </c>
      <c r="K873" s="731" t="s">
        <v>1858</v>
      </c>
      <c r="L873" s="734">
        <v>87.769999999999982</v>
      </c>
      <c r="M873" s="734">
        <v>3</v>
      </c>
      <c r="N873" s="735">
        <v>263.30999999999995</v>
      </c>
    </row>
    <row r="874" spans="1:14" ht="14.45" customHeight="1" x14ac:dyDescent="0.2">
      <c r="A874" s="729" t="s">
        <v>554</v>
      </c>
      <c r="B874" s="730" t="s">
        <v>555</v>
      </c>
      <c r="C874" s="731" t="s">
        <v>574</v>
      </c>
      <c r="D874" s="732" t="s">
        <v>575</v>
      </c>
      <c r="E874" s="733">
        <v>50113001</v>
      </c>
      <c r="F874" s="732" t="s">
        <v>577</v>
      </c>
      <c r="G874" s="731" t="s">
        <v>578</v>
      </c>
      <c r="H874" s="731">
        <v>192205</v>
      </c>
      <c r="I874" s="731">
        <v>192205</v>
      </c>
      <c r="J874" s="731" t="s">
        <v>1857</v>
      </c>
      <c r="K874" s="731" t="s">
        <v>1859</v>
      </c>
      <c r="L874" s="734">
        <v>87.8</v>
      </c>
      <c r="M874" s="734">
        <v>1</v>
      </c>
      <c r="N874" s="735">
        <v>87.8</v>
      </c>
    </row>
    <row r="875" spans="1:14" ht="14.45" customHeight="1" x14ac:dyDescent="0.2">
      <c r="A875" s="729" t="s">
        <v>554</v>
      </c>
      <c r="B875" s="730" t="s">
        <v>555</v>
      </c>
      <c r="C875" s="731" t="s">
        <v>574</v>
      </c>
      <c r="D875" s="732" t="s">
        <v>575</v>
      </c>
      <c r="E875" s="733">
        <v>50113001</v>
      </c>
      <c r="F875" s="732" t="s">
        <v>577</v>
      </c>
      <c r="G875" s="731" t="s">
        <v>578</v>
      </c>
      <c r="H875" s="731">
        <v>29034</v>
      </c>
      <c r="I875" s="731">
        <v>29034</v>
      </c>
      <c r="J875" s="731" t="s">
        <v>1860</v>
      </c>
      <c r="K875" s="731" t="s">
        <v>1861</v>
      </c>
      <c r="L875" s="734">
        <v>2599.7199999999998</v>
      </c>
      <c r="M875" s="734">
        <v>1</v>
      </c>
      <c r="N875" s="735">
        <v>2599.7199999999998</v>
      </c>
    </row>
    <row r="876" spans="1:14" ht="14.45" customHeight="1" x14ac:dyDescent="0.2">
      <c r="A876" s="729" t="s">
        <v>554</v>
      </c>
      <c r="B876" s="730" t="s">
        <v>555</v>
      </c>
      <c r="C876" s="731" t="s">
        <v>574</v>
      </c>
      <c r="D876" s="732" t="s">
        <v>575</v>
      </c>
      <c r="E876" s="733">
        <v>50113001</v>
      </c>
      <c r="F876" s="732" t="s">
        <v>577</v>
      </c>
      <c r="G876" s="731" t="s">
        <v>578</v>
      </c>
      <c r="H876" s="731">
        <v>229192</v>
      </c>
      <c r="I876" s="731">
        <v>229192</v>
      </c>
      <c r="J876" s="731" t="s">
        <v>898</v>
      </c>
      <c r="K876" s="731" t="s">
        <v>900</v>
      </c>
      <c r="L876" s="734">
        <v>224.65</v>
      </c>
      <c r="M876" s="734">
        <v>3</v>
      </c>
      <c r="N876" s="735">
        <v>673.95</v>
      </c>
    </row>
    <row r="877" spans="1:14" ht="14.45" customHeight="1" x14ac:dyDescent="0.2">
      <c r="A877" s="729" t="s">
        <v>554</v>
      </c>
      <c r="B877" s="730" t="s">
        <v>555</v>
      </c>
      <c r="C877" s="731" t="s">
        <v>574</v>
      </c>
      <c r="D877" s="732" t="s">
        <v>575</v>
      </c>
      <c r="E877" s="733">
        <v>50113001</v>
      </c>
      <c r="F877" s="732" t="s">
        <v>577</v>
      </c>
      <c r="G877" s="731" t="s">
        <v>578</v>
      </c>
      <c r="H877" s="731">
        <v>229191</v>
      </c>
      <c r="I877" s="731">
        <v>229191</v>
      </c>
      <c r="J877" s="731" t="s">
        <v>898</v>
      </c>
      <c r="K877" s="731" t="s">
        <v>899</v>
      </c>
      <c r="L877" s="734">
        <v>141.20999999999998</v>
      </c>
      <c r="M877" s="734">
        <v>3</v>
      </c>
      <c r="N877" s="735">
        <v>423.62999999999994</v>
      </c>
    </row>
    <row r="878" spans="1:14" ht="14.45" customHeight="1" x14ac:dyDescent="0.2">
      <c r="A878" s="729" t="s">
        <v>554</v>
      </c>
      <c r="B878" s="730" t="s">
        <v>555</v>
      </c>
      <c r="C878" s="731" t="s">
        <v>574</v>
      </c>
      <c r="D878" s="732" t="s">
        <v>575</v>
      </c>
      <c r="E878" s="733">
        <v>50113001</v>
      </c>
      <c r="F878" s="732" t="s">
        <v>577</v>
      </c>
      <c r="G878" s="731" t="s">
        <v>578</v>
      </c>
      <c r="H878" s="731">
        <v>166015</v>
      </c>
      <c r="I878" s="731">
        <v>66015</v>
      </c>
      <c r="J878" s="731" t="s">
        <v>903</v>
      </c>
      <c r="K878" s="731" t="s">
        <v>904</v>
      </c>
      <c r="L878" s="734">
        <v>83.86</v>
      </c>
      <c r="M878" s="734">
        <v>5</v>
      </c>
      <c r="N878" s="735">
        <v>419.3</v>
      </c>
    </row>
    <row r="879" spans="1:14" ht="14.45" customHeight="1" x14ac:dyDescent="0.2">
      <c r="A879" s="729" t="s">
        <v>554</v>
      </c>
      <c r="B879" s="730" t="s">
        <v>555</v>
      </c>
      <c r="C879" s="731" t="s">
        <v>574</v>
      </c>
      <c r="D879" s="732" t="s">
        <v>575</v>
      </c>
      <c r="E879" s="733">
        <v>50113001</v>
      </c>
      <c r="F879" s="732" t="s">
        <v>577</v>
      </c>
      <c r="G879" s="731" t="s">
        <v>578</v>
      </c>
      <c r="H879" s="731">
        <v>197026</v>
      </c>
      <c r="I879" s="731">
        <v>97026</v>
      </c>
      <c r="J879" s="731" t="s">
        <v>905</v>
      </c>
      <c r="K879" s="731" t="s">
        <v>906</v>
      </c>
      <c r="L879" s="734">
        <v>45.069999999999993</v>
      </c>
      <c r="M879" s="734">
        <v>5</v>
      </c>
      <c r="N879" s="735">
        <v>225.34999999999997</v>
      </c>
    </row>
    <row r="880" spans="1:14" ht="14.45" customHeight="1" x14ac:dyDescent="0.2">
      <c r="A880" s="729" t="s">
        <v>554</v>
      </c>
      <c r="B880" s="730" t="s">
        <v>555</v>
      </c>
      <c r="C880" s="731" t="s">
        <v>574</v>
      </c>
      <c r="D880" s="732" t="s">
        <v>575</v>
      </c>
      <c r="E880" s="733">
        <v>50113001</v>
      </c>
      <c r="F880" s="732" t="s">
        <v>577</v>
      </c>
      <c r="G880" s="731" t="s">
        <v>578</v>
      </c>
      <c r="H880" s="731">
        <v>217078</v>
      </c>
      <c r="I880" s="731">
        <v>217078</v>
      </c>
      <c r="J880" s="731" t="s">
        <v>1862</v>
      </c>
      <c r="K880" s="731" t="s">
        <v>908</v>
      </c>
      <c r="L880" s="734">
        <v>161.55000000000001</v>
      </c>
      <c r="M880" s="734">
        <v>18</v>
      </c>
      <c r="N880" s="735">
        <v>2907.9</v>
      </c>
    </row>
    <row r="881" spans="1:14" ht="14.45" customHeight="1" x14ac:dyDescent="0.2">
      <c r="A881" s="729" t="s">
        <v>554</v>
      </c>
      <c r="B881" s="730" t="s">
        <v>555</v>
      </c>
      <c r="C881" s="731" t="s">
        <v>574</v>
      </c>
      <c r="D881" s="732" t="s">
        <v>575</v>
      </c>
      <c r="E881" s="733">
        <v>50113001</v>
      </c>
      <c r="F881" s="732" t="s">
        <v>577</v>
      </c>
      <c r="G881" s="731" t="s">
        <v>578</v>
      </c>
      <c r="H881" s="731">
        <v>217079</v>
      </c>
      <c r="I881" s="731">
        <v>217079</v>
      </c>
      <c r="J881" s="731" t="s">
        <v>907</v>
      </c>
      <c r="K881" s="731" t="s">
        <v>908</v>
      </c>
      <c r="L881" s="734">
        <v>161.55243902439028</v>
      </c>
      <c r="M881" s="734">
        <v>41</v>
      </c>
      <c r="N881" s="735">
        <v>6623.6500000000015</v>
      </c>
    </row>
    <row r="882" spans="1:14" ht="14.45" customHeight="1" x14ac:dyDescent="0.2">
      <c r="A882" s="729" t="s">
        <v>554</v>
      </c>
      <c r="B882" s="730" t="s">
        <v>555</v>
      </c>
      <c r="C882" s="731" t="s">
        <v>574</v>
      </c>
      <c r="D882" s="732" t="s">
        <v>575</v>
      </c>
      <c r="E882" s="733">
        <v>50113001</v>
      </c>
      <c r="F882" s="732" t="s">
        <v>577</v>
      </c>
      <c r="G882" s="731" t="s">
        <v>578</v>
      </c>
      <c r="H882" s="731">
        <v>33520</v>
      </c>
      <c r="I882" s="731">
        <v>33520</v>
      </c>
      <c r="J882" s="731" t="s">
        <v>909</v>
      </c>
      <c r="K882" s="731" t="s">
        <v>910</v>
      </c>
      <c r="L882" s="734">
        <v>32.8008064516129</v>
      </c>
      <c r="M882" s="734">
        <v>62</v>
      </c>
      <c r="N882" s="735">
        <v>2033.6499999999999</v>
      </c>
    </row>
    <row r="883" spans="1:14" ht="14.45" customHeight="1" x14ac:dyDescent="0.2">
      <c r="A883" s="729" t="s">
        <v>554</v>
      </c>
      <c r="B883" s="730" t="s">
        <v>555</v>
      </c>
      <c r="C883" s="731" t="s">
        <v>574</v>
      </c>
      <c r="D883" s="732" t="s">
        <v>575</v>
      </c>
      <c r="E883" s="733">
        <v>50113001</v>
      </c>
      <c r="F883" s="732" t="s">
        <v>577</v>
      </c>
      <c r="G883" s="731" t="s">
        <v>578</v>
      </c>
      <c r="H883" s="731">
        <v>162083</v>
      </c>
      <c r="I883" s="731">
        <v>162083</v>
      </c>
      <c r="J883" s="731" t="s">
        <v>911</v>
      </c>
      <c r="K883" s="731" t="s">
        <v>1863</v>
      </c>
      <c r="L883" s="734">
        <v>511.57</v>
      </c>
      <c r="M883" s="734">
        <v>6</v>
      </c>
      <c r="N883" s="735">
        <v>3069.42</v>
      </c>
    </row>
    <row r="884" spans="1:14" ht="14.45" customHeight="1" x14ac:dyDescent="0.2">
      <c r="A884" s="729" t="s">
        <v>554</v>
      </c>
      <c r="B884" s="730" t="s">
        <v>555</v>
      </c>
      <c r="C884" s="731" t="s">
        <v>574</v>
      </c>
      <c r="D884" s="732" t="s">
        <v>575</v>
      </c>
      <c r="E884" s="733">
        <v>50113001</v>
      </c>
      <c r="F884" s="732" t="s">
        <v>577</v>
      </c>
      <c r="G884" s="731" t="s">
        <v>578</v>
      </c>
      <c r="H884" s="731">
        <v>199680</v>
      </c>
      <c r="I884" s="731">
        <v>199680</v>
      </c>
      <c r="J884" s="731" t="s">
        <v>919</v>
      </c>
      <c r="K884" s="731" t="s">
        <v>920</v>
      </c>
      <c r="L884" s="734">
        <v>362.45999999999987</v>
      </c>
      <c r="M884" s="734">
        <v>2</v>
      </c>
      <c r="N884" s="735">
        <v>724.91999999999973</v>
      </c>
    </row>
    <row r="885" spans="1:14" ht="14.45" customHeight="1" x14ac:dyDescent="0.2">
      <c r="A885" s="729" t="s">
        <v>554</v>
      </c>
      <c r="B885" s="730" t="s">
        <v>555</v>
      </c>
      <c r="C885" s="731" t="s">
        <v>574</v>
      </c>
      <c r="D885" s="732" t="s">
        <v>575</v>
      </c>
      <c r="E885" s="733">
        <v>50113001</v>
      </c>
      <c r="F885" s="732" t="s">
        <v>577</v>
      </c>
      <c r="G885" s="731" t="s">
        <v>578</v>
      </c>
      <c r="H885" s="731">
        <v>187076</v>
      </c>
      <c r="I885" s="731">
        <v>87076</v>
      </c>
      <c r="J885" s="731" t="s">
        <v>921</v>
      </c>
      <c r="K885" s="731" t="s">
        <v>922</v>
      </c>
      <c r="L885" s="734">
        <v>135.59</v>
      </c>
      <c r="M885" s="734">
        <v>3</v>
      </c>
      <c r="N885" s="735">
        <v>406.77</v>
      </c>
    </row>
    <row r="886" spans="1:14" ht="14.45" customHeight="1" x14ac:dyDescent="0.2">
      <c r="A886" s="729" t="s">
        <v>554</v>
      </c>
      <c r="B886" s="730" t="s">
        <v>555</v>
      </c>
      <c r="C886" s="731" t="s">
        <v>574</v>
      </c>
      <c r="D886" s="732" t="s">
        <v>575</v>
      </c>
      <c r="E886" s="733">
        <v>50113001</v>
      </c>
      <c r="F886" s="732" t="s">
        <v>577</v>
      </c>
      <c r="G886" s="731" t="s">
        <v>578</v>
      </c>
      <c r="H886" s="731">
        <v>192757</v>
      </c>
      <c r="I886" s="731">
        <v>92757</v>
      </c>
      <c r="J886" s="731" t="s">
        <v>921</v>
      </c>
      <c r="K886" s="731" t="s">
        <v>1864</v>
      </c>
      <c r="L886" s="734">
        <v>74.25</v>
      </c>
      <c r="M886" s="734">
        <v>1</v>
      </c>
      <c r="N886" s="735">
        <v>74.25</v>
      </c>
    </row>
    <row r="887" spans="1:14" ht="14.45" customHeight="1" x14ac:dyDescent="0.2">
      <c r="A887" s="729" t="s">
        <v>554</v>
      </c>
      <c r="B887" s="730" t="s">
        <v>555</v>
      </c>
      <c r="C887" s="731" t="s">
        <v>574</v>
      </c>
      <c r="D887" s="732" t="s">
        <v>575</v>
      </c>
      <c r="E887" s="733">
        <v>50113001</v>
      </c>
      <c r="F887" s="732" t="s">
        <v>577</v>
      </c>
      <c r="G887" s="731" t="s">
        <v>578</v>
      </c>
      <c r="H887" s="731">
        <v>157586</v>
      </c>
      <c r="I887" s="731">
        <v>57586</v>
      </c>
      <c r="J887" s="731" t="s">
        <v>925</v>
      </c>
      <c r="K887" s="731" t="s">
        <v>926</v>
      </c>
      <c r="L887" s="734">
        <v>73.62</v>
      </c>
      <c r="M887" s="734">
        <v>3</v>
      </c>
      <c r="N887" s="735">
        <v>220.86</v>
      </c>
    </row>
    <row r="888" spans="1:14" ht="14.45" customHeight="1" x14ac:dyDescent="0.2">
      <c r="A888" s="729" t="s">
        <v>554</v>
      </c>
      <c r="B888" s="730" t="s">
        <v>555</v>
      </c>
      <c r="C888" s="731" t="s">
        <v>574</v>
      </c>
      <c r="D888" s="732" t="s">
        <v>575</v>
      </c>
      <c r="E888" s="733">
        <v>50113001</v>
      </c>
      <c r="F888" s="732" t="s">
        <v>577</v>
      </c>
      <c r="G888" s="731" t="s">
        <v>578</v>
      </c>
      <c r="H888" s="731">
        <v>850308</v>
      </c>
      <c r="I888" s="731">
        <v>130719</v>
      </c>
      <c r="J888" s="731" t="s">
        <v>1865</v>
      </c>
      <c r="K888" s="731" t="s">
        <v>329</v>
      </c>
      <c r="L888" s="734">
        <v>115.39999999999999</v>
      </c>
      <c r="M888" s="734">
        <v>4</v>
      </c>
      <c r="N888" s="735">
        <v>461.59999999999997</v>
      </c>
    </row>
    <row r="889" spans="1:14" ht="14.45" customHeight="1" x14ac:dyDescent="0.2">
      <c r="A889" s="729" t="s">
        <v>554</v>
      </c>
      <c r="B889" s="730" t="s">
        <v>555</v>
      </c>
      <c r="C889" s="731" t="s">
        <v>574</v>
      </c>
      <c r="D889" s="732" t="s">
        <v>575</v>
      </c>
      <c r="E889" s="733">
        <v>50113001</v>
      </c>
      <c r="F889" s="732" t="s">
        <v>577</v>
      </c>
      <c r="G889" s="731" t="s">
        <v>578</v>
      </c>
      <c r="H889" s="731">
        <v>500618</v>
      </c>
      <c r="I889" s="731">
        <v>125753</v>
      </c>
      <c r="J889" s="731" t="s">
        <v>1866</v>
      </c>
      <c r="K889" s="731" t="s">
        <v>1867</v>
      </c>
      <c r="L889" s="734">
        <v>300.53999999999996</v>
      </c>
      <c r="M889" s="734">
        <v>1</v>
      </c>
      <c r="N889" s="735">
        <v>300.53999999999996</v>
      </c>
    </row>
    <row r="890" spans="1:14" ht="14.45" customHeight="1" x14ac:dyDescent="0.2">
      <c r="A890" s="729" t="s">
        <v>554</v>
      </c>
      <c r="B890" s="730" t="s">
        <v>555</v>
      </c>
      <c r="C890" s="731" t="s">
        <v>574</v>
      </c>
      <c r="D890" s="732" t="s">
        <v>575</v>
      </c>
      <c r="E890" s="733">
        <v>50113001</v>
      </c>
      <c r="F890" s="732" t="s">
        <v>577</v>
      </c>
      <c r="G890" s="731" t="s">
        <v>578</v>
      </c>
      <c r="H890" s="731">
        <v>129740</v>
      </c>
      <c r="I890" s="731">
        <v>29740</v>
      </c>
      <c r="J890" s="731" t="s">
        <v>929</v>
      </c>
      <c r="K890" s="731" t="s">
        <v>819</v>
      </c>
      <c r="L890" s="734">
        <v>694.1</v>
      </c>
      <c r="M890" s="734">
        <v>1</v>
      </c>
      <c r="N890" s="735">
        <v>694.1</v>
      </c>
    </row>
    <row r="891" spans="1:14" ht="14.45" customHeight="1" x14ac:dyDescent="0.2">
      <c r="A891" s="729" t="s">
        <v>554</v>
      </c>
      <c r="B891" s="730" t="s">
        <v>555</v>
      </c>
      <c r="C891" s="731" t="s">
        <v>574</v>
      </c>
      <c r="D891" s="732" t="s">
        <v>575</v>
      </c>
      <c r="E891" s="733">
        <v>50113001</v>
      </c>
      <c r="F891" s="732" t="s">
        <v>577</v>
      </c>
      <c r="G891" s="731" t="s">
        <v>578</v>
      </c>
      <c r="H891" s="731">
        <v>225508</v>
      </c>
      <c r="I891" s="731">
        <v>225508</v>
      </c>
      <c r="J891" s="731" t="s">
        <v>931</v>
      </c>
      <c r="K891" s="731" t="s">
        <v>932</v>
      </c>
      <c r="L891" s="734">
        <v>48.879999999999995</v>
      </c>
      <c r="M891" s="734">
        <v>11</v>
      </c>
      <c r="N891" s="735">
        <v>537.67999999999995</v>
      </c>
    </row>
    <row r="892" spans="1:14" ht="14.45" customHeight="1" x14ac:dyDescent="0.2">
      <c r="A892" s="729" t="s">
        <v>554</v>
      </c>
      <c r="B892" s="730" t="s">
        <v>555</v>
      </c>
      <c r="C892" s="731" t="s">
        <v>574</v>
      </c>
      <c r="D892" s="732" t="s">
        <v>575</v>
      </c>
      <c r="E892" s="733">
        <v>50113001</v>
      </c>
      <c r="F892" s="732" t="s">
        <v>577</v>
      </c>
      <c r="G892" s="731" t="s">
        <v>578</v>
      </c>
      <c r="H892" s="731">
        <v>225510</v>
      </c>
      <c r="I892" s="731">
        <v>225510</v>
      </c>
      <c r="J892" s="731" t="s">
        <v>933</v>
      </c>
      <c r="K892" s="731" t="s">
        <v>934</v>
      </c>
      <c r="L892" s="734">
        <v>64.72</v>
      </c>
      <c r="M892" s="734">
        <v>4</v>
      </c>
      <c r="N892" s="735">
        <v>258.88</v>
      </c>
    </row>
    <row r="893" spans="1:14" ht="14.45" customHeight="1" x14ac:dyDescent="0.2">
      <c r="A893" s="729" t="s">
        <v>554</v>
      </c>
      <c r="B893" s="730" t="s">
        <v>555</v>
      </c>
      <c r="C893" s="731" t="s">
        <v>574</v>
      </c>
      <c r="D893" s="732" t="s">
        <v>575</v>
      </c>
      <c r="E893" s="733">
        <v>50113001</v>
      </c>
      <c r="F893" s="732" t="s">
        <v>577</v>
      </c>
      <c r="G893" s="731" t="s">
        <v>578</v>
      </c>
      <c r="H893" s="731">
        <v>225512</v>
      </c>
      <c r="I893" s="731">
        <v>225512</v>
      </c>
      <c r="J893" s="731" t="s">
        <v>1868</v>
      </c>
      <c r="K893" s="731" t="s">
        <v>1869</v>
      </c>
      <c r="L893" s="734">
        <v>88.79</v>
      </c>
      <c r="M893" s="734">
        <v>2</v>
      </c>
      <c r="N893" s="735">
        <v>177.58</v>
      </c>
    </row>
    <row r="894" spans="1:14" ht="14.45" customHeight="1" x14ac:dyDescent="0.2">
      <c r="A894" s="729" t="s">
        <v>554</v>
      </c>
      <c r="B894" s="730" t="s">
        <v>555</v>
      </c>
      <c r="C894" s="731" t="s">
        <v>574</v>
      </c>
      <c r="D894" s="732" t="s">
        <v>575</v>
      </c>
      <c r="E894" s="733">
        <v>50113001</v>
      </c>
      <c r="F894" s="732" t="s">
        <v>577</v>
      </c>
      <c r="G894" s="731" t="s">
        <v>587</v>
      </c>
      <c r="H894" s="731">
        <v>243130</v>
      </c>
      <c r="I894" s="731">
        <v>243130</v>
      </c>
      <c r="J894" s="731" t="s">
        <v>935</v>
      </c>
      <c r="K894" s="731" t="s">
        <v>938</v>
      </c>
      <c r="L894" s="734">
        <v>78.632500000000007</v>
      </c>
      <c r="M894" s="734">
        <v>4</v>
      </c>
      <c r="N894" s="735">
        <v>314.53000000000003</v>
      </c>
    </row>
    <row r="895" spans="1:14" ht="14.45" customHeight="1" x14ac:dyDescent="0.2">
      <c r="A895" s="729" t="s">
        <v>554</v>
      </c>
      <c r="B895" s="730" t="s">
        <v>555</v>
      </c>
      <c r="C895" s="731" t="s">
        <v>574</v>
      </c>
      <c r="D895" s="732" t="s">
        <v>575</v>
      </c>
      <c r="E895" s="733">
        <v>50113001</v>
      </c>
      <c r="F895" s="732" t="s">
        <v>577</v>
      </c>
      <c r="G895" s="731" t="s">
        <v>329</v>
      </c>
      <c r="H895" s="731">
        <v>197186</v>
      </c>
      <c r="I895" s="731">
        <v>97186</v>
      </c>
      <c r="J895" s="731" t="s">
        <v>935</v>
      </c>
      <c r="K895" s="731" t="s">
        <v>938</v>
      </c>
      <c r="L895" s="734">
        <v>78.5</v>
      </c>
      <c r="M895" s="734">
        <v>2</v>
      </c>
      <c r="N895" s="735">
        <v>157</v>
      </c>
    </row>
    <row r="896" spans="1:14" ht="14.45" customHeight="1" x14ac:dyDescent="0.2">
      <c r="A896" s="729" t="s">
        <v>554</v>
      </c>
      <c r="B896" s="730" t="s">
        <v>555</v>
      </c>
      <c r="C896" s="731" t="s">
        <v>574</v>
      </c>
      <c r="D896" s="732" t="s">
        <v>575</v>
      </c>
      <c r="E896" s="733">
        <v>50113001</v>
      </c>
      <c r="F896" s="732" t="s">
        <v>577</v>
      </c>
      <c r="G896" s="731" t="s">
        <v>587</v>
      </c>
      <c r="H896" s="731">
        <v>243131</v>
      </c>
      <c r="I896" s="731">
        <v>243131</v>
      </c>
      <c r="J896" s="731" t="s">
        <v>935</v>
      </c>
      <c r="K896" s="731" t="s">
        <v>936</v>
      </c>
      <c r="L896" s="734">
        <v>77.86</v>
      </c>
      <c r="M896" s="734">
        <v>5</v>
      </c>
      <c r="N896" s="735">
        <v>389.3</v>
      </c>
    </row>
    <row r="897" spans="1:14" ht="14.45" customHeight="1" x14ac:dyDescent="0.2">
      <c r="A897" s="729" t="s">
        <v>554</v>
      </c>
      <c r="B897" s="730" t="s">
        <v>555</v>
      </c>
      <c r="C897" s="731" t="s">
        <v>574</v>
      </c>
      <c r="D897" s="732" t="s">
        <v>575</v>
      </c>
      <c r="E897" s="733">
        <v>50113001</v>
      </c>
      <c r="F897" s="732" t="s">
        <v>577</v>
      </c>
      <c r="G897" s="731" t="s">
        <v>587</v>
      </c>
      <c r="H897" s="731">
        <v>243140</v>
      </c>
      <c r="I897" s="731">
        <v>243140</v>
      </c>
      <c r="J897" s="731" t="s">
        <v>941</v>
      </c>
      <c r="K897" s="731" t="s">
        <v>942</v>
      </c>
      <c r="L897" s="734">
        <v>94.19</v>
      </c>
      <c r="M897" s="734">
        <v>1</v>
      </c>
      <c r="N897" s="735">
        <v>94.19</v>
      </c>
    </row>
    <row r="898" spans="1:14" ht="14.45" customHeight="1" x14ac:dyDescent="0.2">
      <c r="A898" s="729" t="s">
        <v>554</v>
      </c>
      <c r="B898" s="730" t="s">
        <v>555</v>
      </c>
      <c r="C898" s="731" t="s">
        <v>574</v>
      </c>
      <c r="D898" s="732" t="s">
        <v>575</v>
      </c>
      <c r="E898" s="733">
        <v>50113001</v>
      </c>
      <c r="F898" s="732" t="s">
        <v>577</v>
      </c>
      <c r="G898" s="731" t="s">
        <v>587</v>
      </c>
      <c r="H898" s="731">
        <v>243138</v>
      </c>
      <c r="I898" s="731">
        <v>243138</v>
      </c>
      <c r="J898" s="731" t="s">
        <v>943</v>
      </c>
      <c r="K898" s="731" t="s">
        <v>944</v>
      </c>
      <c r="L898" s="734">
        <v>61.085000000000001</v>
      </c>
      <c r="M898" s="734">
        <v>6</v>
      </c>
      <c r="N898" s="735">
        <v>366.51</v>
      </c>
    </row>
    <row r="899" spans="1:14" ht="14.45" customHeight="1" x14ac:dyDescent="0.2">
      <c r="A899" s="729" t="s">
        <v>554</v>
      </c>
      <c r="B899" s="730" t="s">
        <v>555</v>
      </c>
      <c r="C899" s="731" t="s">
        <v>574</v>
      </c>
      <c r="D899" s="732" t="s">
        <v>575</v>
      </c>
      <c r="E899" s="733">
        <v>50113001</v>
      </c>
      <c r="F899" s="732" t="s">
        <v>577</v>
      </c>
      <c r="G899" s="731" t="s">
        <v>329</v>
      </c>
      <c r="H899" s="731">
        <v>147454</v>
      </c>
      <c r="I899" s="731">
        <v>147454</v>
      </c>
      <c r="J899" s="731" t="s">
        <v>945</v>
      </c>
      <c r="K899" s="731" t="s">
        <v>946</v>
      </c>
      <c r="L899" s="734">
        <v>92.090000000000018</v>
      </c>
      <c r="M899" s="734">
        <v>1</v>
      </c>
      <c r="N899" s="735">
        <v>92.090000000000018</v>
      </c>
    </row>
    <row r="900" spans="1:14" ht="14.45" customHeight="1" x14ac:dyDescent="0.2">
      <c r="A900" s="729" t="s">
        <v>554</v>
      </c>
      <c r="B900" s="730" t="s">
        <v>555</v>
      </c>
      <c r="C900" s="731" t="s">
        <v>574</v>
      </c>
      <c r="D900" s="732" t="s">
        <v>575</v>
      </c>
      <c r="E900" s="733">
        <v>50113001</v>
      </c>
      <c r="F900" s="732" t="s">
        <v>577</v>
      </c>
      <c r="G900" s="731" t="s">
        <v>578</v>
      </c>
      <c r="H900" s="731">
        <v>126530</v>
      </c>
      <c r="I900" s="731">
        <v>26530</v>
      </c>
      <c r="J900" s="731" t="s">
        <v>1870</v>
      </c>
      <c r="K900" s="731" t="s">
        <v>1871</v>
      </c>
      <c r="L900" s="734">
        <v>287.54999999999995</v>
      </c>
      <c r="M900" s="734">
        <v>1</v>
      </c>
      <c r="N900" s="735">
        <v>287.54999999999995</v>
      </c>
    </row>
    <row r="901" spans="1:14" ht="14.45" customHeight="1" x14ac:dyDescent="0.2">
      <c r="A901" s="729" t="s">
        <v>554</v>
      </c>
      <c r="B901" s="730" t="s">
        <v>555</v>
      </c>
      <c r="C901" s="731" t="s">
        <v>574</v>
      </c>
      <c r="D901" s="732" t="s">
        <v>575</v>
      </c>
      <c r="E901" s="733">
        <v>50113001</v>
      </c>
      <c r="F901" s="732" t="s">
        <v>577</v>
      </c>
      <c r="G901" s="731" t="s">
        <v>578</v>
      </c>
      <c r="H901" s="731">
        <v>126536</v>
      </c>
      <c r="I901" s="731">
        <v>26536</v>
      </c>
      <c r="J901" s="731" t="s">
        <v>1872</v>
      </c>
      <c r="K901" s="731" t="s">
        <v>1873</v>
      </c>
      <c r="L901" s="734">
        <v>323.31</v>
      </c>
      <c r="M901" s="734">
        <v>2</v>
      </c>
      <c r="N901" s="735">
        <v>646.62</v>
      </c>
    </row>
    <row r="902" spans="1:14" ht="14.45" customHeight="1" x14ac:dyDescent="0.2">
      <c r="A902" s="729" t="s">
        <v>554</v>
      </c>
      <c r="B902" s="730" t="s">
        <v>555</v>
      </c>
      <c r="C902" s="731" t="s">
        <v>574</v>
      </c>
      <c r="D902" s="732" t="s">
        <v>575</v>
      </c>
      <c r="E902" s="733">
        <v>50113001</v>
      </c>
      <c r="F902" s="732" t="s">
        <v>577</v>
      </c>
      <c r="G902" s="731" t="s">
        <v>578</v>
      </c>
      <c r="H902" s="731">
        <v>214595</v>
      </c>
      <c r="I902" s="731">
        <v>214595</v>
      </c>
      <c r="J902" s="731" t="s">
        <v>953</v>
      </c>
      <c r="K902" s="731" t="s">
        <v>954</v>
      </c>
      <c r="L902" s="734">
        <v>133.01799999999997</v>
      </c>
      <c r="M902" s="734">
        <v>5</v>
      </c>
      <c r="N902" s="735">
        <v>665.08999999999992</v>
      </c>
    </row>
    <row r="903" spans="1:14" ht="14.45" customHeight="1" x14ac:dyDescent="0.2">
      <c r="A903" s="729" t="s">
        <v>554</v>
      </c>
      <c r="B903" s="730" t="s">
        <v>555</v>
      </c>
      <c r="C903" s="731" t="s">
        <v>574</v>
      </c>
      <c r="D903" s="732" t="s">
        <v>575</v>
      </c>
      <c r="E903" s="733">
        <v>50113001</v>
      </c>
      <c r="F903" s="732" t="s">
        <v>577</v>
      </c>
      <c r="G903" s="731" t="s">
        <v>578</v>
      </c>
      <c r="H903" s="731">
        <v>214596</v>
      </c>
      <c r="I903" s="731">
        <v>214596</v>
      </c>
      <c r="J903" s="731" t="s">
        <v>955</v>
      </c>
      <c r="K903" s="731" t="s">
        <v>956</v>
      </c>
      <c r="L903" s="734">
        <v>92.008235294117625</v>
      </c>
      <c r="M903" s="734">
        <v>17</v>
      </c>
      <c r="N903" s="735">
        <v>1564.1399999999996</v>
      </c>
    </row>
    <row r="904" spans="1:14" ht="14.45" customHeight="1" x14ac:dyDescent="0.2">
      <c r="A904" s="729" t="s">
        <v>554</v>
      </c>
      <c r="B904" s="730" t="s">
        <v>555</v>
      </c>
      <c r="C904" s="731" t="s">
        <v>574</v>
      </c>
      <c r="D904" s="732" t="s">
        <v>575</v>
      </c>
      <c r="E904" s="733">
        <v>50113001</v>
      </c>
      <c r="F904" s="732" t="s">
        <v>577</v>
      </c>
      <c r="G904" s="731" t="s">
        <v>578</v>
      </c>
      <c r="H904" s="731">
        <v>147862</v>
      </c>
      <c r="I904" s="731">
        <v>47862</v>
      </c>
      <c r="J904" s="731" t="s">
        <v>1874</v>
      </c>
      <c r="K904" s="731" t="s">
        <v>1875</v>
      </c>
      <c r="L904" s="734">
        <v>140.36000000000001</v>
      </c>
      <c r="M904" s="734">
        <v>1</v>
      </c>
      <c r="N904" s="735">
        <v>140.36000000000001</v>
      </c>
    </row>
    <row r="905" spans="1:14" ht="14.45" customHeight="1" x14ac:dyDescent="0.2">
      <c r="A905" s="729" t="s">
        <v>554</v>
      </c>
      <c r="B905" s="730" t="s">
        <v>555</v>
      </c>
      <c r="C905" s="731" t="s">
        <v>574</v>
      </c>
      <c r="D905" s="732" t="s">
        <v>575</v>
      </c>
      <c r="E905" s="733">
        <v>50113001</v>
      </c>
      <c r="F905" s="732" t="s">
        <v>577</v>
      </c>
      <c r="G905" s="731" t="s">
        <v>578</v>
      </c>
      <c r="H905" s="731">
        <v>196193</v>
      </c>
      <c r="I905" s="731">
        <v>96193</v>
      </c>
      <c r="J905" s="731" t="s">
        <v>1876</v>
      </c>
      <c r="K905" s="731" t="s">
        <v>1877</v>
      </c>
      <c r="L905" s="734">
        <v>39.22</v>
      </c>
      <c r="M905" s="734">
        <v>1</v>
      </c>
      <c r="N905" s="735">
        <v>39.22</v>
      </c>
    </row>
    <row r="906" spans="1:14" ht="14.45" customHeight="1" x14ac:dyDescent="0.2">
      <c r="A906" s="729" t="s">
        <v>554</v>
      </c>
      <c r="B906" s="730" t="s">
        <v>555</v>
      </c>
      <c r="C906" s="731" t="s">
        <v>574</v>
      </c>
      <c r="D906" s="732" t="s">
        <v>575</v>
      </c>
      <c r="E906" s="733">
        <v>50113001</v>
      </c>
      <c r="F906" s="732" t="s">
        <v>577</v>
      </c>
      <c r="G906" s="731" t="s">
        <v>578</v>
      </c>
      <c r="H906" s="731">
        <v>184114</v>
      </c>
      <c r="I906" s="731">
        <v>84114</v>
      </c>
      <c r="J906" s="731" t="s">
        <v>1878</v>
      </c>
      <c r="K906" s="731" t="s">
        <v>1879</v>
      </c>
      <c r="L906" s="734">
        <v>97.88</v>
      </c>
      <c r="M906" s="734">
        <v>1</v>
      </c>
      <c r="N906" s="735">
        <v>97.88</v>
      </c>
    </row>
    <row r="907" spans="1:14" ht="14.45" customHeight="1" x14ac:dyDescent="0.2">
      <c r="A907" s="729" t="s">
        <v>554</v>
      </c>
      <c r="B907" s="730" t="s">
        <v>555</v>
      </c>
      <c r="C907" s="731" t="s">
        <v>574</v>
      </c>
      <c r="D907" s="732" t="s">
        <v>575</v>
      </c>
      <c r="E907" s="733">
        <v>50113001</v>
      </c>
      <c r="F907" s="732" t="s">
        <v>577</v>
      </c>
      <c r="G907" s="731" t="s">
        <v>578</v>
      </c>
      <c r="H907" s="731">
        <v>173498</v>
      </c>
      <c r="I907" s="731">
        <v>173498</v>
      </c>
      <c r="J907" s="731" t="s">
        <v>1880</v>
      </c>
      <c r="K907" s="731" t="s">
        <v>1881</v>
      </c>
      <c r="L907" s="734">
        <v>219.77000000000004</v>
      </c>
      <c r="M907" s="734">
        <v>7</v>
      </c>
      <c r="N907" s="735">
        <v>1538.3900000000003</v>
      </c>
    </row>
    <row r="908" spans="1:14" ht="14.45" customHeight="1" x14ac:dyDescent="0.2">
      <c r="A908" s="729" t="s">
        <v>554</v>
      </c>
      <c r="B908" s="730" t="s">
        <v>555</v>
      </c>
      <c r="C908" s="731" t="s">
        <v>574</v>
      </c>
      <c r="D908" s="732" t="s">
        <v>575</v>
      </c>
      <c r="E908" s="733">
        <v>50113001</v>
      </c>
      <c r="F908" s="732" t="s">
        <v>577</v>
      </c>
      <c r="G908" s="731" t="s">
        <v>578</v>
      </c>
      <c r="H908" s="731">
        <v>173497</v>
      </c>
      <c r="I908" s="731">
        <v>173497</v>
      </c>
      <c r="J908" s="731" t="s">
        <v>1880</v>
      </c>
      <c r="K908" s="731" t="s">
        <v>1882</v>
      </c>
      <c r="L908" s="734">
        <v>148.97</v>
      </c>
      <c r="M908" s="734">
        <v>1</v>
      </c>
      <c r="N908" s="735">
        <v>148.97</v>
      </c>
    </row>
    <row r="909" spans="1:14" ht="14.45" customHeight="1" x14ac:dyDescent="0.2">
      <c r="A909" s="729" t="s">
        <v>554</v>
      </c>
      <c r="B909" s="730" t="s">
        <v>555</v>
      </c>
      <c r="C909" s="731" t="s">
        <v>574</v>
      </c>
      <c r="D909" s="732" t="s">
        <v>575</v>
      </c>
      <c r="E909" s="733">
        <v>50113001</v>
      </c>
      <c r="F909" s="732" t="s">
        <v>577</v>
      </c>
      <c r="G909" s="731" t="s">
        <v>587</v>
      </c>
      <c r="H909" s="731">
        <v>848612</v>
      </c>
      <c r="I909" s="731">
        <v>122600</v>
      </c>
      <c r="J909" s="731" t="s">
        <v>1883</v>
      </c>
      <c r="K909" s="731" t="s">
        <v>1884</v>
      </c>
      <c r="L909" s="734">
        <v>773.52</v>
      </c>
      <c r="M909" s="734">
        <v>2</v>
      </c>
      <c r="N909" s="735">
        <v>1547.04</v>
      </c>
    </row>
    <row r="910" spans="1:14" ht="14.45" customHeight="1" x14ac:dyDescent="0.2">
      <c r="A910" s="729" t="s">
        <v>554</v>
      </c>
      <c r="B910" s="730" t="s">
        <v>555</v>
      </c>
      <c r="C910" s="731" t="s">
        <v>574</v>
      </c>
      <c r="D910" s="732" t="s">
        <v>575</v>
      </c>
      <c r="E910" s="733">
        <v>50113001</v>
      </c>
      <c r="F910" s="732" t="s">
        <v>577</v>
      </c>
      <c r="G910" s="731" t="s">
        <v>587</v>
      </c>
      <c r="H910" s="731">
        <v>153639</v>
      </c>
      <c r="I910" s="731">
        <v>53639</v>
      </c>
      <c r="J910" s="731" t="s">
        <v>961</v>
      </c>
      <c r="K910" s="731" t="s">
        <v>897</v>
      </c>
      <c r="L910" s="734">
        <v>80.88</v>
      </c>
      <c r="M910" s="734">
        <v>1</v>
      </c>
      <c r="N910" s="735">
        <v>80.88</v>
      </c>
    </row>
    <row r="911" spans="1:14" ht="14.45" customHeight="1" x14ac:dyDescent="0.2">
      <c r="A911" s="729" t="s">
        <v>554</v>
      </c>
      <c r="B911" s="730" t="s">
        <v>555</v>
      </c>
      <c r="C911" s="731" t="s">
        <v>574</v>
      </c>
      <c r="D911" s="732" t="s">
        <v>575</v>
      </c>
      <c r="E911" s="733">
        <v>50113001</v>
      </c>
      <c r="F911" s="732" t="s">
        <v>577</v>
      </c>
      <c r="G911" s="731" t="s">
        <v>587</v>
      </c>
      <c r="H911" s="731">
        <v>149195</v>
      </c>
      <c r="I911" s="731">
        <v>49195</v>
      </c>
      <c r="J911" s="731" t="s">
        <v>962</v>
      </c>
      <c r="K911" s="731" t="s">
        <v>1885</v>
      </c>
      <c r="L911" s="734">
        <v>100.09</v>
      </c>
      <c r="M911" s="734">
        <v>1</v>
      </c>
      <c r="N911" s="735">
        <v>100.09</v>
      </c>
    </row>
    <row r="912" spans="1:14" ht="14.45" customHeight="1" x14ac:dyDescent="0.2">
      <c r="A912" s="729" t="s">
        <v>554</v>
      </c>
      <c r="B912" s="730" t="s">
        <v>555</v>
      </c>
      <c r="C912" s="731" t="s">
        <v>574</v>
      </c>
      <c r="D912" s="732" t="s">
        <v>575</v>
      </c>
      <c r="E912" s="733">
        <v>50113001</v>
      </c>
      <c r="F912" s="732" t="s">
        <v>577</v>
      </c>
      <c r="G912" s="731" t="s">
        <v>587</v>
      </c>
      <c r="H912" s="731">
        <v>114439</v>
      </c>
      <c r="I912" s="731">
        <v>14439</v>
      </c>
      <c r="J912" s="731" t="s">
        <v>962</v>
      </c>
      <c r="K912" s="731" t="s">
        <v>963</v>
      </c>
      <c r="L912" s="734">
        <v>74.430000000000021</v>
      </c>
      <c r="M912" s="734">
        <v>1</v>
      </c>
      <c r="N912" s="735">
        <v>74.430000000000021</v>
      </c>
    </row>
    <row r="913" spans="1:14" ht="14.45" customHeight="1" x14ac:dyDescent="0.2">
      <c r="A913" s="729" t="s">
        <v>554</v>
      </c>
      <c r="B913" s="730" t="s">
        <v>555</v>
      </c>
      <c r="C913" s="731" t="s">
        <v>574</v>
      </c>
      <c r="D913" s="732" t="s">
        <v>575</v>
      </c>
      <c r="E913" s="733">
        <v>50113001</v>
      </c>
      <c r="F913" s="732" t="s">
        <v>577</v>
      </c>
      <c r="G913" s="731" t="s">
        <v>578</v>
      </c>
      <c r="H913" s="731">
        <v>119147</v>
      </c>
      <c r="I913" s="731">
        <v>19147</v>
      </c>
      <c r="J913" s="731" t="s">
        <v>1886</v>
      </c>
      <c r="K913" s="731" t="s">
        <v>967</v>
      </c>
      <c r="L913" s="734">
        <v>291.27999999999997</v>
      </c>
      <c r="M913" s="734">
        <v>2</v>
      </c>
      <c r="N913" s="735">
        <v>582.55999999999995</v>
      </c>
    </row>
    <row r="914" spans="1:14" ht="14.45" customHeight="1" x14ac:dyDescent="0.2">
      <c r="A914" s="729" t="s">
        <v>554</v>
      </c>
      <c r="B914" s="730" t="s">
        <v>555</v>
      </c>
      <c r="C914" s="731" t="s">
        <v>574</v>
      </c>
      <c r="D914" s="732" t="s">
        <v>575</v>
      </c>
      <c r="E914" s="733">
        <v>50113001</v>
      </c>
      <c r="F914" s="732" t="s">
        <v>577</v>
      </c>
      <c r="G914" s="731" t="s">
        <v>578</v>
      </c>
      <c r="H914" s="731">
        <v>243142</v>
      </c>
      <c r="I914" s="731">
        <v>243142</v>
      </c>
      <c r="J914" s="731" t="s">
        <v>968</v>
      </c>
      <c r="K914" s="731" t="s">
        <v>969</v>
      </c>
      <c r="L914" s="734">
        <v>197.93000000000006</v>
      </c>
      <c r="M914" s="734">
        <v>2</v>
      </c>
      <c r="N914" s="735">
        <v>395.86000000000013</v>
      </c>
    </row>
    <row r="915" spans="1:14" ht="14.45" customHeight="1" x14ac:dyDescent="0.2">
      <c r="A915" s="729" t="s">
        <v>554</v>
      </c>
      <c r="B915" s="730" t="s">
        <v>555</v>
      </c>
      <c r="C915" s="731" t="s">
        <v>574</v>
      </c>
      <c r="D915" s="732" t="s">
        <v>575</v>
      </c>
      <c r="E915" s="733">
        <v>50113001</v>
      </c>
      <c r="F915" s="732" t="s">
        <v>577</v>
      </c>
      <c r="G915" s="731" t="s">
        <v>578</v>
      </c>
      <c r="H915" s="731">
        <v>158827</v>
      </c>
      <c r="I915" s="731">
        <v>58827</v>
      </c>
      <c r="J915" s="731" t="s">
        <v>970</v>
      </c>
      <c r="K915" s="731" t="s">
        <v>971</v>
      </c>
      <c r="L915" s="734">
        <v>162.33000000000001</v>
      </c>
      <c r="M915" s="734">
        <v>1</v>
      </c>
      <c r="N915" s="735">
        <v>162.33000000000001</v>
      </c>
    </row>
    <row r="916" spans="1:14" ht="14.45" customHeight="1" x14ac:dyDescent="0.2">
      <c r="A916" s="729" t="s">
        <v>554</v>
      </c>
      <c r="B916" s="730" t="s">
        <v>555</v>
      </c>
      <c r="C916" s="731" t="s">
        <v>574</v>
      </c>
      <c r="D916" s="732" t="s">
        <v>575</v>
      </c>
      <c r="E916" s="733">
        <v>50113001</v>
      </c>
      <c r="F916" s="732" t="s">
        <v>577</v>
      </c>
      <c r="G916" s="731" t="s">
        <v>578</v>
      </c>
      <c r="H916" s="731">
        <v>243409</v>
      </c>
      <c r="I916" s="731">
        <v>243409</v>
      </c>
      <c r="J916" s="731" t="s">
        <v>970</v>
      </c>
      <c r="K916" s="731" t="s">
        <v>971</v>
      </c>
      <c r="L916" s="734">
        <v>162.33000000000001</v>
      </c>
      <c r="M916" s="734">
        <v>1</v>
      </c>
      <c r="N916" s="735">
        <v>162.33000000000001</v>
      </c>
    </row>
    <row r="917" spans="1:14" ht="14.45" customHeight="1" x14ac:dyDescent="0.2">
      <c r="A917" s="729" t="s">
        <v>554</v>
      </c>
      <c r="B917" s="730" t="s">
        <v>555</v>
      </c>
      <c r="C917" s="731" t="s">
        <v>574</v>
      </c>
      <c r="D917" s="732" t="s">
        <v>575</v>
      </c>
      <c r="E917" s="733">
        <v>50113001</v>
      </c>
      <c r="F917" s="732" t="s">
        <v>577</v>
      </c>
      <c r="G917" s="731" t="s">
        <v>587</v>
      </c>
      <c r="H917" s="731">
        <v>213494</v>
      </c>
      <c r="I917" s="731">
        <v>213494</v>
      </c>
      <c r="J917" s="731" t="s">
        <v>976</v>
      </c>
      <c r="K917" s="731" t="s">
        <v>979</v>
      </c>
      <c r="L917" s="734">
        <v>408.93181818181802</v>
      </c>
      <c r="M917" s="734">
        <v>154</v>
      </c>
      <c r="N917" s="735">
        <v>62975.499999999978</v>
      </c>
    </row>
    <row r="918" spans="1:14" ht="14.45" customHeight="1" x14ac:dyDescent="0.2">
      <c r="A918" s="729" t="s">
        <v>554</v>
      </c>
      <c r="B918" s="730" t="s">
        <v>555</v>
      </c>
      <c r="C918" s="731" t="s">
        <v>574</v>
      </c>
      <c r="D918" s="732" t="s">
        <v>575</v>
      </c>
      <c r="E918" s="733">
        <v>50113001</v>
      </c>
      <c r="F918" s="732" t="s">
        <v>577</v>
      </c>
      <c r="G918" s="731" t="s">
        <v>587</v>
      </c>
      <c r="H918" s="731">
        <v>213489</v>
      </c>
      <c r="I918" s="731">
        <v>213489</v>
      </c>
      <c r="J918" s="731" t="s">
        <v>976</v>
      </c>
      <c r="K918" s="731" t="s">
        <v>977</v>
      </c>
      <c r="L918" s="734">
        <v>627.29203389830514</v>
      </c>
      <c r="M918" s="734">
        <v>118</v>
      </c>
      <c r="N918" s="735">
        <v>74020.460000000006</v>
      </c>
    </row>
    <row r="919" spans="1:14" ht="14.45" customHeight="1" x14ac:dyDescent="0.2">
      <c r="A919" s="729" t="s">
        <v>554</v>
      </c>
      <c r="B919" s="730" t="s">
        <v>555</v>
      </c>
      <c r="C919" s="731" t="s">
        <v>574</v>
      </c>
      <c r="D919" s="732" t="s">
        <v>575</v>
      </c>
      <c r="E919" s="733">
        <v>50113001</v>
      </c>
      <c r="F919" s="732" t="s">
        <v>577</v>
      </c>
      <c r="G919" s="731" t="s">
        <v>587</v>
      </c>
      <c r="H919" s="731">
        <v>213490</v>
      </c>
      <c r="I919" s="731">
        <v>213490</v>
      </c>
      <c r="J919" s="731" t="s">
        <v>976</v>
      </c>
      <c r="K919" s="731" t="s">
        <v>982</v>
      </c>
      <c r="L919" s="734">
        <v>913.5884615384615</v>
      </c>
      <c r="M919" s="734">
        <v>13</v>
      </c>
      <c r="N919" s="735">
        <v>11876.65</v>
      </c>
    </row>
    <row r="920" spans="1:14" ht="14.45" customHeight="1" x14ac:dyDescent="0.2">
      <c r="A920" s="729" t="s">
        <v>554</v>
      </c>
      <c r="B920" s="730" t="s">
        <v>555</v>
      </c>
      <c r="C920" s="731" t="s">
        <v>574</v>
      </c>
      <c r="D920" s="732" t="s">
        <v>575</v>
      </c>
      <c r="E920" s="733">
        <v>50113001</v>
      </c>
      <c r="F920" s="732" t="s">
        <v>577</v>
      </c>
      <c r="G920" s="731" t="s">
        <v>587</v>
      </c>
      <c r="H920" s="731">
        <v>213485</v>
      </c>
      <c r="I920" s="731">
        <v>213485</v>
      </c>
      <c r="J920" s="731" t="s">
        <v>976</v>
      </c>
      <c r="K920" s="731" t="s">
        <v>978</v>
      </c>
      <c r="L920" s="734">
        <v>721.18666666666672</v>
      </c>
      <c r="M920" s="734">
        <v>9</v>
      </c>
      <c r="N920" s="735">
        <v>6490.68</v>
      </c>
    </row>
    <row r="921" spans="1:14" ht="14.45" customHeight="1" x14ac:dyDescent="0.2">
      <c r="A921" s="729" t="s">
        <v>554</v>
      </c>
      <c r="B921" s="730" t="s">
        <v>555</v>
      </c>
      <c r="C921" s="731" t="s">
        <v>574</v>
      </c>
      <c r="D921" s="732" t="s">
        <v>575</v>
      </c>
      <c r="E921" s="733">
        <v>50113001</v>
      </c>
      <c r="F921" s="732" t="s">
        <v>577</v>
      </c>
      <c r="G921" s="731" t="s">
        <v>587</v>
      </c>
      <c r="H921" s="731">
        <v>213487</v>
      </c>
      <c r="I921" s="731">
        <v>213487</v>
      </c>
      <c r="J921" s="731" t="s">
        <v>976</v>
      </c>
      <c r="K921" s="731" t="s">
        <v>980</v>
      </c>
      <c r="L921" s="734">
        <v>272.54950310559013</v>
      </c>
      <c r="M921" s="734">
        <v>161</v>
      </c>
      <c r="N921" s="735">
        <v>43880.470000000008</v>
      </c>
    </row>
    <row r="922" spans="1:14" ht="14.45" customHeight="1" x14ac:dyDescent="0.2">
      <c r="A922" s="729" t="s">
        <v>554</v>
      </c>
      <c r="B922" s="730" t="s">
        <v>555</v>
      </c>
      <c r="C922" s="731" t="s">
        <v>574</v>
      </c>
      <c r="D922" s="732" t="s">
        <v>575</v>
      </c>
      <c r="E922" s="733">
        <v>50113001</v>
      </c>
      <c r="F922" s="732" t="s">
        <v>577</v>
      </c>
      <c r="G922" s="731" t="s">
        <v>329</v>
      </c>
      <c r="H922" s="731">
        <v>198219</v>
      </c>
      <c r="I922" s="731">
        <v>98219</v>
      </c>
      <c r="J922" s="731" t="s">
        <v>989</v>
      </c>
      <c r="K922" s="731" t="s">
        <v>990</v>
      </c>
      <c r="L922" s="734">
        <v>59.82</v>
      </c>
      <c r="M922" s="734">
        <v>6</v>
      </c>
      <c r="N922" s="735">
        <v>358.92</v>
      </c>
    </row>
    <row r="923" spans="1:14" ht="14.45" customHeight="1" x14ac:dyDescent="0.2">
      <c r="A923" s="729" t="s">
        <v>554</v>
      </c>
      <c r="B923" s="730" t="s">
        <v>555</v>
      </c>
      <c r="C923" s="731" t="s">
        <v>574</v>
      </c>
      <c r="D923" s="732" t="s">
        <v>575</v>
      </c>
      <c r="E923" s="733">
        <v>50113001</v>
      </c>
      <c r="F923" s="732" t="s">
        <v>577</v>
      </c>
      <c r="G923" s="731" t="s">
        <v>587</v>
      </c>
      <c r="H923" s="731">
        <v>156811</v>
      </c>
      <c r="I923" s="731">
        <v>56811</v>
      </c>
      <c r="J923" s="731" t="s">
        <v>993</v>
      </c>
      <c r="K923" s="731" t="s">
        <v>853</v>
      </c>
      <c r="L923" s="734">
        <v>151.24</v>
      </c>
      <c r="M923" s="734">
        <v>4</v>
      </c>
      <c r="N923" s="735">
        <v>604.96</v>
      </c>
    </row>
    <row r="924" spans="1:14" ht="14.45" customHeight="1" x14ac:dyDescent="0.2">
      <c r="A924" s="729" t="s">
        <v>554</v>
      </c>
      <c r="B924" s="730" t="s">
        <v>555</v>
      </c>
      <c r="C924" s="731" t="s">
        <v>574</v>
      </c>
      <c r="D924" s="732" t="s">
        <v>575</v>
      </c>
      <c r="E924" s="733">
        <v>50113001</v>
      </c>
      <c r="F924" s="732" t="s">
        <v>577</v>
      </c>
      <c r="G924" s="731" t="s">
        <v>587</v>
      </c>
      <c r="H924" s="731">
        <v>156805</v>
      </c>
      <c r="I924" s="731">
        <v>56805</v>
      </c>
      <c r="J924" s="731" t="s">
        <v>996</v>
      </c>
      <c r="K924" s="731" t="s">
        <v>997</v>
      </c>
      <c r="L924" s="734">
        <v>58.528888888888886</v>
      </c>
      <c r="M924" s="734">
        <v>18</v>
      </c>
      <c r="N924" s="735">
        <v>1053.52</v>
      </c>
    </row>
    <row r="925" spans="1:14" ht="14.45" customHeight="1" x14ac:dyDescent="0.2">
      <c r="A925" s="729" t="s">
        <v>554</v>
      </c>
      <c r="B925" s="730" t="s">
        <v>555</v>
      </c>
      <c r="C925" s="731" t="s">
        <v>574</v>
      </c>
      <c r="D925" s="732" t="s">
        <v>575</v>
      </c>
      <c r="E925" s="733">
        <v>50113001</v>
      </c>
      <c r="F925" s="732" t="s">
        <v>577</v>
      </c>
      <c r="G925" s="731" t="s">
        <v>587</v>
      </c>
      <c r="H925" s="731">
        <v>156804</v>
      </c>
      <c r="I925" s="731">
        <v>56804</v>
      </c>
      <c r="J925" s="731" t="s">
        <v>996</v>
      </c>
      <c r="K925" s="731" t="s">
        <v>990</v>
      </c>
      <c r="L925" s="734">
        <v>31.929999999999996</v>
      </c>
      <c r="M925" s="734">
        <v>3</v>
      </c>
      <c r="N925" s="735">
        <v>95.789999999999992</v>
      </c>
    </row>
    <row r="926" spans="1:14" ht="14.45" customHeight="1" x14ac:dyDescent="0.2">
      <c r="A926" s="729" t="s">
        <v>554</v>
      </c>
      <c r="B926" s="730" t="s">
        <v>555</v>
      </c>
      <c r="C926" s="731" t="s">
        <v>574</v>
      </c>
      <c r="D926" s="732" t="s">
        <v>575</v>
      </c>
      <c r="E926" s="733">
        <v>50113001</v>
      </c>
      <c r="F926" s="732" t="s">
        <v>577</v>
      </c>
      <c r="G926" s="731" t="s">
        <v>587</v>
      </c>
      <c r="H926" s="731">
        <v>156814</v>
      </c>
      <c r="I926" s="731">
        <v>56814</v>
      </c>
      <c r="J926" s="731" t="s">
        <v>998</v>
      </c>
      <c r="K926" s="731" t="s">
        <v>999</v>
      </c>
      <c r="L926" s="734">
        <v>295.20666666666665</v>
      </c>
      <c r="M926" s="734">
        <v>3</v>
      </c>
      <c r="N926" s="735">
        <v>885.61999999999989</v>
      </c>
    </row>
    <row r="927" spans="1:14" ht="14.45" customHeight="1" x14ac:dyDescent="0.2">
      <c r="A927" s="729" t="s">
        <v>554</v>
      </c>
      <c r="B927" s="730" t="s">
        <v>555</v>
      </c>
      <c r="C927" s="731" t="s">
        <v>574</v>
      </c>
      <c r="D927" s="732" t="s">
        <v>575</v>
      </c>
      <c r="E927" s="733">
        <v>50113001</v>
      </c>
      <c r="F927" s="732" t="s">
        <v>577</v>
      </c>
      <c r="G927" s="731" t="s">
        <v>587</v>
      </c>
      <c r="H927" s="731">
        <v>214036</v>
      </c>
      <c r="I927" s="731">
        <v>214036</v>
      </c>
      <c r="J927" s="731" t="s">
        <v>1000</v>
      </c>
      <c r="K927" s="731" t="s">
        <v>1001</v>
      </c>
      <c r="L927" s="734">
        <v>40.35</v>
      </c>
      <c r="M927" s="734">
        <v>7</v>
      </c>
      <c r="N927" s="735">
        <v>282.45</v>
      </c>
    </row>
    <row r="928" spans="1:14" ht="14.45" customHeight="1" x14ac:dyDescent="0.2">
      <c r="A928" s="729" t="s">
        <v>554</v>
      </c>
      <c r="B928" s="730" t="s">
        <v>555</v>
      </c>
      <c r="C928" s="731" t="s">
        <v>574</v>
      </c>
      <c r="D928" s="732" t="s">
        <v>575</v>
      </c>
      <c r="E928" s="733">
        <v>50113001</v>
      </c>
      <c r="F928" s="732" t="s">
        <v>577</v>
      </c>
      <c r="G928" s="731" t="s">
        <v>578</v>
      </c>
      <c r="H928" s="731">
        <v>199333</v>
      </c>
      <c r="I928" s="731">
        <v>99333</v>
      </c>
      <c r="J928" s="731" t="s">
        <v>1002</v>
      </c>
      <c r="K928" s="731" t="s">
        <v>1003</v>
      </c>
      <c r="L928" s="734">
        <v>246.77000000000007</v>
      </c>
      <c r="M928" s="734">
        <v>2</v>
      </c>
      <c r="N928" s="735">
        <v>493.54000000000013</v>
      </c>
    </row>
    <row r="929" spans="1:14" ht="14.45" customHeight="1" x14ac:dyDescent="0.2">
      <c r="A929" s="729" t="s">
        <v>554</v>
      </c>
      <c r="B929" s="730" t="s">
        <v>555</v>
      </c>
      <c r="C929" s="731" t="s">
        <v>574</v>
      </c>
      <c r="D929" s="732" t="s">
        <v>575</v>
      </c>
      <c r="E929" s="733">
        <v>50113001</v>
      </c>
      <c r="F929" s="732" t="s">
        <v>577</v>
      </c>
      <c r="G929" s="731" t="s">
        <v>329</v>
      </c>
      <c r="H929" s="731">
        <v>12098</v>
      </c>
      <c r="I929" s="731">
        <v>12098</v>
      </c>
      <c r="J929" s="731" t="s">
        <v>1887</v>
      </c>
      <c r="K929" s="731" t="s">
        <v>1888</v>
      </c>
      <c r="L929" s="734">
        <v>114.70500000000001</v>
      </c>
      <c r="M929" s="734">
        <v>2</v>
      </c>
      <c r="N929" s="735">
        <v>229.41000000000003</v>
      </c>
    </row>
    <row r="930" spans="1:14" ht="14.45" customHeight="1" x14ac:dyDescent="0.2">
      <c r="A930" s="729" t="s">
        <v>554</v>
      </c>
      <c r="B930" s="730" t="s">
        <v>555</v>
      </c>
      <c r="C930" s="731" t="s">
        <v>574</v>
      </c>
      <c r="D930" s="732" t="s">
        <v>575</v>
      </c>
      <c r="E930" s="733">
        <v>50113001</v>
      </c>
      <c r="F930" s="732" t="s">
        <v>577</v>
      </c>
      <c r="G930" s="731" t="s">
        <v>578</v>
      </c>
      <c r="H930" s="731">
        <v>123746</v>
      </c>
      <c r="I930" s="731">
        <v>23746</v>
      </c>
      <c r="J930" s="731" t="s">
        <v>1889</v>
      </c>
      <c r="K930" s="731" t="s">
        <v>1890</v>
      </c>
      <c r="L930" s="734">
        <v>68.41</v>
      </c>
      <c r="M930" s="734">
        <v>2</v>
      </c>
      <c r="N930" s="735">
        <v>136.82</v>
      </c>
    </row>
    <row r="931" spans="1:14" ht="14.45" customHeight="1" x14ac:dyDescent="0.2">
      <c r="A931" s="729" t="s">
        <v>554</v>
      </c>
      <c r="B931" s="730" t="s">
        <v>555</v>
      </c>
      <c r="C931" s="731" t="s">
        <v>574</v>
      </c>
      <c r="D931" s="732" t="s">
        <v>575</v>
      </c>
      <c r="E931" s="733">
        <v>50113001</v>
      </c>
      <c r="F931" s="732" t="s">
        <v>577</v>
      </c>
      <c r="G931" s="731" t="s">
        <v>578</v>
      </c>
      <c r="H931" s="731">
        <v>31915</v>
      </c>
      <c r="I931" s="731">
        <v>31915</v>
      </c>
      <c r="J931" s="731" t="s">
        <v>1010</v>
      </c>
      <c r="K931" s="731" t="s">
        <v>1011</v>
      </c>
      <c r="L931" s="734">
        <v>173.69000000000003</v>
      </c>
      <c r="M931" s="734">
        <v>8</v>
      </c>
      <c r="N931" s="735">
        <v>1389.5200000000002</v>
      </c>
    </row>
    <row r="932" spans="1:14" ht="14.45" customHeight="1" x14ac:dyDescent="0.2">
      <c r="A932" s="729" t="s">
        <v>554</v>
      </c>
      <c r="B932" s="730" t="s">
        <v>555</v>
      </c>
      <c r="C932" s="731" t="s">
        <v>574</v>
      </c>
      <c r="D932" s="732" t="s">
        <v>575</v>
      </c>
      <c r="E932" s="733">
        <v>50113001</v>
      </c>
      <c r="F932" s="732" t="s">
        <v>577</v>
      </c>
      <c r="G932" s="731" t="s">
        <v>578</v>
      </c>
      <c r="H932" s="731">
        <v>47256</v>
      </c>
      <c r="I932" s="731">
        <v>47256</v>
      </c>
      <c r="J932" s="731" t="s">
        <v>1012</v>
      </c>
      <c r="K932" s="731" t="s">
        <v>1891</v>
      </c>
      <c r="L932" s="734">
        <v>222.2</v>
      </c>
      <c r="M932" s="734">
        <v>1</v>
      </c>
      <c r="N932" s="735">
        <v>222.2</v>
      </c>
    </row>
    <row r="933" spans="1:14" ht="14.45" customHeight="1" x14ac:dyDescent="0.2">
      <c r="A933" s="729" t="s">
        <v>554</v>
      </c>
      <c r="B933" s="730" t="s">
        <v>555</v>
      </c>
      <c r="C933" s="731" t="s">
        <v>574</v>
      </c>
      <c r="D933" s="732" t="s">
        <v>575</v>
      </c>
      <c r="E933" s="733">
        <v>50113001</v>
      </c>
      <c r="F933" s="732" t="s">
        <v>577</v>
      </c>
      <c r="G933" s="731" t="s">
        <v>578</v>
      </c>
      <c r="H933" s="731">
        <v>47249</v>
      </c>
      <c r="I933" s="731">
        <v>47249</v>
      </c>
      <c r="J933" s="731" t="s">
        <v>1012</v>
      </c>
      <c r="K933" s="731" t="s">
        <v>1892</v>
      </c>
      <c r="L933" s="734">
        <v>126.5</v>
      </c>
      <c r="M933" s="734">
        <v>5</v>
      </c>
      <c r="N933" s="735">
        <v>632.5</v>
      </c>
    </row>
    <row r="934" spans="1:14" ht="14.45" customHeight="1" x14ac:dyDescent="0.2">
      <c r="A934" s="729" t="s">
        <v>554</v>
      </c>
      <c r="B934" s="730" t="s">
        <v>555</v>
      </c>
      <c r="C934" s="731" t="s">
        <v>574</v>
      </c>
      <c r="D934" s="732" t="s">
        <v>575</v>
      </c>
      <c r="E934" s="733">
        <v>50113001</v>
      </c>
      <c r="F934" s="732" t="s">
        <v>577</v>
      </c>
      <c r="G934" s="731" t="s">
        <v>578</v>
      </c>
      <c r="H934" s="731">
        <v>47244</v>
      </c>
      <c r="I934" s="731">
        <v>47244</v>
      </c>
      <c r="J934" s="731" t="s">
        <v>1012</v>
      </c>
      <c r="K934" s="731" t="s">
        <v>1011</v>
      </c>
      <c r="L934" s="734">
        <v>143</v>
      </c>
      <c r="M934" s="734">
        <v>2</v>
      </c>
      <c r="N934" s="735">
        <v>286</v>
      </c>
    </row>
    <row r="935" spans="1:14" ht="14.45" customHeight="1" x14ac:dyDescent="0.2">
      <c r="A935" s="729" t="s">
        <v>554</v>
      </c>
      <c r="B935" s="730" t="s">
        <v>555</v>
      </c>
      <c r="C935" s="731" t="s">
        <v>574</v>
      </c>
      <c r="D935" s="732" t="s">
        <v>575</v>
      </c>
      <c r="E935" s="733">
        <v>50113001</v>
      </c>
      <c r="F935" s="732" t="s">
        <v>577</v>
      </c>
      <c r="G935" s="731" t="s">
        <v>578</v>
      </c>
      <c r="H935" s="731">
        <v>848930</v>
      </c>
      <c r="I935" s="731">
        <v>155781</v>
      </c>
      <c r="J935" s="731" t="s">
        <v>1013</v>
      </c>
      <c r="K935" s="731" t="s">
        <v>1014</v>
      </c>
      <c r="L935" s="734">
        <v>33.17</v>
      </c>
      <c r="M935" s="734">
        <v>2</v>
      </c>
      <c r="N935" s="735">
        <v>66.34</v>
      </c>
    </row>
    <row r="936" spans="1:14" ht="14.45" customHeight="1" x14ac:dyDescent="0.2">
      <c r="A936" s="729" t="s">
        <v>554</v>
      </c>
      <c r="B936" s="730" t="s">
        <v>555</v>
      </c>
      <c r="C936" s="731" t="s">
        <v>574</v>
      </c>
      <c r="D936" s="732" t="s">
        <v>575</v>
      </c>
      <c r="E936" s="733">
        <v>50113001</v>
      </c>
      <c r="F936" s="732" t="s">
        <v>577</v>
      </c>
      <c r="G936" s="731" t="s">
        <v>578</v>
      </c>
      <c r="H936" s="731">
        <v>849254</v>
      </c>
      <c r="I936" s="731">
        <v>155780</v>
      </c>
      <c r="J936" s="731" t="s">
        <v>1013</v>
      </c>
      <c r="K936" s="731" t="s">
        <v>647</v>
      </c>
      <c r="L936" s="734">
        <v>26.069999999999997</v>
      </c>
      <c r="M936" s="734">
        <v>3</v>
      </c>
      <c r="N936" s="735">
        <v>78.209999999999994</v>
      </c>
    </row>
    <row r="937" spans="1:14" ht="14.45" customHeight="1" x14ac:dyDescent="0.2">
      <c r="A937" s="729" t="s">
        <v>554</v>
      </c>
      <c r="B937" s="730" t="s">
        <v>555</v>
      </c>
      <c r="C937" s="731" t="s">
        <v>574</v>
      </c>
      <c r="D937" s="732" t="s">
        <v>575</v>
      </c>
      <c r="E937" s="733">
        <v>50113001</v>
      </c>
      <c r="F937" s="732" t="s">
        <v>577</v>
      </c>
      <c r="G937" s="731" t="s">
        <v>578</v>
      </c>
      <c r="H937" s="731">
        <v>848335</v>
      </c>
      <c r="I937" s="731">
        <v>155782</v>
      </c>
      <c r="J937" s="731" t="s">
        <v>1013</v>
      </c>
      <c r="K937" s="731" t="s">
        <v>1893</v>
      </c>
      <c r="L937" s="734">
        <v>53.46</v>
      </c>
      <c r="M937" s="734">
        <v>3</v>
      </c>
      <c r="N937" s="735">
        <v>160.38</v>
      </c>
    </row>
    <row r="938" spans="1:14" ht="14.45" customHeight="1" x14ac:dyDescent="0.2">
      <c r="A938" s="729" t="s">
        <v>554</v>
      </c>
      <c r="B938" s="730" t="s">
        <v>555</v>
      </c>
      <c r="C938" s="731" t="s">
        <v>574</v>
      </c>
      <c r="D938" s="732" t="s">
        <v>575</v>
      </c>
      <c r="E938" s="733">
        <v>50113001</v>
      </c>
      <c r="F938" s="732" t="s">
        <v>577</v>
      </c>
      <c r="G938" s="731" t="s">
        <v>578</v>
      </c>
      <c r="H938" s="731">
        <v>194234</v>
      </c>
      <c r="I938" s="731">
        <v>94234</v>
      </c>
      <c r="J938" s="731" t="s">
        <v>1894</v>
      </c>
      <c r="K938" s="731" t="s">
        <v>1895</v>
      </c>
      <c r="L938" s="734">
        <v>110.78999999999998</v>
      </c>
      <c r="M938" s="734">
        <v>1</v>
      </c>
      <c r="N938" s="735">
        <v>110.78999999999998</v>
      </c>
    </row>
    <row r="939" spans="1:14" ht="14.45" customHeight="1" x14ac:dyDescent="0.2">
      <c r="A939" s="729" t="s">
        <v>554</v>
      </c>
      <c r="B939" s="730" t="s">
        <v>555</v>
      </c>
      <c r="C939" s="731" t="s">
        <v>574</v>
      </c>
      <c r="D939" s="732" t="s">
        <v>575</v>
      </c>
      <c r="E939" s="733">
        <v>50113001</v>
      </c>
      <c r="F939" s="732" t="s">
        <v>577</v>
      </c>
      <c r="G939" s="731" t="s">
        <v>578</v>
      </c>
      <c r="H939" s="731">
        <v>223137</v>
      </c>
      <c r="I939" s="731">
        <v>223137</v>
      </c>
      <c r="J939" s="731" t="s">
        <v>1896</v>
      </c>
      <c r="K939" s="731" t="s">
        <v>1897</v>
      </c>
      <c r="L939" s="734">
        <v>122.3</v>
      </c>
      <c r="M939" s="734">
        <v>2</v>
      </c>
      <c r="N939" s="735">
        <v>244.6</v>
      </c>
    </row>
    <row r="940" spans="1:14" ht="14.45" customHeight="1" x14ac:dyDescent="0.2">
      <c r="A940" s="729" t="s">
        <v>554</v>
      </c>
      <c r="B940" s="730" t="s">
        <v>555</v>
      </c>
      <c r="C940" s="731" t="s">
        <v>574</v>
      </c>
      <c r="D940" s="732" t="s">
        <v>575</v>
      </c>
      <c r="E940" s="733">
        <v>50113001</v>
      </c>
      <c r="F940" s="732" t="s">
        <v>577</v>
      </c>
      <c r="G940" s="731" t="s">
        <v>578</v>
      </c>
      <c r="H940" s="731">
        <v>102537</v>
      </c>
      <c r="I940" s="731">
        <v>2537</v>
      </c>
      <c r="J940" s="731" t="s">
        <v>1898</v>
      </c>
      <c r="K940" s="731" t="s">
        <v>1899</v>
      </c>
      <c r="L940" s="734">
        <v>38.300000000000004</v>
      </c>
      <c r="M940" s="734">
        <v>2</v>
      </c>
      <c r="N940" s="735">
        <v>76.600000000000009</v>
      </c>
    </row>
    <row r="941" spans="1:14" ht="14.45" customHeight="1" x14ac:dyDescent="0.2">
      <c r="A941" s="729" t="s">
        <v>554</v>
      </c>
      <c r="B941" s="730" t="s">
        <v>555</v>
      </c>
      <c r="C941" s="731" t="s">
        <v>574</v>
      </c>
      <c r="D941" s="732" t="s">
        <v>575</v>
      </c>
      <c r="E941" s="733">
        <v>50113001</v>
      </c>
      <c r="F941" s="732" t="s">
        <v>577</v>
      </c>
      <c r="G941" s="731" t="s">
        <v>578</v>
      </c>
      <c r="H941" s="731">
        <v>215605</v>
      </c>
      <c r="I941" s="731">
        <v>215605</v>
      </c>
      <c r="J941" s="731" t="s">
        <v>1020</v>
      </c>
      <c r="K941" s="731" t="s">
        <v>1021</v>
      </c>
      <c r="L941" s="734">
        <v>28.269999999999996</v>
      </c>
      <c r="M941" s="734">
        <v>1</v>
      </c>
      <c r="N941" s="735">
        <v>28.269999999999996</v>
      </c>
    </row>
    <row r="942" spans="1:14" ht="14.45" customHeight="1" x14ac:dyDescent="0.2">
      <c r="A942" s="729" t="s">
        <v>554</v>
      </c>
      <c r="B942" s="730" t="s">
        <v>555</v>
      </c>
      <c r="C942" s="731" t="s">
        <v>574</v>
      </c>
      <c r="D942" s="732" t="s">
        <v>575</v>
      </c>
      <c r="E942" s="733">
        <v>50113001</v>
      </c>
      <c r="F942" s="732" t="s">
        <v>577</v>
      </c>
      <c r="G942" s="731" t="s">
        <v>578</v>
      </c>
      <c r="H942" s="731">
        <v>125366</v>
      </c>
      <c r="I942" s="731">
        <v>25366</v>
      </c>
      <c r="J942" s="731" t="s">
        <v>1020</v>
      </c>
      <c r="K942" s="731" t="s">
        <v>1022</v>
      </c>
      <c r="L942" s="734">
        <v>67.814666666666668</v>
      </c>
      <c r="M942" s="734">
        <v>30</v>
      </c>
      <c r="N942" s="735">
        <v>2034.44</v>
      </c>
    </row>
    <row r="943" spans="1:14" ht="14.45" customHeight="1" x14ac:dyDescent="0.2">
      <c r="A943" s="729" t="s">
        <v>554</v>
      </c>
      <c r="B943" s="730" t="s">
        <v>555</v>
      </c>
      <c r="C943" s="731" t="s">
        <v>574</v>
      </c>
      <c r="D943" s="732" t="s">
        <v>575</v>
      </c>
      <c r="E943" s="733">
        <v>50113001</v>
      </c>
      <c r="F943" s="732" t="s">
        <v>577</v>
      </c>
      <c r="G943" s="731" t="s">
        <v>578</v>
      </c>
      <c r="H943" s="731">
        <v>109139</v>
      </c>
      <c r="I943" s="731">
        <v>176129</v>
      </c>
      <c r="J943" s="731" t="s">
        <v>1900</v>
      </c>
      <c r="K943" s="731" t="s">
        <v>1901</v>
      </c>
      <c r="L943" s="734">
        <v>639.13999999999987</v>
      </c>
      <c r="M943" s="734">
        <v>1</v>
      </c>
      <c r="N943" s="735">
        <v>639.13999999999987</v>
      </c>
    </row>
    <row r="944" spans="1:14" ht="14.45" customHeight="1" x14ac:dyDescent="0.2">
      <c r="A944" s="729" t="s">
        <v>554</v>
      </c>
      <c r="B944" s="730" t="s">
        <v>555</v>
      </c>
      <c r="C944" s="731" t="s">
        <v>574</v>
      </c>
      <c r="D944" s="732" t="s">
        <v>575</v>
      </c>
      <c r="E944" s="733">
        <v>50113001</v>
      </c>
      <c r="F944" s="732" t="s">
        <v>577</v>
      </c>
      <c r="G944" s="731" t="s">
        <v>578</v>
      </c>
      <c r="H944" s="731">
        <v>191186</v>
      </c>
      <c r="I944" s="731">
        <v>191186</v>
      </c>
      <c r="J944" s="731" t="s">
        <v>1902</v>
      </c>
      <c r="K944" s="731" t="s">
        <v>1903</v>
      </c>
      <c r="L944" s="734">
        <v>111.19</v>
      </c>
      <c r="M944" s="734">
        <v>3</v>
      </c>
      <c r="N944" s="735">
        <v>333.57</v>
      </c>
    </row>
    <row r="945" spans="1:14" ht="14.45" customHeight="1" x14ac:dyDescent="0.2">
      <c r="A945" s="729" t="s">
        <v>554</v>
      </c>
      <c r="B945" s="730" t="s">
        <v>555</v>
      </c>
      <c r="C945" s="731" t="s">
        <v>574</v>
      </c>
      <c r="D945" s="732" t="s">
        <v>575</v>
      </c>
      <c r="E945" s="733">
        <v>50113001</v>
      </c>
      <c r="F945" s="732" t="s">
        <v>577</v>
      </c>
      <c r="G945" s="731" t="s">
        <v>578</v>
      </c>
      <c r="H945" s="731">
        <v>849045</v>
      </c>
      <c r="I945" s="731">
        <v>155938</v>
      </c>
      <c r="J945" s="731" t="s">
        <v>1026</v>
      </c>
      <c r="K945" s="731" t="s">
        <v>1027</v>
      </c>
      <c r="L945" s="734">
        <v>180.19</v>
      </c>
      <c r="M945" s="734">
        <v>2</v>
      </c>
      <c r="N945" s="735">
        <v>360.38</v>
      </c>
    </row>
    <row r="946" spans="1:14" ht="14.45" customHeight="1" x14ac:dyDescent="0.2">
      <c r="A946" s="729" t="s">
        <v>554</v>
      </c>
      <c r="B946" s="730" t="s">
        <v>555</v>
      </c>
      <c r="C946" s="731" t="s">
        <v>574</v>
      </c>
      <c r="D946" s="732" t="s">
        <v>575</v>
      </c>
      <c r="E946" s="733">
        <v>50113001</v>
      </c>
      <c r="F946" s="732" t="s">
        <v>577</v>
      </c>
      <c r="G946" s="731" t="s">
        <v>578</v>
      </c>
      <c r="H946" s="731">
        <v>155936</v>
      </c>
      <c r="I946" s="731">
        <v>155936</v>
      </c>
      <c r="J946" s="731" t="s">
        <v>1904</v>
      </c>
      <c r="K946" s="731" t="s">
        <v>1905</v>
      </c>
      <c r="L946" s="734">
        <v>247.96</v>
      </c>
      <c r="M946" s="734">
        <v>3</v>
      </c>
      <c r="N946" s="735">
        <v>743.88</v>
      </c>
    </row>
    <row r="947" spans="1:14" ht="14.45" customHeight="1" x14ac:dyDescent="0.2">
      <c r="A947" s="729" t="s">
        <v>554</v>
      </c>
      <c r="B947" s="730" t="s">
        <v>555</v>
      </c>
      <c r="C947" s="731" t="s">
        <v>574</v>
      </c>
      <c r="D947" s="732" t="s">
        <v>575</v>
      </c>
      <c r="E947" s="733">
        <v>50113001</v>
      </c>
      <c r="F947" s="732" t="s">
        <v>577</v>
      </c>
      <c r="G947" s="731" t="s">
        <v>578</v>
      </c>
      <c r="H947" s="731">
        <v>159746</v>
      </c>
      <c r="I947" s="731">
        <v>0</v>
      </c>
      <c r="J947" s="731" t="s">
        <v>1028</v>
      </c>
      <c r="K947" s="731" t="s">
        <v>1029</v>
      </c>
      <c r="L947" s="734">
        <v>28.022903149371345</v>
      </c>
      <c r="M947" s="734">
        <v>31</v>
      </c>
      <c r="N947" s="735">
        <v>868.70999763051168</v>
      </c>
    </row>
    <row r="948" spans="1:14" ht="14.45" customHeight="1" x14ac:dyDescent="0.2">
      <c r="A948" s="729" t="s">
        <v>554</v>
      </c>
      <c r="B948" s="730" t="s">
        <v>555</v>
      </c>
      <c r="C948" s="731" t="s">
        <v>574</v>
      </c>
      <c r="D948" s="732" t="s">
        <v>575</v>
      </c>
      <c r="E948" s="733">
        <v>50113001</v>
      </c>
      <c r="F948" s="732" t="s">
        <v>577</v>
      </c>
      <c r="G948" s="731" t="s">
        <v>587</v>
      </c>
      <c r="H948" s="731">
        <v>100308</v>
      </c>
      <c r="I948" s="731">
        <v>100308</v>
      </c>
      <c r="J948" s="731" t="s">
        <v>1030</v>
      </c>
      <c r="K948" s="731" t="s">
        <v>1031</v>
      </c>
      <c r="L948" s="734">
        <v>39.149999999999991</v>
      </c>
      <c r="M948" s="734">
        <v>8</v>
      </c>
      <c r="N948" s="735">
        <v>313.19999999999993</v>
      </c>
    </row>
    <row r="949" spans="1:14" ht="14.45" customHeight="1" x14ac:dyDescent="0.2">
      <c r="A949" s="729" t="s">
        <v>554</v>
      </c>
      <c r="B949" s="730" t="s">
        <v>555</v>
      </c>
      <c r="C949" s="731" t="s">
        <v>574</v>
      </c>
      <c r="D949" s="732" t="s">
        <v>575</v>
      </c>
      <c r="E949" s="733">
        <v>50113001</v>
      </c>
      <c r="F949" s="732" t="s">
        <v>577</v>
      </c>
      <c r="G949" s="731" t="s">
        <v>578</v>
      </c>
      <c r="H949" s="731">
        <v>125592</v>
      </c>
      <c r="I949" s="731">
        <v>25592</v>
      </c>
      <c r="J949" s="731" t="s">
        <v>1906</v>
      </c>
      <c r="K949" s="731" t="s">
        <v>1907</v>
      </c>
      <c r="L949" s="734">
        <v>717.07</v>
      </c>
      <c r="M949" s="734">
        <v>1</v>
      </c>
      <c r="N949" s="735">
        <v>717.07</v>
      </c>
    </row>
    <row r="950" spans="1:14" ht="14.45" customHeight="1" x14ac:dyDescent="0.2">
      <c r="A950" s="729" t="s">
        <v>554</v>
      </c>
      <c r="B950" s="730" t="s">
        <v>555</v>
      </c>
      <c r="C950" s="731" t="s">
        <v>574</v>
      </c>
      <c r="D950" s="732" t="s">
        <v>575</v>
      </c>
      <c r="E950" s="733">
        <v>50113001</v>
      </c>
      <c r="F950" s="732" t="s">
        <v>577</v>
      </c>
      <c r="G950" s="731" t="s">
        <v>578</v>
      </c>
      <c r="H950" s="731">
        <v>210178</v>
      </c>
      <c r="I950" s="731">
        <v>210178</v>
      </c>
      <c r="J950" s="731" t="s">
        <v>1908</v>
      </c>
      <c r="K950" s="731" t="s">
        <v>1909</v>
      </c>
      <c r="L950" s="734">
        <v>1596.35</v>
      </c>
      <c r="M950" s="734">
        <v>1</v>
      </c>
      <c r="N950" s="735">
        <v>1596.35</v>
      </c>
    </row>
    <row r="951" spans="1:14" ht="14.45" customHeight="1" x14ac:dyDescent="0.2">
      <c r="A951" s="729" t="s">
        <v>554</v>
      </c>
      <c r="B951" s="730" t="s">
        <v>555</v>
      </c>
      <c r="C951" s="731" t="s">
        <v>574</v>
      </c>
      <c r="D951" s="732" t="s">
        <v>575</v>
      </c>
      <c r="E951" s="733">
        <v>50113001</v>
      </c>
      <c r="F951" s="732" t="s">
        <v>577</v>
      </c>
      <c r="G951" s="731" t="s">
        <v>578</v>
      </c>
      <c r="H951" s="731">
        <v>219877</v>
      </c>
      <c r="I951" s="731">
        <v>219877</v>
      </c>
      <c r="J951" s="731" t="s">
        <v>1036</v>
      </c>
      <c r="K951" s="731" t="s">
        <v>1037</v>
      </c>
      <c r="L951" s="734">
        <v>1202.38375</v>
      </c>
      <c r="M951" s="734">
        <v>8</v>
      </c>
      <c r="N951" s="735">
        <v>9619.07</v>
      </c>
    </row>
    <row r="952" spans="1:14" ht="14.45" customHeight="1" x14ac:dyDescent="0.2">
      <c r="A952" s="729" t="s">
        <v>554</v>
      </c>
      <c r="B952" s="730" t="s">
        <v>555</v>
      </c>
      <c r="C952" s="731" t="s">
        <v>574</v>
      </c>
      <c r="D952" s="732" t="s">
        <v>575</v>
      </c>
      <c r="E952" s="733">
        <v>50113001</v>
      </c>
      <c r="F952" s="732" t="s">
        <v>577</v>
      </c>
      <c r="G952" s="731" t="s">
        <v>578</v>
      </c>
      <c r="H952" s="731">
        <v>994318</v>
      </c>
      <c r="I952" s="731">
        <v>0</v>
      </c>
      <c r="J952" s="731" t="s">
        <v>1910</v>
      </c>
      <c r="K952" s="731" t="s">
        <v>329</v>
      </c>
      <c r="L952" s="734">
        <v>156.48999999999998</v>
      </c>
      <c r="M952" s="734">
        <v>1</v>
      </c>
      <c r="N952" s="735">
        <v>156.48999999999998</v>
      </c>
    </row>
    <row r="953" spans="1:14" ht="14.45" customHeight="1" x14ac:dyDescent="0.2">
      <c r="A953" s="729" t="s">
        <v>554</v>
      </c>
      <c r="B953" s="730" t="s">
        <v>555</v>
      </c>
      <c r="C953" s="731" t="s">
        <v>574</v>
      </c>
      <c r="D953" s="732" t="s">
        <v>575</v>
      </c>
      <c r="E953" s="733">
        <v>50113001</v>
      </c>
      <c r="F953" s="732" t="s">
        <v>577</v>
      </c>
      <c r="G953" s="731" t="s">
        <v>578</v>
      </c>
      <c r="H953" s="731">
        <v>216572</v>
      </c>
      <c r="I953" s="731">
        <v>216572</v>
      </c>
      <c r="J953" s="731" t="s">
        <v>1911</v>
      </c>
      <c r="K953" s="731" t="s">
        <v>1912</v>
      </c>
      <c r="L953" s="734">
        <v>36.22999999999999</v>
      </c>
      <c r="M953" s="734">
        <v>27</v>
      </c>
      <c r="N953" s="735">
        <v>978.2099999999997</v>
      </c>
    </row>
    <row r="954" spans="1:14" ht="14.45" customHeight="1" x14ac:dyDescent="0.2">
      <c r="A954" s="729" t="s">
        <v>554</v>
      </c>
      <c r="B954" s="730" t="s">
        <v>555</v>
      </c>
      <c r="C954" s="731" t="s">
        <v>574</v>
      </c>
      <c r="D954" s="732" t="s">
        <v>575</v>
      </c>
      <c r="E954" s="733">
        <v>50113001</v>
      </c>
      <c r="F954" s="732" t="s">
        <v>577</v>
      </c>
      <c r="G954" s="731" t="s">
        <v>578</v>
      </c>
      <c r="H954" s="731">
        <v>223200</v>
      </c>
      <c r="I954" s="731">
        <v>223200</v>
      </c>
      <c r="J954" s="731" t="s">
        <v>1042</v>
      </c>
      <c r="K954" s="731" t="s">
        <v>1043</v>
      </c>
      <c r="L954" s="734">
        <v>132.98923076923077</v>
      </c>
      <c r="M954" s="734">
        <v>13</v>
      </c>
      <c r="N954" s="735">
        <v>1728.8600000000001</v>
      </c>
    </row>
    <row r="955" spans="1:14" ht="14.45" customHeight="1" x14ac:dyDescent="0.2">
      <c r="A955" s="729" t="s">
        <v>554</v>
      </c>
      <c r="B955" s="730" t="s">
        <v>555</v>
      </c>
      <c r="C955" s="731" t="s">
        <v>574</v>
      </c>
      <c r="D955" s="732" t="s">
        <v>575</v>
      </c>
      <c r="E955" s="733">
        <v>50113001</v>
      </c>
      <c r="F955" s="732" t="s">
        <v>577</v>
      </c>
      <c r="G955" s="731" t="s">
        <v>578</v>
      </c>
      <c r="H955" s="731">
        <v>842703</v>
      </c>
      <c r="I955" s="731">
        <v>0</v>
      </c>
      <c r="J955" s="731" t="s">
        <v>1913</v>
      </c>
      <c r="K955" s="731" t="s">
        <v>329</v>
      </c>
      <c r="L955" s="734">
        <v>62.306363636363649</v>
      </c>
      <c r="M955" s="734">
        <v>11</v>
      </c>
      <c r="N955" s="735">
        <v>685.37000000000012</v>
      </c>
    </row>
    <row r="956" spans="1:14" ht="14.45" customHeight="1" x14ac:dyDescent="0.2">
      <c r="A956" s="729" t="s">
        <v>554</v>
      </c>
      <c r="B956" s="730" t="s">
        <v>555</v>
      </c>
      <c r="C956" s="731" t="s">
        <v>574</v>
      </c>
      <c r="D956" s="732" t="s">
        <v>575</v>
      </c>
      <c r="E956" s="733">
        <v>50113001</v>
      </c>
      <c r="F956" s="732" t="s">
        <v>577</v>
      </c>
      <c r="G956" s="731" t="s">
        <v>578</v>
      </c>
      <c r="H956" s="731">
        <v>51366</v>
      </c>
      <c r="I956" s="731">
        <v>51366</v>
      </c>
      <c r="J956" s="731" t="s">
        <v>1044</v>
      </c>
      <c r="K956" s="731" t="s">
        <v>1046</v>
      </c>
      <c r="L956" s="734">
        <v>171.60000000000002</v>
      </c>
      <c r="M956" s="734">
        <v>99</v>
      </c>
      <c r="N956" s="735">
        <v>16988.400000000001</v>
      </c>
    </row>
    <row r="957" spans="1:14" ht="14.45" customHeight="1" x14ac:dyDescent="0.2">
      <c r="A957" s="729" t="s">
        <v>554</v>
      </c>
      <c r="B957" s="730" t="s">
        <v>555</v>
      </c>
      <c r="C957" s="731" t="s">
        <v>574</v>
      </c>
      <c r="D957" s="732" t="s">
        <v>575</v>
      </c>
      <c r="E957" s="733">
        <v>50113001</v>
      </c>
      <c r="F957" s="732" t="s">
        <v>577</v>
      </c>
      <c r="G957" s="731" t="s">
        <v>578</v>
      </c>
      <c r="H957" s="731">
        <v>51367</v>
      </c>
      <c r="I957" s="731">
        <v>51367</v>
      </c>
      <c r="J957" s="731" t="s">
        <v>1044</v>
      </c>
      <c r="K957" s="731" t="s">
        <v>1047</v>
      </c>
      <c r="L957" s="734">
        <v>92.950000000000017</v>
      </c>
      <c r="M957" s="734">
        <v>5</v>
      </c>
      <c r="N957" s="735">
        <v>464.75000000000011</v>
      </c>
    </row>
    <row r="958" spans="1:14" ht="14.45" customHeight="1" x14ac:dyDescent="0.2">
      <c r="A958" s="729" t="s">
        <v>554</v>
      </c>
      <c r="B958" s="730" t="s">
        <v>555</v>
      </c>
      <c r="C958" s="731" t="s">
        <v>574</v>
      </c>
      <c r="D958" s="732" t="s">
        <v>575</v>
      </c>
      <c r="E958" s="733">
        <v>50113001</v>
      </c>
      <c r="F958" s="732" t="s">
        <v>577</v>
      </c>
      <c r="G958" s="731" t="s">
        <v>578</v>
      </c>
      <c r="H958" s="731">
        <v>51383</v>
      </c>
      <c r="I958" s="731">
        <v>51383</v>
      </c>
      <c r="J958" s="731" t="s">
        <v>1044</v>
      </c>
      <c r="K958" s="731" t="s">
        <v>1914</v>
      </c>
      <c r="L958" s="734">
        <v>93.5</v>
      </c>
      <c r="M958" s="734">
        <v>2</v>
      </c>
      <c r="N958" s="735">
        <v>187</v>
      </c>
    </row>
    <row r="959" spans="1:14" ht="14.45" customHeight="1" x14ac:dyDescent="0.2">
      <c r="A959" s="729" t="s">
        <v>554</v>
      </c>
      <c r="B959" s="730" t="s">
        <v>555</v>
      </c>
      <c r="C959" s="731" t="s">
        <v>574</v>
      </c>
      <c r="D959" s="732" t="s">
        <v>575</v>
      </c>
      <c r="E959" s="733">
        <v>50113001</v>
      </c>
      <c r="F959" s="732" t="s">
        <v>577</v>
      </c>
      <c r="G959" s="731" t="s">
        <v>578</v>
      </c>
      <c r="H959" s="731">
        <v>229133</v>
      </c>
      <c r="I959" s="731">
        <v>229133</v>
      </c>
      <c r="J959" s="731" t="s">
        <v>1915</v>
      </c>
      <c r="K959" s="731" t="s">
        <v>1916</v>
      </c>
      <c r="L959" s="734">
        <v>81.77</v>
      </c>
      <c r="M959" s="734">
        <v>5</v>
      </c>
      <c r="N959" s="735">
        <v>408.84999999999997</v>
      </c>
    </row>
    <row r="960" spans="1:14" ht="14.45" customHeight="1" x14ac:dyDescent="0.2">
      <c r="A960" s="729" t="s">
        <v>554</v>
      </c>
      <c r="B960" s="730" t="s">
        <v>555</v>
      </c>
      <c r="C960" s="731" t="s">
        <v>574</v>
      </c>
      <c r="D960" s="732" t="s">
        <v>575</v>
      </c>
      <c r="E960" s="733">
        <v>50113001</v>
      </c>
      <c r="F960" s="732" t="s">
        <v>577</v>
      </c>
      <c r="G960" s="731" t="s">
        <v>578</v>
      </c>
      <c r="H960" s="731">
        <v>229792</v>
      </c>
      <c r="I960" s="731">
        <v>229792</v>
      </c>
      <c r="J960" s="731" t="s">
        <v>1915</v>
      </c>
      <c r="K960" s="731" t="s">
        <v>1917</v>
      </c>
      <c r="L960" s="734">
        <v>81.77</v>
      </c>
      <c r="M960" s="734">
        <v>1</v>
      </c>
      <c r="N960" s="735">
        <v>81.77</v>
      </c>
    </row>
    <row r="961" spans="1:14" ht="14.45" customHeight="1" x14ac:dyDescent="0.2">
      <c r="A961" s="729" t="s">
        <v>554</v>
      </c>
      <c r="B961" s="730" t="s">
        <v>555</v>
      </c>
      <c r="C961" s="731" t="s">
        <v>574</v>
      </c>
      <c r="D961" s="732" t="s">
        <v>575</v>
      </c>
      <c r="E961" s="733">
        <v>50113001</v>
      </c>
      <c r="F961" s="732" t="s">
        <v>577</v>
      </c>
      <c r="G961" s="731" t="s">
        <v>578</v>
      </c>
      <c r="H961" s="731">
        <v>229966</v>
      </c>
      <c r="I961" s="731">
        <v>229966</v>
      </c>
      <c r="J961" s="731" t="s">
        <v>1918</v>
      </c>
      <c r="K961" s="731" t="s">
        <v>1919</v>
      </c>
      <c r="L961" s="734">
        <v>29.739999999999995</v>
      </c>
      <c r="M961" s="734">
        <v>8</v>
      </c>
      <c r="N961" s="735">
        <v>237.91999999999996</v>
      </c>
    </row>
    <row r="962" spans="1:14" ht="14.45" customHeight="1" x14ac:dyDescent="0.2">
      <c r="A962" s="729" t="s">
        <v>554</v>
      </c>
      <c r="B962" s="730" t="s">
        <v>555</v>
      </c>
      <c r="C962" s="731" t="s">
        <v>574</v>
      </c>
      <c r="D962" s="732" t="s">
        <v>575</v>
      </c>
      <c r="E962" s="733">
        <v>50113001</v>
      </c>
      <c r="F962" s="732" t="s">
        <v>577</v>
      </c>
      <c r="G962" s="731" t="s">
        <v>578</v>
      </c>
      <c r="H962" s="731">
        <v>207897</v>
      </c>
      <c r="I962" s="731">
        <v>207897</v>
      </c>
      <c r="J962" s="731" t="s">
        <v>1049</v>
      </c>
      <c r="K962" s="731" t="s">
        <v>1920</v>
      </c>
      <c r="L962" s="734">
        <v>45.029999999999994</v>
      </c>
      <c r="M962" s="734">
        <v>4</v>
      </c>
      <c r="N962" s="735">
        <v>180.11999999999998</v>
      </c>
    </row>
    <row r="963" spans="1:14" ht="14.45" customHeight="1" x14ac:dyDescent="0.2">
      <c r="A963" s="729" t="s">
        <v>554</v>
      </c>
      <c r="B963" s="730" t="s">
        <v>555</v>
      </c>
      <c r="C963" s="731" t="s">
        <v>574</v>
      </c>
      <c r="D963" s="732" t="s">
        <v>575</v>
      </c>
      <c r="E963" s="733">
        <v>50113001</v>
      </c>
      <c r="F963" s="732" t="s">
        <v>577</v>
      </c>
      <c r="G963" s="731" t="s">
        <v>578</v>
      </c>
      <c r="H963" s="731">
        <v>157607</v>
      </c>
      <c r="I963" s="731">
        <v>57607</v>
      </c>
      <c r="J963" s="731" t="s">
        <v>1921</v>
      </c>
      <c r="K963" s="731" t="s">
        <v>1922</v>
      </c>
      <c r="L963" s="734">
        <v>44.829999999999991</v>
      </c>
      <c r="M963" s="734">
        <v>3</v>
      </c>
      <c r="N963" s="735">
        <v>134.48999999999998</v>
      </c>
    </row>
    <row r="964" spans="1:14" ht="14.45" customHeight="1" x14ac:dyDescent="0.2">
      <c r="A964" s="729" t="s">
        <v>554</v>
      </c>
      <c r="B964" s="730" t="s">
        <v>555</v>
      </c>
      <c r="C964" s="731" t="s">
        <v>574</v>
      </c>
      <c r="D964" s="732" t="s">
        <v>575</v>
      </c>
      <c r="E964" s="733">
        <v>50113001</v>
      </c>
      <c r="F964" s="732" t="s">
        <v>577</v>
      </c>
      <c r="G964" s="731" t="s">
        <v>578</v>
      </c>
      <c r="H964" s="731">
        <v>850638</v>
      </c>
      <c r="I964" s="731">
        <v>500886</v>
      </c>
      <c r="J964" s="731" t="s">
        <v>1923</v>
      </c>
      <c r="K964" s="731" t="s">
        <v>1924</v>
      </c>
      <c r="L964" s="734">
        <v>73.099999999999994</v>
      </c>
      <c r="M964" s="734">
        <v>2</v>
      </c>
      <c r="N964" s="735">
        <v>146.19999999999999</v>
      </c>
    </row>
    <row r="965" spans="1:14" ht="14.45" customHeight="1" x14ac:dyDescent="0.2">
      <c r="A965" s="729" t="s">
        <v>554</v>
      </c>
      <c r="B965" s="730" t="s">
        <v>555</v>
      </c>
      <c r="C965" s="731" t="s">
        <v>574</v>
      </c>
      <c r="D965" s="732" t="s">
        <v>575</v>
      </c>
      <c r="E965" s="733">
        <v>50113001</v>
      </c>
      <c r="F965" s="732" t="s">
        <v>577</v>
      </c>
      <c r="G965" s="731" t="s">
        <v>587</v>
      </c>
      <c r="H965" s="731">
        <v>200685</v>
      </c>
      <c r="I965" s="731">
        <v>200685</v>
      </c>
      <c r="J965" s="731" t="s">
        <v>1925</v>
      </c>
      <c r="K965" s="731" t="s">
        <v>1926</v>
      </c>
      <c r="L965" s="734">
        <v>321.35000000000002</v>
      </c>
      <c r="M965" s="734">
        <v>1</v>
      </c>
      <c r="N965" s="735">
        <v>321.35000000000002</v>
      </c>
    </row>
    <row r="966" spans="1:14" ht="14.45" customHeight="1" x14ac:dyDescent="0.2">
      <c r="A966" s="729" t="s">
        <v>554</v>
      </c>
      <c r="B966" s="730" t="s">
        <v>555</v>
      </c>
      <c r="C966" s="731" t="s">
        <v>574</v>
      </c>
      <c r="D966" s="732" t="s">
        <v>575</v>
      </c>
      <c r="E966" s="733">
        <v>50113001</v>
      </c>
      <c r="F966" s="732" t="s">
        <v>577</v>
      </c>
      <c r="G966" s="731" t="s">
        <v>578</v>
      </c>
      <c r="H966" s="731">
        <v>225166</v>
      </c>
      <c r="I966" s="731">
        <v>225166</v>
      </c>
      <c r="J966" s="731" t="s">
        <v>1057</v>
      </c>
      <c r="K966" s="731" t="s">
        <v>1058</v>
      </c>
      <c r="L966" s="734">
        <v>58.29</v>
      </c>
      <c r="M966" s="734">
        <v>4</v>
      </c>
      <c r="N966" s="735">
        <v>233.16</v>
      </c>
    </row>
    <row r="967" spans="1:14" ht="14.45" customHeight="1" x14ac:dyDescent="0.2">
      <c r="A967" s="729" t="s">
        <v>554</v>
      </c>
      <c r="B967" s="730" t="s">
        <v>555</v>
      </c>
      <c r="C967" s="731" t="s">
        <v>574</v>
      </c>
      <c r="D967" s="732" t="s">
        <v>575</v>
      </c>
      <c r="E967" s="733">
        <v>50113001</v>
      </c>
      <c r="F967" s="732" t="s">
        <v>577</v>
      </c>
      <c r="G967" s="731" t="s">
        <v>578</v>
      </c>
      <c r="H967" s="731">
        <v>224964</v>
      </c>
      <c r="I967" s="731">
        <v>224964</v>
      </c>
      <c r="J967" s="731" t="s">
        <v>1059</v>
      </c>
      <c r="K967" s="731" t="s">
        <v>1060</v>
      </c>
      <c r="L967" s="734">
        <v>107.75</v>
      </c>
      <c r="M967" s="734">
        <v>34</v>
      </c>
      <c r="N967" s="735">
        <v>3663.5</v>
      </c>
    </row>
    <row r="968" spans="1:14" ht="14.45" customHeight="1" x14ac:dyDescent="0.2">
      <c r="A968" s="729" t="s">
        <v>554</v>
      </c>
      <c r="B968" s="730" t="s">
        <v>555</v>
      </c>
      <c r="C968" s="731" t="s">
        <v>574</v>
      </c>
      <c r="D968" s="732" t="s">
        <v>575</v>
      </c>
      <c r="E968" s="733">
        <v>50113001</v>
      </c>
      <c r="F968" s="732" t="s">
        <v>577</v>
      </c>
      <c r="G968" s="731" t="s">
        <v>578</v>
      </c>
      <c r="H968" s="731">
        <v>233899</v>
      </c>
      <c r="I968" s="731">
        <v>233899</v>
      </c>
      <c r="J968" s="731" t="s">
        <v>1927</v>
      </c>
      <c r="K968" s="731" t="s">
        <v>1928</v>
      </c>
      <c r="L968" s="734">
        <v>139.1</v>
      </c>
      <c r="M968" s="734">
        <v>1</v>
      </c>
      <c r="N968" s="735">
        <v>139.1</v>
      </c>
    </row>
    <row r="969" spans="1:14" ht="14.45" customHeight="1" x14ac:dyDescent="0.2">
      <c r="A969" s="729" t="s">
        <v>554</v>
      </c>
      <c r="B969" s="730" t="s">
        <v>555</v>
      </c>
      <c r="C969" s="731" t="s">
        <v>574</v>
      </c>
      <c r="D969" s="732" t="s">
        <v>575</v>
      </c>
      <c r="E969" s="733">
        <v>50113001</v>
      </c>
      <c r="F969" s="732" t="s">
        <v>577</v>
      </c>
      <c r="G969" s="731" t="s">
        <v>578</v>
      </c>
      <c r="H969" s="731">
        <v>850724</v>
      </c>
      <c r="I969" s="731">
        <v>120325</v>
      </c>
      <c r="J969" s="731" t="s">
        <v>1929</v>
      </c>
      <c r="K969" s="731" t="s">
        <v>1930</v>
      </c>
      <c r="L969" s="734">
        <v>47.739999999999995</v>
      </c>
      <c r="M969" s="734">
        <v>1</v>
      </c>
      <c r="N969" s="735">
        <v>47.739999999999995</v>
      </c>
    </row>
    <row r="970" spans="1:14" ht="14.45" customHeight="1" x14ac:dyDescent="0.2">
      <c r="A970" s="729" t="s">
        <v>554</v>
      </c>
      <c r="B970" s="730" t="s">
        <v>555</v>
      </c>
      <c r="C970" s="731" t="s">
        <v>574</v>
      </c>
      <c r="D970" s="732" t="s">
        <v>575</v>
      </c>
      <c r="E970" s="733">
        <v>50113001</v>
      </c>
      <c r="F970" s="732" t="s">
        <v>577</v>
      </c>
      <c r="G970" s="731" t="s">
        <v>587</v>
      </c>
      <c r="H970" s="731">
        <v>125677</v>
      </c>
      <c r="I970" s="731">
        <v>25677</v>
      </c>
      <c r="J970" s="731" t="s">
        <v>1071</v>
      </c>
      <c r="K970" s="731" t="s">
        <v>1033</v>
      </c>
      <c r="L970" s="734">
        <v>635.04</v>
      </c>
      <c r="M970" s="734">
        <v>1</v>
      </c>
      <c r="N970" s="735">
        <v>635.04</v>
      </c>
    </row>
    <row r="971" spans="1:14" ht="14.45" customHeight="1" x14ac:dyDescent="0.2">
      <c r="A971" s="729" t="s">
        <v>554</v>
      </c>
      <c r="B971" s="730" t="s">
        <v>555</v>
      </c>
      <c r="C971" s="731" t="s">
        <v>574</v>
      </c>
      <c r="D971" s="732" t="s">
        <v>575</v>
      </c>
      <c r="E971" s="733">
        <v>50113001</v>
      </c>
      <c r="F971" s="732" t="s">
        <v>577</v>
      </c>
      <c r="G971" s="731" t="s">
        <v>578</v>
      </c>
      <c r="H971" s="731">
        <v>28966</v>
      </c>
      <c r="I971" s="731">
        <v>28966</v>
      </c>
      <c r="J971" s="731" t="s">
        <v>1931</v>
      </c>
      <c r="K971" s="731" t="s">
        <v>1932</v>
      </c>
      <c r="L971" s="734">
        <v>537.11</v>
      </c>
      <c r="M971" s="734">
        <v>1</v>
      </c>
      <c r="N971" s="735">
        <v>537.11</v>
      </c>
    </row>
    <row r="972" spans="1:14" ht="14.45" customHeight="1" x14ac:dyDescent="0.2">
      <c r="A972" s="729" t="s">
        <v>554</v>
      </c>
      <c r="B972" s="730" t="s">
        <v>555</v>
      </c>
      <c r="C972" s="731" t="s">
        <v>574</v>
      </c>
      <c r="D972" s="732" t="s">
        <v>575</v>
      </c>
      <c r="E972" s="733">
        <v>50113001</v>
      </c>
      <c r="F972" s="732" t="s">
        <v>577</v>
      </c>
      <c r="G972" s="731" t="s">
        <v>578</v>
      </c>
      <c r="H972" s="731">
        <v>194607</v>
      </c>
      <c r="I972" s="731">
        <v>194607</v>
      </c>
      <c r="J972" s="731" t="s">
        <v>1933</v>
      </c>
      <c r="K972" s="731" t="s">
        <v>1934</v>
      </c>
      <c r="L972" s="734">
        <v>3902.99</v>
      </c>
      <c r="M972" s="734">
        <v>1</v>
      </c>
      <c r="N972" s="735">
        <v>3902.99</v>
      </c>
    </row>
    <row r="973" spans="1:14" ht="14.45" customHeight="1" x14ac:dyDescent="0.2">
      <c r="A973" s="729" t="s">
        <v>554</v>
      </c>
      <c r="B973" s="730" t="s">
        <v>555</v>
      </c>
      <c r="C973" s="731" t="s">
        <v>574</v>
      </c>
      <c r="D973" s="732" t="s">
        <v>575</v>
      </c>
      <c r="E973" s="733">
        <v>50113001</v>
      </c>
      <c r="F973" s="732" t="s">
        <v>577</v>
      </c>
      <c r="G973" s="731" t="s">
        <v>329</v>
      </c>
      <c r="H973" s="731">
        <v>145244</v>
      </c>
      <c r="I973" s="731">
        <v>45244</v>
      </c>
      <c r="J973" s="731" t="s">
        <v>1935</v>
      </c>
      <c r="K973" s="731" t="s">
        <v>1257</v>
      </c>
      <c r="L973" s="734">
        <v>572.26</v>
      </c>
      <c r="M973" s="734">
        <v>1</v>
      </c>
      <c r="N973" s="735">
        <v>572.26</v>
      </c>
    </row>
    <row r="974" spans="1:14" ht="14.45" customHeight="1" x14ac:dyDescent="0.2">
      <c r="A974" s="729" t="s">
        <v>554</v>
      </c>
      <c r="B974" s="730" t="s">
        <v>555</v>
      </c>
      <c r="C974" s="731" t="s">
        <v>574</v>
      </c>
      <c r="D974" s="732" t="s">
        <v>575</v>
      </c>
      <c r="E974" s="733">
        <v>50113001</v>
      </c>
      <c r="F974" s="732" t="s">
        <v>577</v>
      </c>
      <c r="G974" s="731" t="s">
        <v>578</v>
      </c>
      <c r="H974" s="731">
        <v>128740</v>
      </c>
      <c r="I974" s="731">
        <v>28740</v>
      </c>
      <c r="J974" s="731" t="s">
        <v>1077</v>
      </c>
      <c r="K974" s="731" t="s">
        <v>1078</v>
      </c>
      <c r="L974" s="734">
        <v>601.26818181818169</v>
      </c>
      <c r="M974" s="734">
        <v>11</v>
      </c>
      <c r="N974" s="735">
        <v>6613.949999999998</v>
      </c>
    </row>
    <row r="975" spans="1:14" ht="14.45" customHeight="1" x14ac:dyDescent="0.2">
      <c r="A975" s="729" t="s">
        <v>554</v>
      </c>
      <c r="B975" s="730" t="s">
        <v>555</v>
      </c>
      <c r="C975" s="731" t="s">
        <v>574</v>
      </c>
      <c r="D975" s="732" t="s">
        <v>575</v>
      </c>
      <c r="E975" s="733">
        <v>50113001</v>
      </c>
      <c r="F975" s="732" t="s">
        <v>577</v>
      </c>
      <c r="G975" s="731" t="s">
        <v>587</v>
      </c>
      <c r="H975" s="731">
        <v>178682</v>
      </c>
      <c r="I975" s="731">
        <v>178682</v>
      </c>
      <c r="J975" s="731" t="s">
        <v>1080</v>
      </c>
      <c r="K975" s="731" t="s">
        <v>1081</v>
      </c>
      <c r="L975" s="734">
        <v>43.70000000000001</v>
      </c>
      <c r="M975" s="734">
        <v>1</v>
      </c>
      <c r="N975" s="735">
        <v>43.70000000000001</v>
      </c>
    </row>
    <row r="976" spans="1:14" ht="14.45" customHeight="1" x14ac:dyDescent="0.2">
      <c r="A976" s="729" t="s">
        <v>554</v>
      </c>
      <c r="B976" s="730" t="s">
        <v>555</v>
      </c>
      <c r="C976" s="731" t="s">
        <v>574</v>
      </c>
      <c r="D976" s="732" t="s">
        <v>575</v>
      </c>
      <c r="E976" s="733">
        <v>50113001</v>
      </c>
      <c r="F976" s="732" t="s">
        <v>577</v>
      </c>
      <c r="G976" s="731" t="s">
        <v>578</v>
      </c>
      <c r="H976" s="731">
        <v>168885</v>
      </c>
      <c r="I976" s="731">
        <v>68885</v>
      </c>
      <c r="J976" s="731" t="s">
        <v>1936</v>
      </c>
      <c r="K976" s="731" t="s">
        <v>1937</v>
      </c>
      <c r="L976" s="734">
        <v>74.45</v>
      </c>
      <c r="M976" s="734">
        <v>1</v>
      </c>
      <c r="N976" s="735">
        <v>74.45</v>
      </c>
    </row>
    <row r="977" spans="1:14" ht="14.45" customHeight="1" x14ac:dyDescent="0.2">
      <c r="A977" s="729" t="s">
        <v>554</v>
      </c>
      <c r="B977" s="730" t="s">
        <v>555</v>
      </c>
      <c r="C977" s="731" t="s">
        <v>574</v>
      </c>
      <c r="D977" s="732" t="s">
        <v>575</v>
      </c>
      <c r="E977" s="733">
        <v>50113001</v>
      </c>
      <c r="F977" s="732" t="s">
        <v>577</v>
      </c>
      <c r="G977" s="731" t="s">
        <v>578</v>
      </c>
      <c r="H977" s="731">
        <v>117189</v>
      </c>
      <c r="I977" s="731">
        <v>17189</v>
      </c>
      <c r="J977" s="731" t="s">
        <v>1082</v>
      </c>
      <c r="K977" s="731" t="s">
        <v>1083</v>
      </c>
      <c r="L977" s="734">
        <v>55.8</v>
      </c>
      <c r="M977" s="734">
        <v>4</v>
      </c>
      <c r="N977" s="735">
        <v>223.2</v>
      </c>
    </row>
    <row r="978" spans="1:14" ht="14.45" customHeight="1" x14ac:dyDescent="0.2">
      <c r="A978" s="729" t="s">
        <v>554</v>
      </c>
      <c r="B978" s="730" t="s">
        <v>555</v>
      </c>
      <c r="C978" s="731" t="s">
        <v>574</v>
      </c>
      <c r="D978" s="732" t="s">
        <v>575</v>
      </c>
      <c r="E978" s="733">
        <v>50113001</v>
      </c>
      <c r="F978" s="732" t="s">
        <v>577</v>
      </c>
      <c r="G978" s="731" t="s">
        <v>578</v>
      </c>
      <c r="H978" s="731">
        <v>102486</v>
      </c>
      <c r="I978" s="731">
        <v>2486</v>
      </c>
      <c r="J978" s="731" t="s">
        <v>1084</v>
      </c>
      <c r="K978" s="731" t="s">
        <v>1085</v>
      </c>
      <c r="L978" s="734">
        <v>122.72290322580642</v>
      </c>
      <c r="M978" s="734">
        <v>31</v>
      </c>
      <c r="N978" s="735">
        <v>3804.4099999999989</v>
      </c>
    </row>
    <row r="979" spans="1:14" ht="14.45" customHeight="1" x14ac:dyDescent="0.2">
      <c r="A979" s="729" t="s">
        <v>554</v>
      </c>
      <c r="B979" s="730" t="s">
        <v>555</v>
      </c>
      <c r="C979" s="731" t="s">
        <v>574</v>
      </c>
      <c r="D979" s="732" t="s">
        <v>575</v>
      </c>
      <c r="E979" s="733">
        <v>50113001</v>
      </c>
      <c r="F979" s="732" t="s">
        <v>577</v>
      </c>
      <c r="G979" s="731" t="s">
        <v>578</v>
      </c>
      <c r="H979" s="731">
        <v>845697</v>
      </c>
      <c r="I979" s="731">
        <v>200935</v>
      </c>
      <c r="J979" s="731" t="s">
        <v>1086</v>
      </c>
      <c r="K979" s="731" t="s">
        <v>1087</v>
      </c>
      <c r="L979" s="734">
        <v>44.79</v>
      </c>
      <c r="M979" s="734">
        <v>10</v>
      </c>
      <c r="N979" s="735">
        <v>447.9</v>
      </c>
    </row>
    <row r="980" spans="1:14" ht="14.45" customHeight="1" x14ac:dyDescent="0.2">
      <c r="A980" s="729" t="s">
        <v>554</v>
      </c>
      <c r="B980" s="730" t="s">
        <v>555</v>
      </c>
      <c r="C980" s="731" t="s">
        <v>574</v>
      </c>
      <c r="D980" s="732" t="s">
        <v>575</v>
      </c>
      <c r="E980" s="733">
        <v>50113001</v>
      </c>
      <c r="F980" s="732" t="s">
        <v>577</v>
      </c>
      <c r="G980" s="731" t="s">
        <v>578</v>
      </c>
      <c r="H980" s="731">
        <v>230426</v>
      </c>
      <c r="I980" s="731">
        <v>230426</v>
      </c>
      <c r="J980" s="731" t="s">
        <v>1088</v>
      </c>
      <c r="K980" s="731" t="s">
        <v>1090</v>
      </c>
      <c r="L980" s="734">
        <v>78.54000000000002</v>
      </c>
      <c r="M980" s="734">
        <v>5</v>
      </c>
      <c r="N980" s="735">
        <v>392.7000000000001</v>
      </c>
    </row>
    <row r="981" spans="1:14" ht="14.45" customHeight="1" x14ac:dyDescent="0.2">
      <c r="A981" s="729" t="s">
        <v>554</v>
      </c>
      <c r="B981" s="730" t="s">
        <v>555</v>
      </c>
      <c r="C981" s="731" t="s">
        <v>574</v>
      </c>
      <c r="D981" s="732" t="s">
        <v>575</v>
      </c>
      <c r="E981" s="733">
        <v>50113001</v>
      </c>
      <c r="F981" s="732" t="s">
        <v>577</v>
      </c>
      <c r="G981" s="731" t="s">
        <v>587</v>
      </c>
      <c r="H981" s="731">
        <v>169623</v>
      </c>
      <c r="I981" s="731">
        <v>169623</v>
      </c>
      <c r="J981" s="731" t="s">
        <v>1091</v>
      </c>
      <c r="K981" s="731" t="s">
        <v>1092</v>
      </c>
      <c r="L981" s="734">
        <v>33.005000000000003</v>
      </c>
      <c r="M981" s="734">
        <v>4</v>
      </c>
      <c r="N981" s="735">
        <v>132.02000000000001</v>
      </c>
    </row>
    <row r="982" spans="1:14" ht="14.45" customHeight="1" x14ac:dyDescent="0.2">
      <c r="A982" s="729" t="s">
        <v>554</v>
      </c>
      <c r="B982" s="730" t="s">
        <v>555</v>
      </c>
      <c r="C982" s="731" t="s">
        <v>574</v>
      </c>
      <c r="D982" s="732" t="s">
        <v>575</v>
      </c>
      <c r="E982" s="733">
        <v>50113001</v>
      </c>
      <c r="F982" s="732" t="s">
        <v>577</v>
      </c>
      <c r="G982" s="731" t="s">
        <v>578</v>
      </c>
      <c r="H982" s="731">
        <v>238192</v>
      </c>
      <c r="I982" s="731">
        <v>238192</v>
      </c>
      <c r="J982" s="731" t="s">
        <v>1938</v>
      </c>
      <c r="K982" s="731" t="s">
        <v>1939</v>
      </c>
      <c r="L982" s="734">
        <v>158.01500000000001</v>
      </c>
      <c r="M982" s="734">
        <v>14</v>
      </c>
      <c r="N982" s="735">
        <v>2212.21</v>
      </c>
    </row>
    <row r="983" spans="1:14" ht="14.45" customHeight="1" x14ac:dyDescent="0.2">
      <c r="A983" s="729" t="s">
        <v>554</v>
      </c>
      <c r="B983" s="730" t="s">
        <v>555</v>
      </c>
      <c r="C983" s="731" t="s">
        <v>574</v>
      </c>
      <c r="D983" s="732" t="s">
        <v>575</v>
      </c>
      <c r="E983" s="733">
        <v>50113001</v>
      </c>
      <c r="F983" s="732" t="s">
        <v>577</v>
      </c>
      <c r="G983" s="731" t="s">
        <v>329</v>
      </c>
      <c r="H983" s="731">
        <v>846130</v>
      </c>
      <c r="I983" s="731">
        <v>116108</v>
      </c>
      <c r="J983" s="731" t="s">
        <v>1940</v>
      </c>
      <c r="K983" s="731" t="s">
        <v>696</v>
      </c>
      <c r="L983" s="734">
        <v>221.13</v>
      </c>
      <c r="M983" s="734">
        <v>2</v>
      </c>
      <c r="N983" s="735">
        <v>442.26</v>
      </c>
    </row>
    <row r="984" spans="1:14" ht="14.45" customHeight="1" x14ac:dyDescent="0.2">
      <c r="A984" s="729" t="s">
        <v>554</v>
      </c>
      <c r="B984" s="730" t="s">
        <v>555</v>
      </c>
      <c r="C984" s="731" t="s">
        <v>574</v>
      </c>
      <c r="D984" s="732" t="s">
        <v>575</v>
      </c>
      <c r="E984" s="733">
        <v>50113001</v>
      </c>
      <c r="F984" s="732" t="s">
        <v>577</v>
      </c>
      <c r="G984" s="731" t="s">
        <v>329</v>
      </c>
      <c r="H984" s="731">
        <v>116099</v>
      </c>
      <c r="I984" s="731">
        <v>116099</v>
      </c>
      <c r="J984" s="731" t="s">
        <v>1941</v>
      </c>
      <c r="K984" s="731" t="s">
        <v>1365</v>
      </c>
      <c r="L984" s="734">
        <v>90.64</v>
      </c>
      <c r="M984" s="734">
        <v>6</v>
      </c>
      <c r="N984" s="735">
        <v>543.84</v>
      </c>
    </row>
    <row r="985" spans="1:14" ht="14.45" customHeight="1" x14ac:dyDescent="0.2">
      <c r="A985" s="729" t="s">
        <v>554</v>
      </c>
      <c r="B985" s="730" t="s">
        <v>555</v>
      </c>
      <c r="C985" s="731" t="s">
        <v>574</v>
      </c>
      <c r="D985" s="732" t="s">
        <v>575</v>
      </c>
      <c r="E985" s="733">
        <v>50113001</v>
      </c>
      <c r="F985" s="732" t="s">
        <v>577</v>
      </c>
      <c r="G985" s="731" t="s">
        <v>587</v>
      </c>
      <c r="H985" s="731">
        <v>237595</v>
      </c>
      <c r="I985" s="731">
        <v>237595</v>
      </c>
      <c r="J985" s="731" t="s">
        <v>1094</v>
      </c>
      <c r="K985" s="731" t="s">
        <v>1095</v>
      </c>
      <c r="L985" s="734">
        <v>123.07363636363638</v>
      </c>
      <c r="M985" s="734">
        <v>11</v>
      </c>
      <c r="N985" s="735">
        <v>1353.8100000000002</v>
      </c>
    </row>
    <row r="986" spans="1:14" ht="14.45" customHeight="1" x14ac:dyDescent="0.2">
      <c r="A986" s="729" t="s">
        <v>554</v>
      </c>
      <c r="B986" s="730" t="s">
        <v>555</v>
      </c>
      <c r="C986" s="731" t="s">
        <v>574</v>
      </c>
      <c r="D986" s="732" t="s">
        <v>575</v>
      </c>
      <c r="E986" s="733">
        <v>50113001</v>
      </c>
      <c r="F986" s="732" t="s">
        <v>577</v>
      </c>
      <c r="G986" s="731" t="s">
        <v>329</v>
      </c>
      <c r="H986" s="731">
        <v>237596</v>
      </c>
      <c r="I986" s="731">
        <v>237596</v>
      </c>
      <c r="J986" s="731" t="s">
        <v>1094</v>
      </c>
      <c r="K986" s="731" t="s">
        <v>1942</v>
      </c>
      <c r="L986" s="734">
        <v>314.096</v>
      </c>
      <c r="M986" s="734">
        <v>5</v>
      </c>
      <c r="N986" s="735">
        <v>1570.48</v>
      </c>
    </row>
    <row r="987" spans="1:14" ht="14.45" customHeight="1" x14ac:dyDescent="0.2">
      <c r="A987" s="729" t="s">
        <v>554</v>
      </c>
      <c r="B987" s="730" t="s">
        <v>555</v>
      </c>
      <c r="C987" s="731" t="s">
        <v>574</v>
      </c>
      <c r="D987" s="732" t="s">
        <v>575</v>
      </c>
      <c r="E987" s="733">
        <v>50113001</v>
      </c>
      <c r="F987" s="732" t="s">
        <v>577</v>
      </c>
      <c r="G987" s="731" t="s">
        <v>578</v>
      </c>
      <c r="H987" s="731">
        <v>930247</v>
      </c>
      <c r="I987" s="731">
        <v>0</v>
      </c>
      <c r="J987" s="731" t="s">
        <v>1097</v>
      </c>
      <c r="K987" s="731" t="s">
        <v>329</v>
      </c>
      <c r="L987" s="734">
        <v>256.6514499790332</v>
      </c>
      <c r="M987" s="734">
        <v>15</v>
      </c>
      <c r="N987" s="735">
        <v>3849.771749685498</v>
      </c>
    </row>
    <row r="988" spans="1:14" ht="14.45" customHeight="1" x14ac:dyDescent="0.2">
      <c r="A988" s="729" t="s">
        <v>554</v>
      </c>
      <c r="B988" s="730" t="s">
        <v>555</v>
      </c>
      <c r="C988" s="731" t="s">
        <v>574</v>
      </c>
      <c r="D988" s="732" t="s">
        <v>575</v>
      </c>
      <c r="E988" s="733">
        <v>50113001</v>
      </c>
      <c r="F988" s="732" t="s">
        <v>577</v>
      </c>
      <c r="G988" s="731" t="s">
        <v>578</v>
      </c>
      <c r="H988" s="731">
        <v>921491</v>
      </c>
      <c r="I988" s="731">
        <v>0</v>
      </c>
      <c r="J988" s="731" t="s">
        <v>1943</v>
      </c>
      <c r="K988" s="731" t="s">
        <v>329</v>
      </c>
      <c r="L988" s="734">
        <v>196.1523768219655</v>
      </c>
      <c r="M988" s="734">
        <v>1</v>
      </c>
      <c r="N988" s="735">
        <v>196.1523768219655</v>
      </c>
    </row>
    <row r="989" spans="1:14" ht="14.45" customHeight="1" x14ac:dyDescent="0.2">
      <c r="A989" s="729" t="s">
        <v>554</v>
      </c>
      <c r="B989" s="730" t="s">
        <v>555</v>
      </c>
      <c r="C989" s="731" t="s">
        <v>574</v>
      </c>
      <c r="D989" s="732" t="s">
        <v>575</v>
      </c>
      <c r="E989" s="733">
        <v>50113001</v>
      </c>
      <c r="F989" s="732" t="s">
        <v>577</v>
      </c>
      <c r="G989" s="731" t="s">
        <v>578</v>
      </c>
      <c r="H989" s="731">
        <v>900881</v>
      </c>
      <c r="I989" s="731">
        <v>0</v>
      </c>
      <c r="J989" s="731" t="s">
        <v>1098</v>
      </c>
      <c r="K989" s="731" t="s">
        <v>329</v>
      </c>
      <c r="L989" s="734">
        <v>158.31527959185385</v>
      </c>
      <c r="M989" s="734">
        <v>3</v>
      </c>
      <c r="N989" s="735">
        <v>474.94583877556158</v>
      </c>
    </row>
    <row r="990" spans="1:14" ht="14.45" customHeight="1" x14ac:dyDescent="0.2">
      <c r="A990" s="729" t="s">
        <v>554</v>
      </c>
      <c r="B990" s="730" t="s">
        <v>555</v>
      </c>
      <c r="C990" s="731" t="s">
        <v>574</v>
      </c>
      <c r="D990" s="732" t="s">
        <v>575</v>
      </c>
      <c r="E990" s="733">
        <v>50113001</v>
      </c>
      <c r="F990" s="732" t="s">
        <v>577</v>
      </c>
      <c r="G990" s="731" t="s">
        <v>578</v>
      </c>
      <c r="H990" s="731">
        <v>500326</v>
      </c>
      <c r="I990" s="731">
        <v>1000</v>
      </c>
      <c r="J990" s="731" t="s">
        <v>1944</v>
      </c>
      <c r="K990" s="731" t="s">
        <v>329</v>
      </c>
      <c r="L990" s="734">
        <v>162.5514474374624</v>
      </c>
      <c r="M990" s="734">
        <v>2</v>
      </c>
      <c r="N990" s="735">
        <v>325.1028948749248</v>
      </c>
    </row>
    <row r="991" spans="1:14" ht="14.45" customHeight="1" x14ac:dyDescent="0.2">
      <c r="A991" s="729" t="s">
        <v>554</v>
      </c>
      <c r="B991" s="730" t="s">
        <v>555</v>
      </c>
      <c r="C991" s="731" t="s">
        <v>574</v>
      </c>
      <c r="D991" s="732" t="s">
        <v>575</v>
      </c>
      <c r="E991" s="733">
        <v>50113001</v>
      </c>
      <c r="F991" s="732" t="s">
        <v>577</v>
      </c>
      <c r="G991" s="731" t="s">
        <v>578</v>
      </c>
      <c r="H991" s="731">
        <v>394073</v>
      </c>
      <c r="I991" s="731">
        <v>1000</v>
      </c>
      <c r="J991" s="731" t="s">
        <v>1101</v>
      </c>
      <c r="K991" s="731" t="s">
        <v>1102</v>
      </c>
      <c r="L991" s="734">
        <v>280.3657285356341</v>
      </c>
      <c r="M991" s="734">
        <v>1</v>
      </c>
      <c r="N991" s="735">
        <v>280.3657285356341</v>
      </c>
    </row>
    <row r="992" spans="1:14" ht="14.45" customHeight="1" x14ac:dyDescent="0.2">
      <c r="A992" s="729" t="s">
        <v>554</v>
      </c>
      <c r="B992" s="730" t="s">
        <v>555</v>
      </c>
      <c r="C992" s="731" t="s">
        <v>574</v>
      </c>
      <c r="D992" s="732" t="s">
        <v>575</v>
      </c>
      <c r="E992" s="733">
        <v>50113001</v>
      </c>
      <c r="F992" s="732" t="s">
        <v>577</v>
      </c>
      <c r="G992" s="731" t="s">
        <v>578</v>
      </c>
      <c r="H992" s="731">
        <v>930258</v>
      </c>
      <c r="I992" s="731">
        <v>0</v>
      </c>
      <c r="J992" s="731" t="s">
        <v>1105</v>
      </c>
      <c r="K992" s="731" t="s">
        <v>329</v>
      </c>
      <c r="L992" s="734">
        <v>395.1980995054721</v>
      </c>
      <c r="M992" s="734">
        <v>16</v>
      </c>
      <c r="N992" s="735">
        <v>6323.1695920875536</v>
      </c>
    </row>
    <row r="993" spans="1:14" ht="14.45" customHeight="1" x14ac:dyDescent="0.2">
      <c r="A993" s="729" t="s">
        <v>554</v>
      </c>
      <c r="B993" s="730" t="s">
        <v>555</v>
      </c>
      <c r="C993" s="731" t="s">
        <v>574</v>
      </c>
      <c r="D993" s="732" t="s">
        <v>575</v>
      </c>
      <c r="E993" s="733">
        <v>50113001</v>
      </c>
      <c r="F993" s="732" t="s">
        <v>577</v>
      </c>
      <c r="G993" s="731" t="s">
        <v>578</v>
      </c>
      <c r="H993" s="731">
        <v>395019</v>
      </c>
      <c r="I993" s="731">
        <v>0</v>
      </c>
      <c r="J993" s="731" t="s">
        <v>1106</v>
      </c>
      <c r="K993" s="731" t="s">
        <v>1107</v>
      </c>
      <c r="L993" s="734">
        <v>240.36536977817406</v>
      </c>
      <c r="M993" s="734">
        <v>28</v>
      </c>
      <c r="N993" s="735">
        <v>6730.2303537888738</v>
      </c>
    </row>
    <row r="994" spans="1:14" ht="14.45" customHeight="1" x14ac:dyDescent="0.2">
      <c r="A994" s="729" t="s">
        <v>554</v>
      </c>
      <c r="B994" s="730" t="s">
        <v>555</v>
      </c>
      <c r="C994" s="731" t="s">
        <v>574</v>
      </c>
      <c r="D994" s="732" t="s">
        <v>575</v>
      </c>
      <c r="E994" s="733">
        <v>50113001</v>
      </c>
      <c r="F994" s="732" t="s">
        <v>577</v>
      </c>
      <c r="G994" s="731" t="s">
        <v>578</v>
      </c>
      <c r="H994" s="731">
        <v>930673</v>
      </c>
      <c r="I994" s="731">
        <v>0</v>
      </c>
      <c r="J994" s="731" t="s">
        <v>1945</v>
      </c>
      <c r="K994" s="731" t="s">
        <v>1946</v>
      </c>
      <c r="L994" s="734">
        <v>146.9333979985656</v>
      </c>
      <c r="M994" s="734">
        <v>2</v>
      </c>
      <c r="N994" s="735">
        <v>293.86679599713119</v>
      </c>
    </row>
    <row r="995" spans="1:14" ht="14.45" customHeight="1" x14ac:dyDescent="0.2">
      <c r="A995" s="729" t="s">
        <v>554</v>
      </c>
      <c r="B995" s="730" t="s">
        <v>555</v>
      </c>
      <c r="C995" s="731" t="s">
        <v>574</v>
      </c>
      <c r="D995" s="732" t="s">
        <v>575</v>
      </c>
      <c r="E995" s="733">
        <v>50113001</v>
      </c>
      <c r="F995" s="732" t="s">
        <v>577</v>
      </c>
      <c r="G995" s="731" t="s">
        <v>578</v>
      </c>
      <c r="H995" s="731">
        <v>900803</v>
      </c>
      <c r="I995" s="731">
        <v>1000</v>
      </c>
      <c r="J995" s="731" t="s">
        <v>1108</v>
      </c>
      <c r="K995" s="731" t="s">
        <v>329</v>
      </c>
      <c r="L995" s="734">
        <v>50.966040191227151</v>
      </c>
      <c r="M995" s="734">
        <v>2</v>
      </c>
      <c r="N995" s="735">
        <v>101.9320803824543</v>
      </c>
    </row>
    <row r="996" spans="1:14" ht="14.45" customHeight="1" x14ac:dyDescent="0.2">
      <c r="A996" s="729" t="s">
        <v>554</v>
      </c>
      <c r="B996" s="730" t="s">
        <v>555</v>
      </c>
      <c r="C996" s="731" t="s">
        <v>574</v>
      </c>
      <c r="D996" s="732" t="s">
        <v>575</v>
      </c>
      <c r="E996" s="733">
        <v>50113001</v>
      </c>
      <c r="F996" s="732" t="s">
        <v>577</v>
      </c>
      <c r="G996" s="731" t="s">
        <v>578</v>
      </c>
      <c r="H996" s="731">
        <v>398229</v>
      </c>
      <c r="I996" s="731">
        <v>0</v>
      </c>
      <c r="J996" s="731" t="s">
        <v>1109</v>
      </c>
      <c r="K996" s="731" t="s">
        <v>329</v>
      </c>
      <c r="L996" s="734">
        <v>252.23333333333335</v>
      </c>
      <c r="M996" s="734">
        <v>3</v>
      </c>
      <c r="N996" s="735">
        <v>756.7</v>
      </c>
    </row>
    <row r="997" spans="1:14" ht="14.45" customHeight="1" x14ac:dyDescent="0.2">
      <c r="A997" s="729" t="s">
        <v>554</v>
      </c>
      <c r="B997" s="730" t="s">
        <v>555</v>
      </c>
      <c r="C997" s="731" t="s">
        <v>574</v>
      </c>
      <c r="D997" s="732" t="s">
        <v>575</v>
      </c>
      <c r="E997" s="733">
        <v>50113001</v>
      </c>
      <c r="F997" s="732" t="s">
        <v>577</v>
      </c>
      <c r="G997" s="731" t="s">
        <v>578</v>
      </c>
      <c r="H997" s="731">
        <v>930248</v>
      </c>
      <c r="I997" s="731">
        <v>0</v>
      </c>
      <c r="J997" s="731" t="s">
        <v>1947</v>
      </c>
      <c r="K997" s="731" t="s">
        <v>329</v>
      </c>
      <c r="L997" s="734">
        <v>446.72734678361053</v>
      </c>
      <c r="M997" s="734">
        <v>18</v>
      </c>
      <c r="N997" s="735">
        <v>8041.0922421049891</v>
      </c>
    </row>
    <row r="998" spans="1:14" ht="14.45" customHeight="1" x14ac:dyDescent="0.2">
      <c r="A998" s="729" t="s">
        <v>554</v>
      </c>
      <c r="B998" s="730" t="s">
        <v>555</v>
      </c>
      <c r="C998" s="731" t="s">
        <v>574</v>
      </c>
      <c r="D998" s="732" t="s">
        <v>575</v>
      </c>
      <c r="E998" s="733">
        <v>50113001</v>
      </c>
      <c r="F998" s="732" t="s">
        <v>577</v>
      </c>
      <c r="G998" s="731" t="s">
        <v>578</v>
      </c>
      <c r="H998" s="731">
        <v>900321</v>
      </c>
      <c r="I998" s="731">
        <v>0</v>
      </c>
      <c r="J998" s="731" t="s">
        <v>1112</v>
      </c>
      <c r="K998" s="731" t="s">
        <v>329</v>
      </c>
      <c r="L998" s="734">
        <v>297.20009248302154</v>
      </c>
      <c r="M998" s="734">
        <v>1</v>
      </c>
      <c r="N998" s="735">
        <v>297.20009248302154</v>
      </c>
    </row>
    <row r="999" spans="1:14" ht="14.45" customHeight="1" x14ac:dyDescent="0.2">
      <c r="A999" s="729" t="s">
        <v>554</v>
      </c>
      <c r="B999" s="730" t="s">
        <v>555</v>
      </c>
      <c r="C999" s="731" t="s">
        <v>574</v>
      </c>
      <c r="D999" s="732" t="s">
        <v>575</v>
      </c>
      <c r="E999" s="733">
        <v>50113001</v>
      </c>
      <c r="F999" s="732" t="s">
        <v>577</v>
      </c>
      <c r="G999" s="731" t="s">
        <v>578</v>
      </c>
      <c r="H999" s="731">
        <v>501990</v>
      </c>
      <c r="I999" s="731">
        <v>0</v>
      </c>
      <c r="J999" s="731" t="s">
        <v>1948</v>
      </c>
      <c r="K999" s="731" t="s">
        <v>329</v>
      </c>
      <c r="L999" s="734">
        <v>691.52916495737509</v>
      </c>
      <c r="M999" s="734">
        <v>2</v>
      </c>
      <c r="N999" s="735">
        <v>1383.0583299147502</v>
      </c>
    </row>
    <row r="1000" spans="1:14" ht="14.45" customHeight="1" x14ac:dyDescent="0.2">
      <c r="A1000" s="729" t="s">
        <v>554</v>
      </c>
      <c r="B1000" s="730" t="s">
        <v>555</v>
      </c>
      <c r="C1000" s="731" t="s">
        <v>574</v>
      </c>
      <c r="D1000" s="732" t="s">
        <v>575</v>
      </c>
      <c r="E1000" s="733">
        <v>50113001</v>
      </c>
      <c r="F1000" s="732" t="s">
        <v>577</v>
      </c>
      <c r="G1000" s="731" t="s">
        <v>578</v>
      </c>
      <c r="H1000" s="731">
        <v>900520</v>
      </c>
      <c r="I1000" s="731">
        <v>0</v>
      </c>
      <c r="J1000" s="731" t="s">
        <v>1949</v>
      </c>
      <c r="K1000" s="731" t="s">
        <v>1950</v>
      </c>
      <c r="L1000" s="734">
        <v>83.732499882384815</v>
      </c>
      <c r="M1000" s="734">
        <v>1</v>
      </c>
      <c r="N1000" s="735">
        <v>83.732499882384815</v>
      </c>
    </row>
    <row r="1001" spans="1:14" ht="14.45" customHeight="1" x14ac:dyDescent="0.2">
      <c r="A1001" s="729" t="s">
        <v>554</v>
      </c>
      <c r="B1001" s="730" t="s">
        <v>555</v>
      </c>
      <c r="C1001" s="731" t="s">
        <v>574</v>
      </c>
      <c r="D1001" s="732" t="s">
        <v>575</v>
      </c>
      <c r="E1001" s="733">
        <v>50113001</v>
      </c>
      <c r="F1001" s="732" t="s">
        <v>577</v>
      </c>
      <c r="G1001" s="731" t="s">
        <v>578</v>
      </c>
      <c r="H1001" s="731">
        <v>920356</v>
      </c>
      <c r="I1001" s="731">
        <v>0</v>
      </c>
      <c r="J1001" s="731" t="s">
        <v>1114</v>
      </c>
      <c r="K1001" s="731" t="s">
        <v>329</v>
      </c>
      <c r="L1001" s="734">
        <v>100.32603076923077</v>
      </c>
      <c r="M1001" s="734">
        <v>2</v>
      </c>
      <c r="N1001" s="735">
        <v>200.65206153846154</v>
      </c>
    </row>
    <row r="1002" spans="1:14" ht="14.45" customHeight="1" x14ac:dyDescent="0.2">
      <c r="A1002" s="729" t="s">
        <v>554</v>
      </c>
      <c r="B1002" s="730" t="s">
        <v>555</v>
      </c>
      <c r="C1002" s="731" t="s">
        <v>574</v>
      </c>
      <c r="D1002" s="732" t="s">
        <v>575</v>
      </c>
      <c r="E1002" s="733">
        <v>50113001</v>
      </c>
      <c r="F1002" s="732" t="s">
        <v>577</v>
      </c>
      <c r="G1002" s="731" t="s">
        <v>578</v>
      </c>
      <c r="H1002" s="731">
        <v>920282</v>
      </c>
      <c r="I1002" s="731">
        <v>0</v>
      </c>
      <c r="J1002" s="731" t="s">
        <v>1951</v>
      </c>
      <c r="K1002" s="731" t="s">
        <v>329</v>
      </c>
      <c r="L1002" s="734">
        <v>90.844519201965142</v>
      </c>
      <c r="M1002" s="734">
        <v>2</v>
      </c>
      <c r="N1002" s="735">
        <v>181.68903840393028</v>
      </c>
    </row>
    <row r="1003" spans="1:14" ht="14.45" customHeight="1" x14ac:dyDescent="0.2">
      <c r="A1003" s="729" t="s">
        <v>554</v>
      </c>
      <c r="B1003" s="730" t="s">
        <v>555</v>
      </c>
      <c r="C1003" s="731" t="s">
        <v>574</v>
      </c>
      <c r="D1003" s="732" t="s">
        <v>575</v>
      </c>
      <c r="E1003" s="733">
        <v>50113001</v>
      </c>
      <c r="F1003" s="732" t="s">
        <v>577</v>
      </c>
      <c r="G1003" s="731" t="s">
        <v>578</v>
      </c>
      <c r="H1003" s="731">
        <v>900007</v>
      </c>
      <c r="I1003" s="731">
        <v>0</v>
      </c>
      <c r="J1003" s="731" t="s">
        <v>1952</v>
      </c>
      <c r="K1003" s="731" t="s">
        <v>329</v>
      </c>
      <c r="L1003" s="734">
        <v>68.97489111772407</v>
      </c>
      <c r="M1003" s="734">
        <v>1</v>
      </c>
      <c r="N1003" s="735">
        <v>68.97489111772407</v>
      </c>
    </row>
    <row r="1004" spans="1:14" ht="14.45" customHeight="1" x14ac:dyDescent="0.2">
      <c r="A1004" s="729" t="s">
        <v>554</v>
      </c>
      <c r="B1004" s="730" t="s">
        <v>555</v>
      </c>
      <c r="C1004" s="731" t="s">
        <v>574</v>
      </c>
      <c r="D1004" s="732" t="s">
        <v>575</v>
      </c>
      <c r="E1004" s="733">
        <v>50113001</v>
      </c>
      <c r="F1004" s="732" t="s">
        <v>577</v>
      </c>
      <c r="G1004" s="731" t="s">
        <v>578</v>
      </c>
      <c r="H1004" s="731">
        <v>900493</v>
      </c>
      <c r="I1004" s="731">
        <v>0</v>
      </c>
      <c r="J1004" s="731" t="s">
        <v>1115</v>
      </c>
      <c r="K1004" s="731" t="s">
        <v>329</v>
      </c>
      <c r="L1004" s="734">
        <v>367.86139464727665</v>
      </c>
      <c r="M1004" s="734">
        <v>1</v>
      </c>
      <c r="N1004" s="735">
        <v>367.86139464727665</v>
      </c>
    </row>
    <row r="1005" spans="1:14" ht="14.45" customHeight="1" x14ac:dyDescent="0.2">
      <c r="A1005" s="729" t="s">
        <v>554</v>
      </c>
      <c r="B1005" s="730" t="s">
        <v>555</v>
      </c>
      <c r="C1005" s="731" t="s">
        <v>574</v>
      </c>
      <c r="D1005" s="732" t="s">
        <v>575</v>
      </c>
      <c r="E1005" s="733">
        <v>50113001</v>
      </c>
      <c r="F1005" s="732" t="s">
        <v>577</v>
      </c>
      <c r="G1005" s="731" t="s">
        <v>578</v>
      </c>
      <c r="H1005" s="731">
        <v>843067</v>
      </c>
      <c r="I1005" s="731">
        <v>0</v>
      </c>
      <c r="J1005" s="731" t="s">
        <v>1953</v>
      </c>
      <c r="K1005" s="731" t="s">
        <v>329</v>
      </c>
      <c r="L1005" s="734">
        <v>493.73724022845812</v>
      </c>
      <c r="M1005" s="734">
        <v>1</v>
      </c>
      <c r="N1005" s="735">
        <v>493.73724022845812</v>
      </c>
    </row>
    <row r="1006" spans="1:14" ht="14.45" customHeight="1" x14ac:dyDescent="0.2">
      <c r="A1006" s="729" t="s">
        <v>554</v>
      </c>
      <c r="B1006" s="730" t="s">
        <v>555</v>
      </c>
      <c r="C1006" s="731" t="s">
        <v>574</v>
      </c>
      <c r="D1006" s="732" t="s">
        <v>575</v>
      </c>
      <c r="E1006" s="733">
        <v>50113001</v>
      </c>
      <c r="F1006" s="732" t="s">
        <v>577</v>
      </c>
      <c r="G1006" s="731" t="s">
        <v>578</v>
      </c>
      <c r="H1006" s="731">
        <v>921394</v>
      </c>
      <c r="I1006" s="731">
        <v>0</v>
      </c>
      <c r="J1006" s="731" t="s">
        <v>1116</v>
      </c>
      <c r="K1006" s="731" t="s">
        <v>329</v>
      </c>
      <c r="L1006" s="734">
        <v>511.14997761247639</v>
      </c>
      <c r="M1006" s="734">
        <v>9</v>
      </c>
      <c r="N1006" s="735">
        <v>4600.3497985122876</v>
      </c>
    </row>
    <row r="1007" spans="1:14" ht="14.45" customHeight="1" x14ac:dyDescent="0.2">
      <c r="A1007" s="729" t="s">
        <v>554</v>
      </c>
      <c r="B1007" s="730" t="s">
        <v>555</v>
      </c>
      <c r="C1007" s="731" t="s">
        <v>574</v>
      </c>
      <c r="D1007" s="732" t="s">
        <v>575</v>
      </c>
      <c r="E1007" s="733">
        <v>50113001</v>
      </c>
      <c r="F1007" s="732" t="s">
        <v>577</v>
      </c>
      <c r="G1007" s="731" t="s">
        <v>578</v>
      </c>
      <c r="H1007" s="731">
        <v>921417</v>
      </c>
      <c r="I1007" s="731">
        <v>0</v>
      </c>
      <c r="J1007" s="731" t="s">
        <v>1954</v>
      </c>
      <c r="K1007" s="731" t="s">
        <v>329</v>
      </c>
      <c r="L1007" s="734">
        <v>1130.9342946743318</v>
      </c>
      <c r="M1007" s="734">
        <v>1</v>
      </c>
      <c r="N1007" s="735">
        <v>1130.9342946743318</v>
      </c>
    </row>
    <row r="1008" spans="1:14" ht="14.45" customHeight="1" x14ac:dyDescent="0.2">
      <c r="A1008" s="729" t="s">
        <v>554</v>
      </c>
      <c r="B1008" s="730" t="s">
        <v>555</v>
      </c>
      <c r="C1008" s="731" t="s">
        <v>574</v>
      </c>
      <c r="D1008" s="732" t="s">
        <v>575</v>
      </c>
      <c r="E1008" s="733">
        <v>50113001</v>
      </c>
      <c r="F1008" s="732" t="s">
        <v>577</v>
      </c>
      <c r="G1008" s="731" t="s">
        <v>578</v>
      </c>
      <c r="H1008" s="731">
        <v>900071</v>
      </c>
      <c r="I1008" s="731">
        <v>0</v>
      </c>
      <c r="J1008" s="731" t="s">
        <v>1117</v>
      </c>
      <c r="K1008" s="731" t="s">
        <v>329</v>
      </c>
      <c r="L1008" s="734">
        <v>147.57453492051857</v>
      </c>
      <c r="M1008" s="734">
        <v>1</v>
      </c>
      <c r="N1008" s="735">
        <v>147.57453492051857</v>
      </c>
    </row>
    <row r="1009" spans="1:14" ht="14.45" customHeight="1" x14ac:dyDescent="0.2">
      <c r="A1009" s="729" t="s">
        <v>554</v>
      </c>
      <c r="B1009" s="730" t="s">
        <v>555</v>
      </c>
      <c r="C1009" s="731" t="s">
        <v>574</v>
      </c>
      <c r="D1009" s="732" t="s">
        <v>575</v>
      </c>
      <c r="E1009" s="733">
        <v>50113001</v>
      </c>
      <c r="F1009" s="732" t="s">
        <v>577</v>
      </c>
      <c r="G1009" s="731" t="s">
        <v>578</v>
      </c>
      <c r="H1009" s="731">
        <v>921134</v>
      </c>
      <c r="I1009" s="731">
        <v>0</v>
      </c>
      <c r="J1009" s="731" t="s">
        <v>1123</v>
      </c>
      <c r="K1009" s="731" t="s">
        <v>329</v>
      </c>
      <c r="L1009" s="734">
        <v>292.38021677853692</v>
      </c>
      <c r="M1009" s="734">
        <v>2</v>
      </c>
      <c r="N1009" s="735">
        <v>584.76043355707384</v>
      </c>
    </row>
    <row r="1010" spans="1:14" ht="14.45" customHeight="1" x14ac:dyDescent="0.2">
      <c r="A1010" s="729" t="s">
        <v>554</v>
      </c>
      <c r="B1010" s="730" t="s">
        <v>555</v>
      </c>
      <c r="C1010" s="731" t="s">
        <v>574</v>
      </c>
      <c r="D1010" s="732" t="s">
        <v>575</v>
      </c>
      <c r="E1010" s="733">
        <v>50113001</v>
      </c>
      <c r="F1010" s="732" t="s">
        <v>577</v>
      </c>
      <c r="G1010" s="731" t="s">
        <v>578</v>
      </c>
      <c r="H1010" s="731">
        <v>921450</v>
      </c>
      <c r="I1010" s="731">
        <v>0</v>
      </c>
      <c r="J1010" s="731" t="s">
        <v>1955</v>
      </c>
      <c r="K1010" s="731" t="s">
        <v>329</v>
      </c>
      <c r="L1010" s="734">
        <v>464.3942088241605</v>
      </c>
      <c r="M1010" s="734">
        <v>1</v>
      </c>
      <c r="N1010" s="735">
        <v>464.3942088241605</v>
      </c>
    </row>
    <row r="1011" spans="1:14" ht="14.45" customHeight="1" x14ac:dyDescent="0.2">
      <c r="A1011" s="729" t="s">
        <v>554</v>
      </c>
      <c r="B1011" s="730" t="s">
        <v>555</v>
      </c>
      <c r="C1011" s="731" t="s">
        <v>574</v>
      </c>
      <c r="D1011" s="732" t="s">
        <v>575</v>
      </c>
      <c r="E1011" s="733">
        <v>50113001</v>
      </c>
      <c r="F1011" s="732" t="s">
        <v>577</v>
      </c>
      <c r="G1011" s="731" t="s">
        <v>578</v>
      </c>
      <c r="H1011" s="731">
        <v>921135</v>
      </c>
      <c r="I1011" s="731">
        <v>0</v>
      </c>
      <c r="J1011" s="731" t="s">
        <v>1126</v>
      </c>
      <c r="K1011" s="731" t="s">
        <v>1127</v>
      </c>
      <c r="L1011" s="734">
        <v>270.30939221204198</v>
      </c>
      <c r="M1011" s="734">
        <v>2</v>
      </c>
      <c r="N1011" s="735">
        <v>540.61878442408397</v>
      </c>
    </row>
    <row r="1012" spans="1:14" ht="14.45" customHeight="1" x14ac:dyDescent="0.2">
      <c r="A1012" s="729" t="s">
        <v>554</v>
      </c>
      <c r="B1012" s="730" t="s">
        <v>555</v>
      </c>
      <c r="C1012" s="731" t="s">
        <v>574</v>
      </c>
      <c r="D1012" s="732" t="s">
        <v>575</v>
      </c>
      <c r="E1012" s="733">
        <v>50113001</v>
      </c>
      <c r="F1012" s="732" t="s">
        <v>577</v>
      </c>
      <c r="G1012" s="731" t="s">
        <v>578</v>
      </c>
      <c r="H1012" s="731">
        <v>930256</v>
      </c>
      <c r="I1012" s="731">
        <v>0</v>
      </c>
      <c r="J1012" s="731" t="s">
        <v>1956</v>
      </c>
      <c r="K1012" s="731" t="s">
        <v>329</v>
      </c>
      <c r="L1012" s="734">
        <v>379.49379988561105</v>
      </c>
      <c r="M1012" s="734">
        <v>21</v>
      </c>
      <c r="N1012" s="735">
        <v>7969.3697975978321</v>
      </c>
    </row>
    <row r="1013" spans="1:14" ht="14.45" customHeight="1" x14ac:dyDescent="0.2">
      <c r="A1013" s="729" t="s">
        <v>554</v>
      </c>
      <c r="B1013" s="730" t="s">
        <v>555</v>
      </c>
      <c r="C1013" s="731" t="s">
        <v>574</v>
      </c>
      <c r="D1013" s="732" t="s">
        <v>575</v>
      </c>
      <c r="E1013" s="733">
        <v>50113001</v>
      </c>
      <c r="F1013" s="732" t="s">
        <v>577</v>
      </c>
      <c r="G1013" s="731" t="s">
        <v>578</v>
      </c>
      <c r="H1013" s="731">
        <v>900518</v>
      </c>
      <c r="I1013" s="731">
        <v>0</v>
      </c>
      <c r="J1013" s="731" t="s">
        <v>1957</v>
      </c>
      <c r="K1013" s="731" t="s">
        <v>329</v>
      </c>
      <c r="L1013" s="734">
        <v>245.0460287271801</v>
      </c>
      <c r="M1013" s="734">
        <v>1</v>
      </c>
      <c r="N1013" s="735">
        <v>245.0460287271801</v>
      </c>
    </row>
    <row r="1014" spans="1:14" ht="14.45" customHeight="1" x14ac:dyDescent="0.2">
      <c r="A1014" s="729" t="s">
        <v>554</v>
      </c>
      <c r="B1014" s="730" t="s">
        <v>555</v>
      </c>
      <c r="C1014" s="731" t="s">
        <v>574</v>
      </c>
      <c r="D1014" s="732" t="s">
        <v>575</v>
      </c>
      <c r="E1014" s="733">
        <v>50113001</v>
      </c>
      <c r="F1014" s="732" t="s">
        <v>577</v>
      </c>
      <c r="G1014" s="731" t="s">
        <v>578</v>
      </c>
      <c r="H1014" s="731">
        <v>500829</v>
      </c>
      <c r="I1014" s="731">
        <v>0</v>
      </c>
      <c r="J1014" s="731" t="s">
        <v>1130</v>
      </c>
      <c r="K1014" s="731" t="s">
        <v>1131</v>
      </c>
      <c r="L1014" s="734">
        <v>328.03469569384197</v>
      </c>
      <c r="M1014" s="734">
        <v>1</v>
      </c>
      <c r="N1014" s="735">
        <v>328.03469569384197</v>
      </c>
    </row>
    <row r="1015" spans="1:14" ht="14.45" customHeight="1" x14ac:dyDescent="0.2">
      <c r="A1015" s="729" t="s">
        <v>554</v>
      </c>
      <c r="B1015" s="730" t="s">
        <v>555</v>
      </c>
      <c r="C1015" s="731" t="s">
        <v>574</v>
      </c>
      <c r="D1015" s="732" t="s">
        <v>575</v>
      </c>
      <c r="E1015" s="733">
        <v>50113001</v>
      </c>
      <c r="F1015" s="732" t="s">
        <v>577</v>
      </c>
      <c r="G1015" s="731" t="s">
        <v>578</v>
      </c>
      <c r="H1015" s="731">
        <v>921184</v>
      </c>
      <c r="I1015" s="731">
        <v>0</v>
      </c>
      <c r="J1015" s="731" t="s">
        <v>1134</v>
      </c>
      <c r="K1015" s="731" t="s">
        <v>329</v>
      </c>
      <c r="L1015" s="734">
        <v>521.35349775394866</v>
      </c>
      <c r="M1015" s="734">
        <v>1</v>
      </c>
      <c r="N1015" s="735">
        <v>521.35349775394866</v>
      </c>
    </row>
    <row r="1016" spans="1:14" ht="14.45" customHeight="1" x14ac:dyDescent="0.2">
      <c r="A1016" s="729" t="s">
        <v>554</v>
      </c>
      <c r="B1016" s="730" t="s">
        <v>555</v>
      </c>
      <c r="C1016" s="731" t="s">
        <v>574</v>
      </c>
      <c r="D1016" s="732" t="s">
        <v>575</v>
      </c>
      <c r="E1016" s="733">
        <v>50113001</v>
      </c>
      <c r="F1016" s="732" t="s">
        <v>577</v>
      </c>
      <c r="G1016" s="731" t="s">
        <v>578</v>
      </c>
      <c r="H1016" s="731">
        <v>235808</v>
      </c>
      <c r="I1016" s="731">
        <v>235808</v>
      </c>
      <c r="J1016" s="731" t="s">
        <v>1137</v>
      </c>
      <c r="K1016" s="731" t="s">
        <v>1138</v>
      </c>
      <c r="L1016" s="734">
        <v>99.809999999999988</v>
      </c>
      <c r="M1016" s="734">
        <v>5</v>
      </c>
      <c r="N1016" s="735">
        <v>499.04999999999995</v>
      </c>
    </row>
    <row r="1017" spans="1:14" ht="14.45" customHeight="1" x14ac:dyDescent="0.2">
      <c r="A1017" s="729" t="s">
        <v>554</v>
      </c>
      <c r="B1017" s="730" t="s">
        <v>555</v>
      </c>
      <c r="C1017" s="731" t="s">
        <v>574</v>
      </c>
      <c r="D1017" s="732" t="s">
        <v>575</v>
      </c>
      <c r="E1017" s="733">
        <v>50113001</v>
      </c>
      <c r="F1017" s="732" t="s">
        <v>577</v>
      </c>
      <c r="G1017" s="731" t="s">
        <v>578</v>
      </c>
      <c r="H1017" s="731">
        <v>230614</v>
      </c>
      <c r="I1017" s="731">
        <v>230614</v>
      </c>
      <c r="J1017" s="731" t="s">
        <v>1140</v>
      </c>
      <c r="K1017" s="731" t="s">
        <v>1141</v>
      </c>
      <c r="L1017" s="734">
        <v>277.64000000000004</v>
      </c>
      <c r="M1017" s="734">
        <v>1</v>
      </c>
      <c r="N1017" s="735">
        <v>277.64000000000004</v>
      </c>
    </row>
    <row r="1018" spans="1:14" ht="14.45" customHeight="1" x14ac:dyDescent="0.2">
      <c r="A1018" s="729" t="s">
        <v>554</v>
      </c>
      <c r="B1018" s="730" t="s">
        <v>555</v>
      </c>
      <c r="C1018" s="731" t="s">
        <v>574</v>
      </c>
      <c r="D1018" s="732" t="s">
        <v>575</v>
      </c>
      <c r="E1018" s="733">
        <v>50113001</v>
      </c>
      <c r="F1018" s="732" t="s">
        <v>577</v>
      </c>
      <c r="G1018" s="731" t="s">
        <v>578</v>
      </c>
      <c r="H1018" s="731">
        <v>119571</v>
      </c>
      <c r="I1018" s="731">
        <v>19571</v>
      </c>
      <c r="J1018" s="731" t="s">
        <v>1142</v>
      </c>
      <c r="K1018" s="731" t="s">
        <v>1143</v>
      </c>
      <c r="L1018" s="734">
        <v>247.46923076923076</v>
      </c>
      <c r="M1018" s="734">
        <v>13</v>
      </c>
      <c r="N1018" s="735">
        <v>3217.1</v>
      </c>
    </row>
    <row r="1019" spans="1:14" ht="14.45" customHeight="1" x14ac:dyDescent="0.2">
      <c r="A1019" s="729" t="s">
        <v>554</v>
      </c>
      <c r="B1019" s="730" t="s">
        <v>555</v>
      </c>
      <c r="C1019" s="731" t="s">
        <v>574</v>
      </c>
      <c r="D1019" s="732" t="s">
        <v>575</v>
      </c>
      <c r="E1019" s="733">
        <v>50113001</v>
      </c>
      <c r="F1019" s="732" t="s">
        <v>577</v>
      </c>
      <c r="G1019" s="731" t="s">
        <v>329</v>
      </c>
      <c r="H1019" s="731">
        <v>237788</v>
      </c>
      <c r="I1019" s="731">
        <v>237788</v>
      </c>
      <c r="J1019" s="731" t="s">
        <v>1958</v>
      </c>
      <c r="K1019" s="731" t="s">
        <v>1959</v>
      </c>
      <c r="L1019" s="734">
        <v>415.59000000000009</v>
      </c>
      <c r="M1019" s="734">
        <v>2</v>
      </c>
      <c r="N1019" s="735">
        <v>831.18000000000018</v>
      </c>
    </row>
    <row r="1020" spans="1:14" ht="14.45" customHeight="1" x14ac:dyDescent="0.2">
      <c r="A1020" s="729" t="s">
        <v>554</v>
      </c>
      <c r="B1020" s="730" t="s">
        <v>555</v>
      </c>
      <c r="C1020" s="731" t="s">
        <v>574</v>
      </c>
      <c r="D1020" s="732" t="s">
        <v>575</v>
      </c>
      <c r="E1020" s="733">
        <v>50113001</v>
      </c>
      <c r="F1020" s="732" t="s">
        <v>577</v>
      </c>
      <c r="G1020" s="731" t="s">
        <v>587</v>
      </c>
      <c r="H1020" s="731">
        <v>237787</v>
      </c>
      <c r="I1020" s="731">
        <v>237787</v>
      </c>
      <c r="J1020" s="731" t="s">
        <v>1958</v>
      </c>
      <c r="K1020" s="731" t="s">
        <v>1960</v>
      </c>
      <c r="L1020" s="734">
        <v>172.92000000000002</v>
      </c>
      <c r="M1020" s="734">
        <v>16</v>
      </c>
      <c r="N1020" s="735">
        <v>2766.7200000000003</v>
      </c>
    </row>
    <row r="1021" spans="1:14" ht="14.45" customHeight="1" x14ac:dyDescent="0.2">
      <c r="A1021" s="729" t="s">
        <v>554</v>
      </c>
      <c r="B1021" s="730" t="s">
        <v>555</v>
      </c>
      <c r="C1021" s="731" t="s">
        <v>574</v>
      </c>
      <c r="D1021" s="732" t="s">
        <v>575</v>
      </c>
      <c r="E1021" s="733">
        <v>50113001</v>
      </c>
      <c r="F1021" s="732" t="s">
        <v>577</v>
      </c>
      <c r="G1021" s="731" t="s">
        <v>578</v>
      </c>
      <c r="H1021" s="731">
        <v>127953</v>
      </c>
      <c r="I1021" s="731">
        <v>27953</v>
      </c>
      <c r="J1021" s="731" t="s">
        <v>1144</v>
      </c>
      <c r="K1021" s="731" t="s">
        <v>1145</v>
      </c>
      <c r="L1021" s="734">
        <v>1083.7200000000003</v>
      </c>
      <c r="M1021" s="734">
        <v>4</v>
      </c>
      <c r="N1021" s="735">
        <v>4334.880000000001</v>
      </c>
    </row>
    <row r="1022" spans="1:14" ht="14.45" customHeight="1" x14ac:dyDescent="0.2">
      <c r="A1022" s="729" t="s">
        <v>554</v>
      </c>
      <c r="B1022" s="730" t="s">
        <v>555</v>
      </c>
      <c r="C1022" s="731" t="s">
        <v>574</v>
      </c>
      <c r="D1022" s="732" t="s">
        <v>575</v>
      </c>
      <c r="E1022" s="733">
        <v>50113001</v>
      </c>
      <c r="F1022" s="732" t="s">
        <v>577</v>
      </c>
      <c r="G1022" s="731" t="s">
        <v>587</v>
      </c>
      <c r="H1022" s="731">
        <v>117122</v>
      </c>
      <c r="I1022" s="731">
        <v>17122</v>
      </c>
      <c r="J1022" s="731" t="s">
        <v>1961</v>
      </c>
      <c r="K1022" s="731" t="s">
        <v>1962</v>
      </c>
      <c r="L1022" s="734">
        <v>198.13000000000005</v>
      </c>
      <c r="M1022" s="734">
        <v>1</v>
      </c>
      <c r="N1022" s="735">
        <v>198.13000000000005</v>
      </c>
    </row>
    <row r="1023" spans="1:14" ht="14.45" customHeight="1" x14ac:dyDescent="0.2">
      <c r="A1023" s="729" t="s">
        <v>554</v>
      </c>
      <c r="B1023" s="730" t="s">
        <v>555</v>
      </c>
      <c r="C1023" s="731" t="s">
        <v>574</v>
      </c>
      <c r="D1023" s="732" t="s">
        <v>575</v>
      </c>
      <c r="E1023" s="733">
        <v>50113001</v>
      </c>
      <c r="F1023" s="732" t="s">
        <v>577</v>
      </c>
      <c r="G1023" s="731" t="s">
        <v>587</v>
      </c>
      <c r="H1023" s="731">
        <v>117121</v>
      </c>
      <c r="I1023" s="731">
        <v>17121</v>
      </c>
      <c r="J1023" s="731" t="s">
        <v>1961</v>
      </c>
      <c r="K1023" s="731" t="s">
        <v>1963</v>
      </c>
      <c r="L1023" s="734">
        <v>106.05999999999999</v>
      </c>
      <c r="M1023" s="734">
        <v>1</v>
      </c>
      <c r="N1023" s="735">
        <v>106.05999999999999</v>
      </c>
    </row>
    <row r="1024" spans="1:14" ht="14.45" customHeight="1" x14ac:dyDescent="0.2">
      <c r="A1024" s="729" t="s">
        <v>554</v>
      </c>
      <c r="B1024" s="730" t="s">
        <v>555</v>
      </c>
      <c r="C1024" s="731" t="s">
        <v>574</v>
      </c>
      <c r="D1024" s="732" t="s">
        <v>575</v>
      </c>
      <c r="E1024" s="733">
        <v>50113001</v>
      </c>
      <c r="F1024" s="732" t="s">
        <v>577</v>
      </c>
      <c r="G1024" s="731" t="s">
        <v>578</v>
      </c>
      <c r="H1024" s="731">
        <v>225400</v>
      </c>
      <c r="I1024" s="731">
        <v>225400</v>
      </c>
      <c r="J1024" s="731" t="s">
        <v>1964</v>
      </c>
      <c r="K1024" s="731" t="s">
        <v>1965</v>
      </c>
      <c r="L1024" s="734">
        <v>52.95000000000001</v>
      </c>
      <c r="M1024" s="734">
        <v>3</v>
      </c>
      <c r="N1024" s="735">
        <v>158.85000000000002</v>
      </c>
    </row>
    <row r="1025" spans="1:14" ht="14.45" customHeight="1" x14ac:dyDescent="0.2">
      <c r="A1025" s="729" t="s">
        <v>554</v>
      </c>
      <c r="B1025" s="730" t="s">
        <v>555</v>
      </c>
      <c r="C1025" s="731" t="s">
        <v>574</v>
      </c>
      <c r="D1025" s="732" t="s">
        <v>575</v>
      </c>
      <c r="E1025" s="733">
        <v>50113001</v>
      </c>
      <c r="F1025" s="732" t="s">
        <v>577</v>
      </c>
      <c r="G1025" s="731" t="s">
        <v>587</v>
      </c>
      <c r="H1025" s="731">
        <v>187427</v>
      </c>
      <c r="I1025" s="731">
        <v>187427</v>
      </c>
      <c r="J1025" s="731" t="s">
        <v>1150</v>
      </c>
      <c r="K1025" s="731" t="s">
        <v>1151</v>
      </c>
      <c r="L1025" s="734">
        <v>62.669999999999995</v>
      </c>
      <c r="M1025" s="734">
        <v>4</v>
      </c>
      <c r="N1025" s="735">
        <v>250.67999999999998</v>
      </c>
    </row>
    <row r="1026" spans="1:14" ht="14.45" customHeight="1" x14ac:dyDescent="0.2">
      <c r="A1026" s="729" t="s">
        <v>554</v>
      </c>
      <c r="B1026" s="730" t="s">
        <v>555</v>
      </c>
      <c r="C1026" s="731" t="s">
        <v>574</v>
      </c>
      <c r="D1026" s="732" t="s">
        <v>575</v>
      </c>
      <c r="E1026" s="733">
        <v>50113001</v>
      </c>
      <c r="F1026" s="732" t="s">
        <v>577</v>
      </c>
      <c r="G1026" s="731" t="s">
        <v>587</v>
      </c>
      <c r="H1026" s="731">
        <v>169714</v>
      </c>
      <c r="I1026" s="731">
        <v>169714</v>
      </c>
      <c r="J1026" s="731" t="s">
        <v>1152</v>
      </c>
      <c r="K1026" s="731" t="s">
        <v>1153</v>
      </c>
      <c r="L1026" s="734">
        <v>112.13</v>
      </c>
      <c r="M1026" s="734">
        <v>1</v>
      </c>
      <c r="N1026" s="735">
        <v>112.13</v>
      </c>
    </row>
    <row r="1027" spans="1:14" ht="14.45" customHeight="1" x14ac:dyDescent="0.2">
      <c r="A1027" s="729" t="s">
        <v>554</v>
      </c>
      <c r="B1027" s="730" t="s">
        <v>555</v>
      </c>
      <c r="C1027" s="731" t="s">
        <v>574</v>
      </c>
      <c r="D1027" s="732" t="s">
        <v>575</v>
      </c>
      <c r="E1027" s="733">
        <v>50113001</v>
      </c>
      <c r="F1027" s="732" t="s">
        <v>577</v>
      </c>
      <c r="G1027" s="731" t="s">
        <v>587</v>
      </c>
      <c r="H1027" s="731">
        <v>147133</v>
      </c>
      <c r="I1027" s="731">
        <v>172044</v>
      </c>
      <c r="J1027" s="731" t="s">
        <v>1966</v>
      </c>
      <c r="K1027" s="731" t="s">
        <v>1967</v>
      </c>
      <c r="L1027" s="734">
        <v>98.009999999999977</v>
      </c>
      <c r="M1027" s="734">
        <v>2</v>
      </c>
      <c r="N1027" s="735">
        <v>196.01999999999995</v>
      </c>
    </row>
    <row r="1028" spans="1:14" ht="14.45" customHeight="1" x14ac:dyDescent="0.2">
      <c r="A1028" s="729" t="s">
        <v>554</v>
      </c>
      <c r="B1028" s="730" t="s">
        <v>555</v>
      </c>
      <c r="C1028" s="731" t="s">
        <v>574</v>
      </c>
      <c r="D1028" s="732" t="s">
        <v>575</v>
      </c>
      <c r="E1028" s="733">
        <v>50113001</v>
      </c>
      <c r="F1028" s="732" t="s">
        <v>577</v>
      </c>
      <c r="G1028" s="731" t="s">
        <v>587</v>
      </c>
      <c r="H1028" s="731">
        <v>187425</v>
      </c>
      <c r="I1028" s="731">
        <v>187425</v>
      </c>
      <c r="J1028" s="731" t="s">
        <v>1154</v>
      </c>
      <c r="K1028" s="731" t="s">
        <v>1155</v>
      </c>
      <c r="L1028" s="734">
        <v>49.49</v>
      </c>
      <c r="M1028" s="734">
        <v>3</v>
      </c>
      <c r="N1028" s="735">
        <v>148.47</v>
      </c>
    </row>
    <row r="1029" spans="1:14" ht="14.45" customHeight="1" x14ac:dyDescent="0.2">
      <c r="A1029" s="729" t="s">
        <v>554</v>
      </c>
      <c r="B1029" s="730" t="s">
        <v>555</v>
      </c>
      <c r="C1029" s="731" t="s">
        <v>574</v>
      </c>
      <c r="D1029" s="732" t="s">
        <v>575</v>
      </c>
      <c r="E1029" s="733">
        <v>50113001</v>
      </c>
      <c r="F1029" s="732" t="s">
        <v>577</v>
      </c>
      <c r="G1029" s="731" t="s">
        <v>587</v>
      </c>
      <c r="H1029" s="731">
        <v>184245</v>
      </c>
      <c r="I1029" s="731">
        <v>184245</v>
      </c>
      <c r="J1029" s="731" t="s">
        <v>1156</v>
      </c>
      <c r="K1029" s="731" t="s">
        <v>1157</v>
      </c>
      <c r="L1029" s="734">
        <v>92.660000000000011</v>
      </c>
      <c r="M1029" s="734">
        <v>1</v>
      </c>
      <c r="N1029" s="735">
        <v>92.660000000000011</v>
      </c>
    </row>
    <row r="1030" spans="1:14" ht="14.45" customHeight="1" x14ac:dyDescent="0.2">
      <c r="A1030" s="729" t="s">
        <v>554</v>
      </c>
      <c r="B1030" s="730" t="s">
        <v>555</v>
      </c>
      <c r="C1030" s="731" t="s">
        <v>574</v>
      </c>
      <c r="D1030" s="732" t="s">
        <v>575</v>
      </c>
      <c r="E1030" s="733">
        <v>50113001</v>
      </c>
      <c r="F1030" s="732" t="s">
        <v>577</v>
      </c>
      <c r="G1030" s="731" t="s">
        <v>587</v>
      </c>
      <c r="H1030" s="731">
        <v>28151</v>
      </c>
      <c r="I1030" s="731">
        <v>28151</v>
      </c>
      <c r="J1030" s="731" t="s">
        <v>1158</v>
      </c>
      <c r="K1030" s="731" t="s">
        <v>589</v>
      </c>
      <c r="L1030" s="734">
        <v>1039.8899999999999</v>
      </c>
      <c r="M1030" s="734">
        <v>1</v>
      </c>
      <c r="N1030" s="735">
        <v>1039.8899999999999</v>
      </c>
    </row>
    <row r="1031" spans="1:14" ht="14.45" customHeight="1" x14ac:dyDescent="0.2">
      <c r="A1031" s="729" t="s">
        <v>554</v>
      </c>
      <c r="B1031" s="730" t="s">
        <v>555</v>
      </c>
      <c r="C1031" s="731" t="s">
        <v>574</v>
      </c>
      <c r="D1031" s="732" t="s">
        <v>575</v>
      </c>
      <c r="E1031" s="733">
        <v>50113001</v>
      </c>
      <c r="F1031" s="732" t="s">
        <v>577</v>
      </c>
      <c r="G1031" s="731" t="s">
        <v>578</v>
      </c>
      <c r="H1031" s="731">
        <v>188217</v>
      </c>
      <c r="I1031" s="731">
        <v>88217</v>
      </c>
      <c r="J1031" s="731" t="s">
        <v>1160</v>
      </c>
      <c r="K1031" s="731" t="s">
        <v>1161</v>
      </c>
      <c r="L1031" s="734">
        <v>126.79666666666665</v>
      </c>
      <c r="M1031" s="734">
        <v>54</v>
      </c>
      <c r="N1031" s="735">
        <v>6847.0199999999995</v>
      </c>
    </row>
    <row r="1032" spans="1:14" ht="14.45" customHeight="1" x14ac:dyDescent="0.2">
      <c r="A1032" s="729" t="s">
        <v>554</v>
      </c>
      <c r="B1032" s="730" t="s">
        <v>555</v>
      </c>
      <c r="C1032" s="731" t="s">
        <v>574</v>
      </c>
      <c r="D1032" s="732" t="s">
        <v>575</v>
      </c>
      <c r="E1032" s="733">
        <v>50113001</v>
      </c>
      <c r="F1032" s="732" t="s">
        <v>577</v>
      </c>
      <c r="G1032" s="731" t="s">
        <v>578</v>
      </c>
      <c r="H1032" s="731">
        <v>188219</v>
      </c>
      <c r="I1032" s="731">
        <v>88219</v>
      </c>
      <c r="J1032" s="731" t="s">
        <v>1162</v>
      </c>
      <c r="K1032" s="731" t="s">
        <v>1163</v>
      </c>
      <c r="L1032" s="734">
        <v>143.71199999999999</v>
      </c>
      <c r="M1032" s="734">
        <v>5</v>
      </c>
      <c r="N1032" s="735">
        <v>718.56</v>
      </c>
    </row>
    <row r="1033" spans="1:14" ht="14.45" customHeight="1" x14ac:dyDescent="0.2">
      <c r="A1033" s="729" t="s">
        <v>554</v>
      </c>
      <c r="B1033" s="730" t="s">
        <v>555</v>
      </c>
      <c r="C1033" s="731" t="s">
        <v>574</v>
      </c>
      <c r="D1033" s="732" t="s">
        <v>575</v>
      </c>
      <c r="E1033" s="733">
        <v>50113001</v>
      </c>
      <c r="F1033" s="732" t="s">
        <v>577</v>
      </c>
      <c r="G1033" s="731" t="s">
        <v>578</v>
      </c>
      <c r="H1033" s="731">
        <v>216146</v>
      </c>
      <c r="I1033" s="731">
        <v>216146</v>
      </c>
      <c r="J1033" s="731" t="s">
        <v>1162</v>
      </c>
      <c r="K1033" s="731" t="s">
        <v>1164</v>
      </c>
      <c r="L1033" s="734">
        <v>138.72</v>
      </c>
      <c r="M1033" s="734">
        <v>1</v>
      </c>
      <c r="N1033" s="735">
        <v>138.72</v>
      </c>
    </row>
    <row r="1034" spans="1:14" ht="14.45" customHeight="1" x14ac:dyDescent="0.2">
      <c r="A1034" s="729" t="s">
        <v>554</v>
      </c>
      <c r="B1034" s="730" t="s">
        <v>555</v>
      </c>
      <c r="C1034" s="731" t="s">
        <v>574</v>
      </c>
      <c r="D1034" s="732" t="s">
        <v>575</v>
      </c>
      <c r="E1034" s="733">
        <v>50113001</v>
      </c>
      <c r="F1034" s="732" t="s">
        <v>577</v>
      </c>
      <c r="G1034" s="731" t="s">
        <v>578</v>
      </c>
      <c r="H1034" s="731">
        <v>183106</v>
      </c>
      <c r="I1034" s="731">
        <v>83106</v>
      </c>
      <c r="J1034" s="731" t="s">
        <v>1165</v>
      </c>
      <c r="K1034" s="731" t="s">
        <v>1166</v>
      </c>
      <c r="L1034" s="734">
        <v>172.15999999999994</v>
      </c>
      <c r="M1034" s="734">
        <v>1</v>
      </c>
      <c r="N1034" s="735">
        <v>172.15999999999994</v>
      </c>
    </row>
    <row r="1035" spans="1:14" ht="14.45" customHeight="1" x14ac:dyDescent="0.2">
      <c r="A1035" s="729" t="s">
        <v>554</v>
      </c>
      <c r="B1035" s="730" t="s">
        <v>555</v>
      </c>
      <c r="C1035" s="731" t="s">
        <v>574</v>
      </c>
      <c r="D1035" s="732" t="s">
        <v>575</v>
      </c>
      <c r="E1035" s="733">
        <v>50113001</v>
      </c>
      <c r="F1035" s="732" t="s">
        <v>577</v>
      </c>
      <c r="G1035" s="731" t="s">
        <v>578</v>
      </c>
      <c r="H1035" s="731">
        <v>159747</v>
      </c>
      <c r="I1035" s="731">
        <v>0</v>
      </c>
      <c r="J1035" s="731" t="s">
        <v>1968</v>
      </c>
      <c r="K1035" s="731" t="s">
        <v>1029</v>
      </c>
      <c r="L1035" s="734">
        <v>35.799999999999997</v>
      </c>
      <c r="M1035" s="734">
        <v>2</v>
      </c>
      <c r="N1035" s="735">
        <v>71.599999999999994</v>
      </c>
    </row>
    <row r="1036" spans="1:14" ht="14.45" customHeight="1" x14ac:dyDescent="0.2">
      <c r="A1036" s="729" t="s">
        <v>554</v>
      </c>
      <c r="B1036" s="730" t="s">
        <v>555</v>
      </c>
      <c r="C1036" s="731" t="s">
        <v>574</v>
      </c>
      <c r="D1036" s="732" t="s">
        <v>575</v>
      </c>
      <c r="E1036" s="733">
        <v>50113001</v>
      </c>
      <c r="F1036" s="732" t="s">
        <v>577</v>
      </c>
      <c r="G1036" s="731" t="s">
        <v>578</v>
      </c>
      <c r="H1036" s="731">
        <v>118489</v>
      </c>
      <c r="I1036" s="731">
        <v>18489</v>
      </c>
      <c r="J1036" s="731" t="s">
        <v>1969</v>
      </c>
      <c r="K1036" s="731" t="s">
        <v>995</v>
      </c>
      <c r="L1036" s="734">
        <v>359.76</v>
      </c>
      <c r="M1036" s="734">
        <v>2</v>
      </c>
      <c r="N1036" s="735">
        <v>719.52</v>
      </c>
    </row>
    <row r="1037" spans="1:14" ht="14.45" customHeight="1" x14ac:dyDescent="0.2">
      <c r="A1037" s="729" t="s">
        <v>554</v>
      </c>
      <c r="B1037" s="730" t="s">
        <v>555</v>
      </c>
      <c r="C1037" s="731" t="s">
        <v>574</v>
      </c>
      <c r="D1037" s="732" t="s">
        <v>575</v>
      </c>
      <c r="E1037" s="733">
        <v>50113001</v>
      </c>
      <c r="F1037" s="732" t="s">
        <v>577</v>
      </c>
      <c r="G1037" s="731" t="s">
        <v>578</v>
      </c>
      <c r="H1037" s="731">
        <v>218233</v>
      </c>
      <c r="I1037" s="731">
        <v>218233</v>
      </c>
      <c r="J1037" s="731" t="s">
        <v>1175</v>
      </c>
      <c r="K1037" s="731" t="s">
        <v>1176</v>
      </c>
      <c r="L1037" s="734">
        <v>60.140000000000015</v>
      </c>
      <c r="M1037" s="734">
        <v>1</v>
      </c>
      <c r="N1037" s="735">
        <v>60.140000000000015</v>
      </c>
    </row>
    <row r="1038" spans="1:14" ht="14.45" customHeight="1" x14ac:dyDescent="0.2">
      <c r="A1038" s="729" t="s">
        <v>554</v>
      </c>
      <c r="B1038" s="730" t="s">
        <v>555</v>
      </c>
      <c r="C1038" s="731" t="s">
        <v>574</v>
      </c>
      <c r="D1038" s="732" t="s">
        <v>575</v>
      </c>
      <c r="E1038" s="733">
        <v>50113001</v>
      </c>
      <c r="F1038" s="732" t="s">
        <v>577</v>
      </c>
      <c r="G1038" s="731" t="s">
        <v>587</v>
      </c>
      <c r="H1038" s="731">
        <v>149910</v>
      </c>
      <c r="I1038" s="731">
        <v>49910</v>
      </c>
      <c r="J1038" s="731" t="s">
        <v>1177</v>
      </c>
      <c r="K1038" s="731" t="s">
        <v>1970</v>
      </c>
      <c r="L1038" s="734">
        <v>98.47</v>
      </c>
      <c r="M1038" s="734">
        <v>2</v>
      </c>
      <c r="N1038" s="735">
        <v>196.94</v>
      </c>
    </row>
    <row r="1039" spans="1:14" ht="14.45" customHeight="1" x14ac:dyDescent="0.2">
      <c r="A1039" s="729" t="s">
        <v>554</v>
      </c>
      <c r="B1039" s="730" t="s">
        <v>555</v>
      </c>
      <c r="C1039" s="731" t="s">
        <v>574</v>
      </c>
      <c r="D1039" s="732" t="s">
        <v>575</v>
      </c>
      <c r="E1039" s="733">
        <v>50113001</v>
      </c>
      <c r="F1039" s="732" t="s">
        <v>577</v>
      </c>
      <c r="G1039" s="731" t="s">
        <v>578</v>
      </c>
      <c r="H1039" s="731">
        <v>192853</v>
      </c>
      <c r="I1039" s="731">
        <v>192853</v>
      </c>
      <c r="J1039" s="731" t="s">
        <v>1178</v>
      </c>
      <c r="K1039" s="731" t="s">
        <v>1179</v>
      </c>
      <c r="L1039" s="734">
        <v>107.58999999999999</v>
      </c>
      <c r="M1039" s="734">
        <v>8</v>
      </c>
      <c r="N1039" s="735">
        <v>860.71999999999991</v>
      </c>
    </row>
    <row r="1040" spans="1:14" ht="14.45" customHeight="1" x14ac:dyDescent="0.2">
      <c r="A1040" s="729" t="s">
        <v>554</v>
      </c>
      <c r="B1040" s="730" t="s">
        <v>555</v>
      </c>
      <c r="C1040" s="731" t="s">
        <v>574</v>
      </c>
      <c r="D1040" s="732" t="s">
        <v>575</v>
      </c>
      <c r="E1040" s="733">
        <v>50113001</v>
      </c>
      <c r="F1040" s="732" t="s">
        <v>577</v>
      </c>
      <c r="G1040" s="731" t="s">
        <v>587</v>
      </c>
      <c r="H1040" s="731">
        <v>844480</v>
      </c>
      <c r="I1040" s="731">
        <v>114059</v>
      </c>
      <c r="J1040" s="731" t="s">
        <v>1971</v>
      </c>
      <c r="K1040" s="731" t="s">
        <v>1972</v>
      </c>
      <c r="L1040" s="734">
        <v>12.904999999999999</v>
      </c>
      <c r="M1040" s="734">
        <v>2</v>
      </c>
      <c r="N1040" s="735">
        <v>25.81</v>
      </c>
    </row>
    <row r="1041" spans="1:14" ht="14.45" customHeight="1" x14ac:dyDescent="0.2">
      <c r="A1041" s="729" t="s">
        <v>554</v>
      </c>
      <c r="B1041" s="730" t="s">
        <v>555</v>
      </c>
      <c r="C1041" s="731" t="s">
        <v>574</v>
      </c>
      <c r="D1041" s="732" t="s">
        <v>575</v>
      </c>
      <c r="E1041" s="733">
        <v>50113001</v>
      </c>
      <c r="F1041" s="732" t="s">
        <v>577</v>
      </c>
      <c r="G1041" s="731" t="s">
        <v>587</v>
      </c>
      <c r="H1041" s="731">
        <v>844554</v>
      </c>
      <c r="I1041" s="731">
        <v>114065</v>
      </c>
      <c r="J1041" s="731" t="s">
        <v>1183</v>
      </c>
      <c r="K1041" s="731" t="s">
        <v>1184</v>
      </c>
      <c r="L1041" s="734">
        <v>18.29</v>
      </c>
      <c r="M1041" s="734">
        <v>3</v>
      </c>
      <c r="N1041" s="735">
        <v>54.87</v>
      </c>
    </row>
    <row r="1042" spans="1:14" ht="14.45" customHeight="1" x14ac:dyDescent="0.2">
      <c r="A1042" s="729" t="s">
        <v>554</v>
      </c>
      <c r="B1042" s="730" t="s">
        <v>555</v>
      </c>
      <c r="C1042" s="731" t="s">
        <v>574</v>
      </c>
      <c r="D1042" s="732" t="s">
        <v>575</v>
      </c>
      <c r="E1042" s="733">
        <v>50113001</v>
      </c>
      <c r="F1042" s="732" t="s">
        <v>577</v>
      </c>
      <c r="G1042" s="731" t="s">
        <v>587</v>
      </c>
      <c r="H1042" s="731">
        <v>844378</v>
      </c>
      <c r="I1042" s="731">
        <v>114067</v>
      </c>
      <c r="J1042" s="731" t="s">
        <v>1183</v>
      </c>
      <c r="K1042" s="731" t="s">
        <v>1973</v>
      </c>
      <c r="L1042" s="734">
        <v>48.360000000000007</v>
      </c>
      <c r="M1042" s="734">
        <v>4</v>
      </c>
      <c r="N1042" s="735">
        <v>193.44000000000003</v>
      </c>
    </row>
    <row r="1043" spans="1:14" ht="14.45" customHeight="1" x14ac:dyDescent="0.2">
      <c r="A1043" s="729" t="s">
        <v>554</v>
      </c>
      <c r="B1043" s="730" t="s">
        <v>555</v>
      </c>
      <c r="C1043" s="731" t="s">
        <v>574</v>
      </c>
      <c r="D1043" s="732" t="s">
        <v>575</v>
      </c>
      <c r="E1043" s="733">
        <v>50113001</v>
      </c>
      <c r="F1043" s="732" t="s">
        <v>577</v>
      </c>
      <c r="G1043" s="731" t="s">
        <v>587</v>
      </c>
      <c r="H1043" s="731">
        <v>115317</v>
      </c>
      <c r="I1043" s="731">
        <v>15317</v>
      </c>
      <c r="J1043" s="731" t="s">
        <v>1185</v>
      </c>
      <c r="K1043" s="731" t="s">
        <v>737</v>
      </c>
      <c r="L1043" s="734">
        <v>52.590000000000018</v>
      </c>
      <c r="M1043" s="734">
        <v>1</v>
      </c>
      <c r="N1043" s="735">
        <v>52.590000000000018</v>
      </c>
    </row>
    <row r="1044" spans="1:14" ht="14.45" customHeight="1" x14ac:dyDescent="0.2">
      <c r="A1044" s="729" t="s">
        <v>554</v>
      </c>
      <c r="B1044" s="730" t="s">
        <v>555</v>
      </c>
      <c r="C1044" s="731" t="s">
        <v>574</v>
      </c>
      <c r="D1044" s="732" t="s">
        <v>575</v>
      </c>
      <c r="E1044" s="733">
        <v>50113001</v>
      </c>
      <c r="F1044" s="732" t="s">
        <v>577</v>
      </c>
      <c r="G1044" s="731" t="s">
        <v>329</v>
      </c>
      <c r="H1044" s="731">
        <v>200600</v>
      </c>
      <c r="I1044" s="731">
        <v>200600</v>
      </c>
      <c r="J1044" s="731" t="s">
        <v>1974</v>
      </c>
      <c r="K1044" s="731" t="s">
        <v>1796</v>
      </c>
      <c r="L1044" s="734">
        <v>131.51</v>
      </c>
      <c r="M1044" s="734">
        <v>4</v>
      </c>
      <c r="N1044" s="735">
        <v>526.04</v>
      </c>
    </row>
    <row r="1045" spans="1:14" ht="14.45" customHeight="1" x14ac:dyDescent="0.2">
      <c r="A1045" s="729" t="s">
        <v>554</v>
      </c>
      <c r="B1045" s="730" t="s">
        <v>555</v>
      </c>
      <c r="C1045" s="731" t="s">
        <v>574</v>
      </c>
      <c r="D1045" s="732" t="s">
        <v>575</v>
      </c>
      <c r="E1045" s="733">
        <v>50113001</v>
      </c>
      <c r="F1045" s="732" t="s">
        <v>577</v>
      </c>
      <c r="G1045" s="731" t="s">
        <v>578</v>
      </c>
      <c r="H1045" s="731">
        <v>170498</v>
      </c>
      <c r="I1045" s="731">
        <v>70498</v>
      </c>
      <c r="J1045" s="731" t="s">
        <v>1975</v>
      </c>
      <c r="K1045" s="731" t="s">
        <v>1976</v>
      </c>
      <c r="L1045" s="734">
        <v>168.89</v>
      </c>
      <c r="M1045" s="734">
        <v>1</v>
      </c>
      <c r="N1045" s="735">
        <v>168.89</v>
      </c>
    </row>
    <row r="1046" spans="1:14" ht="14.45" customHeight="1" x14ac:dyDescent="0.2">
      <c r="A1046" s="729" t="s">
        <v>554</v>
      </c>
      <c r="B1046" s="730" t="s">
        <v>555</v>
      </c>
      <c r="C1046" s="731" t="s">
        <v>574</v>
      </c>
      <c r="D1046" s="732" t="s">
        <v>575</v>
      </c>
      <c r="E1046" s="733">
        <v>50113001</v>
      </c>
      <c r="F1046" s="732" t="s">
        <v>577</v>
      </c>
      <c r="G1046" s="731" t="s">
        <v>578</v>
      </c>
      <c r="H1046" s="731">
        <v>196635</v>
      </c>
      <c r="I1046" s="731">
        <v>96635</v>
      </c>
      <c r="J1046" s="731" t="s">
        <v>1188</v>
      </c>
      <c r="K1046" s="731" t="s">
        <v>1189</v>
      </c>
      <c r="L1046" s="734">
        <v>111.46000000000001</v>
      </c>
      <c r="M1046" s="734">
        <v>28</v>
      </c>
      <c r="N1046" s="735">
        <v>3120.88</v>
      </c>
    </row>
    <row r="1047" spans="1:14" ht="14.45" customHeight="1" x14ac:dyDescent="0.2">
      <c r="A1047" s="729" t="s">
        <v>554</v>
      </c>
      <c r="B1047" s="730" t="s">
        <v>555</v>
      </c>
      <c r="C1047" s="731" t="s">
        <v>574</v>
      </c>
      <c r="D1047" s="732" t="s">
        <v>575</v>
      </c>
      <c r="E1047" s="733">
        <v>50113001</v>
      </c>
      <c r="F1047" s="732" t="s">
        <v>577</v>
      </c>
      <c r="G1047" s="731" t="s">
        <v>578</v>
      </c>
      <c r="H1047" s="731">
        <v>186393</v>
      </c>
      <c r="I1047" s="731">
        <v>86393</v>
      </c>
      <c r="J1047" s="731" t="s">
        <v>1190</v>
      </c>
      <c r="K1047" s="731" t="s">
        <v>1191</v>
      </c>
      <c r="L1047" s="734">
        <v>53.22999999999999</v>
      </c>
      <c r="M1047" s="734">
        <v>4</v>
      </c>
      <c r="N1047" s="735">
        <v>212.91999999999996</v>
      </c>
    </row>
    <row r="1048" spans="1:14" ht="14.45" customHeight="1" x14ac:dyDescent="0.2">
      <c r="A1048" s="729" t="s">
        <v>554</v>
      </c>
      <c r="B1048" s="730" t="s">
        <v>555</v>
      </c>
      <c r="C1048" s="731" t="s">
        <v>574</v>
      </c>
      <c r="D1048" s="732" t="s">
        <v>575</v>
      </c>
      <c r="E1048" s="733">
        <v>50113001</v>
      </c>
      <c r="F1048" s="732" t="s">
        <v>577</v>
      </c>
      <c r="G1048" s="731" t="s">
        <v>578</v>
      </c>
      <c r="H1048" s="731">
        <v>117992</v>
      </c>
      <c r="I1048" s="731">
        <v>17992</v>
      </c>
      <c r="J1048" s="731" t="s">
        <v>1190</v>
      </c>
      <c r="K1048" s="731" t="s">
        <v>1192</v>
      </c>
      <c r="L1048" s="734">
        <v>83.110769230769236</v>
      </c>
      <c r="M1048" s="734">
        <v>26</v>
      </c>
      <c r="N1048" s="735">
        <v>2160.88</v>
      </c>
    </row>
    <row r="1049" spans="1:14" ht="14.45" customHeight="1" x14ac:dyDescent="0.2">
      <c r="A1049" s="729" t="s">
        <v>554</v>
      </c>
      <c r="B1049" s="730" t="s">
        <v>555</v>
      </c>
      <c r="C1049" s="731" t="s">
        <v>574</v>
      </c>
      <c r="D1049" s="732" t="s">
        <v>575</v>
      </c>
      <c r="E1049" s="733">
        <v>50113001</v>
      </c>
      <c r="F1049" s="732" t="s">
        <v>577</v>
      </c>
      <c r="G1049" s="731" t="s">
        <v>578</v>
      </c>
      <c r="H1049" s="731">
        <v>237329</v>
      </c>
      <c r="I1049" s="731">
        <v>237329</v>
      </c>
      <c r="J1049" s="731" t="s">
        <v>1195</v>
      </c>
      <c r="K1049" s="731" t="s">
        <v>1196</v>
      </c>
      <c r="L1049" s="734">
        <v>108.64</v>
      </c>
      <c r="M1049" s="734">
        <v>6</v>
      </c>
      <c r="N1049" s="735">
        <v>651.84</v>
      </c>
    </row>
    <row r="1050" spans="1:14" ht="14.45" customHeight="1" x14ac:dyDescent="0.2">
      <c r="A1050" s="729" t="s">
        <v>554</v>
      </c>
      <c r="B1050" s="730" t="s">
        <v>555</v>
      </c>
      <c r="C1050" s="731" t="s">
        <v>574</v>
      </c>
      <c r="D1050" s="732" t="s">
        <v>575</v>
      </c>
      <c r="E1050" s="733">
        <v>50113001</v>
      </c>
      <c r="F1050" s="732" t="s">
        <v>577</v>
      </c>
      <c r="G1050" s="731" t="s">
        <v>578</v>
      </c>
      <c r="H1050" s="731">
        <v>237330</v>
      </c>
      <c r="I1050" s="731">
        <v>237330</v>
      </c>
      <c r="J1050" s="731" t="s">
        <v>1197</v>
      </c>
      <c r="K1050" s="731" t="s">
        <v>1198</v>
      </c>
      <c r="L1050" s="734">
        <v>98.7</v>
      </c>
      <c r="M1050" s="734">
        <v>2</v>
      </c>
      <c r="N1050" s="735">
        <v>197.4</v>
      </c>
    </row>
    <row r="1051" spans="1:14" ht="14.45" customHeight="1" x14ac:dyDescent="0.2">
      <c r="A1051" s="729" t="s">
        <v>554</v>
      </c>
      <c r="B1051" s="730" t="s">
        <v>555</v>
      </c>
      <c r="C1051" s="731" t="s">
        <v>574</v>
      </c>
      <c r="D1051" s="732" t="s">
        <v>575</v>
      </c>
      <c r="E1051" s="733">
        <v>50113001</v>
      </c>
      <c r="F1051" s="732" t="s">
        <v>577</v>
      </c>
      <c r="G1051" s="731" t="s">
        <v>578</v>
      </c>
      <c r="H1051" s="731">
        <v>234736</v>
      </c>
      <c r="I1051" s="731">
        <v>234736</v>
      </c>
      <c r="J1051" s="731" t="s">
        <v>1199</v>
      </c>
      <c r="K1051" s="731" t="s">
        <v>1200</v>
      </c>
      <c r="L1051" s="734">
        <v>120.54</v>
      </c>
      <c r="M1051" s="734">
        <v>24</v>
      </c>
      <c r="N1051" s="735">
        <v>2892.96</v>
      </c>
    </row>
    <row r="1052" spans="1:14" ht="14.45" customHeight="1" x14ac:dyDescent="0.2">
      <c r="A1052" s="729" t="s">
        <v>554</v>
      </c>
      <c r="B1052" s="730" t="s">
        <v>555</v>
      </c>
      <c r="C1052" s="731" t="s">
        <v>574</v>
      </c>
      <c r="D1052" s="732" t="s">
        <v>575</v>
      </c>
      <c r="E1052" s="733">
        <v>50113001</v>
      </c>
      <c r="F1052" s="732" t="s">
        <v>577</v>
      </c>
      <c r="G1052" s="731" t="s">
        <v>578</v>
      </c>
      <c r="H1052" s="731">
        <v>116593</v>
      </c>
      <c r="I1052" s="731">
        <v>16593</v>
      </c>
      <c r="J1052" s="731" t="s">
        <v>1203</v>
      </c>
      <c r="K1052" s="731" t="s">
        <v>1204</v>
      </c>
      <c r="L1052" s="734">
        <v>140.06999999999996</v>
      </c>
      <c r="M1052" s="734">
        <v>11</v>
      </c>
      <c r="N1052" s="735">
        <v>1540.7699999999998</v>
      </c>
    </row>
    <row r="1053" spans="1:14" ht="14.45" customHeight="1" x14ac:dyDescent="0.2">
      <c r="A1053" s="729" t="s">
        <v>554</v>
      </c>
      <c r="B1053" s="730" t="s">
        <v>555</v>
      </c>
      <c r="C1053" s="731" t="s">
        <v>574</v>
      </c>
      <c r="D1053" s="732" t="s">
        <v>575</v>
      </c>
      <c r="E1053" s="733">
        <v>50113001</v>
      </c>
      <c r="F1053" s="732" t="s">
        <v>577</v>
      </c>
      <c r="G1053" s="731" t="s">
        <v>578</v>
      </c>
      <c r="H1053" s="731">
        <v>116594</v>
      </c>
      <c r="I1053" s="731">
        <v>16594</v>
      </c>
      <c r="J1053" s="731" t="s">
        <v>1205</v>
      </c>
      <c r="K1053" s="731" t="s">
        <v>1207</v>
      </c>
      <c r="L1053" s="734">
        <v>111.33</v>
      </c>
      <c r="M1053" s="734">
        <v>14</v>
      </c>
      <c r="N1053" s="735">
        <v>1558.62</v>
      </c>
    </row>
    <row r="1054" spans="1:14" ht="14.45" customHeight="1" x14ac:dyDescent="0.2">
      <c r="A1054" s="729" t="s">
        <v>554</v>
      </c>
      <c r="B1054" s="730" t="s">
        <v>555</v>
      </c>
      <c r="C1054" s="731" t="s">
        <v>574</v>
      </c>
      <c r="D1054" s="732" t="s">
        <v>575</v>
      </c>
      <c r="E1054" s="733">
        <v>50113001</v>
      </c>
      <c r="F1054" s="732" t="s">
        <v>577</v>
      </c>
      <c r="G1054" s="731" t="s">
        <v>578</v>
      </c>
      <c r="H1054" s="731">
        <v>242536</v>
      </c>
      <c r="I1054" s="731">
        <v>242536</v>
      </c>
      <c r="J1054" s="731" t="s">
        <v>1205</v>
      </c>
      <c r="K1054" s="731" t="s">
        <v>1206</v>
      </c>
      <c r="L1054" s="734">
        <v>334.7211111111111</v>
      </c>
      <c r="M1054" s="734">
        <v>9</v>
      </c>
      <c r="N1054" s="735">
        <v>3012.49</v>
      </c>
    </row>
    <row r="1055" spans="1:14" ht="14.45" customHeight="1" x14ac:dyDescent="0.2">
      <c r="A1055" s="729" t="s">
        <v>554</v>
      </c>
      <c r="B1055" s="730" t="s">
        <v>555</v>
      </c>
      <c r="C1055" s="731" t="s">
        <v>574</v>
      </c>
      <c r="D1055" s="732" t="s">
        <v>575</v>
      </c>
      <c r="E1055" s="733">
        <v>50113001</v>
      </c>
      <c r="F1055" s="732" t="s">
        <v>577</v>
      </c>
      <c r="G1055" s="731" t="s">
        <v>578</v>
      </c>
      <c r="H1055" s="731">
        <v>159750</v>
      </c>
      <c r="I1055" s="731">
        <v>0</v>
      </c>
      <c r="J1055" s="731" t="s">
        <v>1977</v>
      </c>
      <c r="K1055" s="731" t="s">
        <v>1978</v>
      </c>
      <c r="L1055" s="734">
        <v>28.730000000000008</v>
      </c>
      <c r="M1055" s="734">
        <v>2</v>
      </c>
      <c r="N1055" s="735">
        <v>57.460000000000015</v>
      </c>
    </row>
    <row r="1056" spans="1:14" ht="14.45" customHeight="1" x14ac:dyDescent="0.2">
      <c r="A1056" s="729" t="s">
        <v>554</v>
      </c>
      <c r="B1056" s="730" t="s">
        <v>555</v>
      </c>
      <c r="C1056" s="731" t="s">
        <v>574</v>
      </c>
      <c r="D1056" s="732" t="s">
        <v>575</v>
      </c>
      <c r="E1056" s="733">
        <v>50113001</v>
      </c>
      <c r="F1056" s="732" t="s">
        <v>577</v>
      </c>
      <c r="G1056" s="731" t="s">
        <v>578</v>
      </c>
      <c r="H1056" s="731">
        <v>225168</v>
      </c>
      <c r="I1056" s="731">
        <v>225168</v>
      </c>
      <c r="J1056" s="731" t="s">
        <v>1208</v>
      </c>
      <c r="K1056" s="731" t="s">
        <v>665</v>
      </c>
      <c r="L1056" s="734">
        <v>63.54</v>
      </c>
      <c r="M1056" s="734">
        <v>16</v>
      </c>
      <c r="N1056" s="735">
        <v>1016.64</v>
      </c>
    </row>
    <row r="1057" spans="1:14" ht="14.45" customHeight="1" x14ac:dyDescent="0.2">
      <c r="A1057" s="729" t="s">
        <v>554</v>
      </c>
      <c r="B1057" s="730" t="s">
        <v>555</v>
      </c>
      <c r="C1057" s="731" t="s">
        <v>574</v>
      </c>
      <c r="D1057" s="732" t="s">
        <v>575</v>
      </c>
      <c r="E1057" s="733">
        <v>50113001</v>
      </c>
      <c r="F1057" s="732" t="s">
        <v>577</v>
      </c>
      <c r="G1057" s="731" t="s">
        <v>578</v>
      </c>
      <c r="H1057" s="731">
        <v>225169</v>
      </c>
      <c r="I1057" s="731">
        <v>225169</v>
      </c>
      <c r="J1057" s="731" t="s">
        <v>1208</v>
      </c>
      <c r="K1057" s="731" t="s">
        <v>1209</v>
      </c>
      <c r="L1057" s="734">
        <v>44.45</v>
      </c>
      <c r="M1057" s="734">
        <v>10</v>
      </c>
      <c r="N1057" s="735">
        <v>444.5</v>
      </c>
    </row>
    <row r="1058" spans="1:14" ht="14.45" customHeight="1" x14ac:dyDescent="0.2">
      <c r="A1058" s="729" t="s">
        <v>554</v>
      </c>
      <c r="B1058" s="730" t="s">
        <v>555</v>
      </c>
      <c r="C1058" s="731" t="s">
        <v>574</v>
      </c>
      <c r="D1058" s="732" t="s">
        <v>575</v>
      </c>
      <c r="E1058" s="733">
        <v>50113001</v>
      </c>
      <c r="F1058" s="732" t="s">
        <v>577</v>
      </c>
      <c r="G1058" s="731" t="s">
        <v>587</v>
      </c>
      <c r="H1058" s="731">
        <v>140373</v>
      </c>
      <c r="I1058" s="731">
        <v>40373</v>
      </c>
      <c r="J1058" s="731" t="s">
        <v>1979</v>
      </c>
      <c r="K1058" s="731" t="s">
        <v>1980</v>
      </c>
      <c r="L1058" s="734">
        <v>180.40999999999997</v>
      </c>
      <c r="M1058" s="734">
        <v>1</v>
      </c>
      <c r="N1058" s="735">
        <v>180.40999999999997</v>
      </c>
    </row>
    <row r="1059" spans="1:14" ht="14.45" customHeight="1" x14ac:dyDescent="0.2">
      <c r="A1059" s="729" t="s">
        <v>554</v>
      </c>
      <c r="B1059" s="730" t="s">
        <v>555</v>
      </c>
      <c r="C1059" s="731" t="s">
        <v>574</v>
      </c>
      <c r="D1059" s="732" t="s">
        <v>575</v>
      </c>
      <c r="E1059" s="733">
        <v>50113001</v>
      </c>
      <c r="F1059" s="732" t="s">
        <v>577</v>
      </c>
      <c r="G1059" s="731" t="s">
        <v>578</v>
      </c>
      <c r="H1059" s="731">
        <v>207527</v>
      </c>
      <c r="I1059" s="731">
        <v>207527</v>
      </c>
      <c r="J1059" s="731" t="s">
        <v>1210</v>
      </c>
      <c r="K1059" s="731" t="s">
        <v>1211</v>
      </c>
      <c r="L1059" s="734">
        <v>61.630000000000024</v>
      </c>
      <c r="M1059" s="734">
        <v>2</v>
      </c>
      <c r="N1059" s="735">
        <v>123.26000000000005</v>
      </c>
    </row>
    <row r="1060" spans="1:14" ht="14.45" customHeight="1" x14ac:dyDescent="0.2">
      <c r="A1060" s="729" t="s">
        <v>554</v>
      </c>
      <c r="B1060" s="730" t="s">
        <v>555</v>
      </c>
      <c r="C1060" s="731" t="s">
        <v>574</v>
      </c>
      <c r="D1060" s="732" t="s">
        <v>575</v>
      </c>
      <c r="E1060" s="733">
        <v>50113001</v>
      </c>
      <c r="F1060" s="732" t="s">
        <v>577</v>
      </c>
      <c r="G1060" s="731" t="s">
        <v>578</v>
      </c>
      <c r="H1060" s="731">
        <v>159749</v>
      </c>
      <c r="I1060" s="731">
        <v>59749</v>
      </c>
      <c r="J1060" s="731" t="s">
        <v>1981</v>
      </c>
      <c r="K1060" s="731" t="s">
        <v>1982</v>
      </c>
      <c r="L1060" s="734">
        <v>28.73</v>
      </c>
      <c r="M1060" s="734">
        <v>2</v>
      </c>
      <c r="N1060" s="735">
        <v>57.46</v>
      </c>
    </row>
    <row r="1061" spans="1:14" ht="14.45" customHeight="1" x14ac:dyDescent="0.2">
      <c r="A1061" s="729" t="s">
        <v>554</v>
      </c>
      <c r="B1061" s="730" t="s">
        <v>555</v>
      </c>
      <c r="C1061" s="731" t="s">
        <v>574</v>
      </c>
      <c r="D1061" s="732" t="s">
        <v>575</v>
      </c>
      <c r="E1061" s="733">
        <v>50113001</v>
      </c>
      <c r="F1061" s="732" t="s">
        <v>577</v>
      </c>
      <c r="G1061" s="731" t="s">
        <v>578</v>
      </c>
      <c r="H1061" s="731">
        <v>990290</v>
      </c>
      <c r="I1061" s="731">
        <v>0</v>
      </c>
      <c r="J1061" s="731" t="s">
        <v>1983</v>
      </c>
      <c r="K1061" s="731" t="s">
        <v>329</v>
      </c>
      <c r="L1061" s="734">
        <v>32.529999999999994</v>
      </c>
      <c r="M1061" s="734">
        <v>1</v>
      </c>
      <c r="N1061" s="735">
        <v>32.529999999999994</v>
      </c>
    </row>
    <row r="1062" spans="1:14" ht="14.45" customHeight="1" x14ac:dyDescent="0.2">
      <c r="A1062" s="729" t="s">
        <v>554</v>
      </c>
      <c r="B1062" s="730" t="s">
        <v>555</v>
      </c>
      <c r="C1062" s="731" t="s">
        <v>574</v>
      </c>
      <c r="D1062" s="732" t="s">
        <v>575</v>
      </c>
      <c r="E1062" s="733">
        <v>50113001</v>
      </c>
      <c r="F1062" s="732" t="s">
        <v>577</v>
      </c>
      <c r="G1062" s="731" t="s">
        <v>578</v>
      </c>
      <c r="H1062" s="731">
        <v>100502</v>
      </c>
      <c r="I1062" s="731">
        <v>502</v>
      </c>
      <c r="J1062" s="731" t="s">
        <v>1212</v>
      </c>
      <c r="K1062" s="731" t="s">
        <v>1213</v>
      </c>
      <c r="L1062" s="734">
        <v>268.94</v>
      </c>
      <c r="M1062" s="734">
        <v>3</v>
      </c>
      <c r="N1062" s="735">
        <v>806.82</v>
      </c>
    </row>
    <row r="1063" spans="1:14" ht="14.45" customHeight="1" x14ac:dyDescent="0.2">
      <c r="A1063" s="729" t="s">
        <v>554</v>
      </c>
      <c r="B1063" s="730" t="s">
        <v>555</v>
      </c>
      <c r="C1063" s="731" t="s">
        <v>574</v>
      </c>
      <c r="D1063" s="732" t="s">
        <v>575</v>
      </c>
      <c r="E1063" s="733">
        <v>50113001</v>
      </c>
      <c r="F1063" s="732" t="s">
        <v>577</v>
      </c>
      <c r="G1063" s="731" t="s">
        <v>578</v>
      </c>
      <c r="H1063" s="731">
        <v>102684</v>
      </c>
      <c r="I1063" s="731">
        <v>2684</v>
      </c>
      <c r="J1063" s="731" t="s">
        <v>1212</v>
      </c>
      <c r="K1063" s="731" t="s">
        <v>1214</v>
      </c>
      <c r="L1063" s="734">
        <v>108.97466666666666</v>
      </c>
      <c r="M1063" s="734">
        <v>15</v>
      </c>
      <c r="N1063" s="735">
        <v>1634.62</v>
      </c>
    </row>
    <row r="1064" spans="1:14" ht="14.45" customHeight="1" x14ac:dyDescent="0.2">
      <c r="A1064" s="729" t="s">
        <v>554</v>
      </c>
      <c r="B1064" s="730" t="s">
        <v>555</v>
      </c>
      <c r="C1064" s="731" t="s">
        <v>574</v>
      </c>
      <c r="D1064" s="732" t="s">
        <v>575</v>
      </c>
      <c r="E1064" s="733">
        <v>50113001</v>
      </c>
      <c r="F1064" s="732" t="s">
        <v>577</v>
      </c>
      <c r="G1064" s="731" t="s">
        <v>578</v>
      </c>
      <c r="H1064" s="731">
        <v>230933</v>
      </c>
      <c r="I1064" s="731">
        <v>230933</v>
      </c>
      <c r="J1064" s="731" t="s">
        <v>1984</v>
      </c>
      <c r="K1064" s="731" t="s">
        <v>1985</v>
      </c>
      <c r="L1064" s="734">
        <v>615.96000000000015</v>
      </c>
      <c r="M1064" s="734">
        <v>1</v>
      </c>
      <c r="N1064" s="735">
        <v>615.96000000000015</v>
      </c>
    </row>
    <row r="1065" spans="1:14" ht="14.45" customHeight="1" x14ac:dyDescent="0.2">
      <c r="A1065" s="729" t="s">
        <v>554</v>
      </c>
      <c r="B1065" s="730" t="s">
        <v>555</v>
      </c>
      <c r="C1065" s="731" t="s">
        <v>574</v>
      </c>
      <c r="D1065" s="732" t="s">
        <v>575</v>
      </c>
      <c r="E1065" s="733">
        <v>50113001</v>
      </c>
      <c r="F1065" s="732" t="s">
        <v>577</v>
      </c>
      <c r="G1065" s="731" t="s">
        <v>587</v>
      </c>
      <c r="H1065" s="731">
        <v>189798</v>
      </c>
      <c r="I1065" s="731">
        <v>189798</v>
      </c>
      <c r="J1065" s="731" t="s">
        <v>1986</v>
      </c>
      <c r="K1065" s="731" t="s">
        <v>1987</v>
      </c>
      <c r="L1065" s="734">
        <v>1986.55</v>
      </c>
      <c r="M1065" s="734">
        <v>1</v>
      </c>
      <c r="N1065" s="735">
        <v>1986.55</v>
      </c>
    </row>
    <row r="1066" spans="1:14" ht="14.45" customHeight="1" x14ac:dyDescent="0.2">
      <c r="A1066" s="729" t="s">
        <v>554</v>
      </c>
      <c r="B1066" s="730" t="s">
        <v>555</v>
      </c>
      <c r="C1066" s="731" t="s">
        <v>574</v>
      </c>
      <c r="D1066" s="732" t="s">
        <v>575</v>
      </c>
      <c r="E1066" s="733">
        <v>50113001</v>
      </c>
      <c r="F1066" s="732" t="s">
        <v>577</v>
      </c>
      <c r="G1066" s="731" t="s">
        <v>295</v>
      </c>
      <c r="H1066" s="731">
        <v>158809</v>
      </c>
      <c r="I1066" s="731">
        <v>158809</v>
      </c>
      <c r="J1066" s="731" t="s">
        <v>1217</v>
      </c>
      <c r="K1066" s="731" t="s">
        <v>1218</v>
      </c>
      <c r="L1066" s="734">
        <v>61.817142857142862</v>
      </c>
      <c r="M1066" s="734">
        <v>7</v>
      </c>
      <c r="N1066" s="735">
        <v>432.72</v>
      </c>
    </row>
    <row r="1067" spans="1:14" ht="14.45" customHeight="1" x14ac:dyDescent="0.2">
      <c r="A1067" s="729" t="s">
        <v>554</v>
      </c>
      <c r="B1067" s="730" t="s">
        <v>555</v>
      </c>
      <c r="C1067" s="731" t="s">
        <v>574</v>
      </c>
      <c r="D1067" s="732" t="s">
        <v>575</v>
      </c>
      <c r="E1067" s="733">
        <v>50113001</v>
      </c>
      <c r="F1067" s="732" t="s">
        <v>577</v>
      </c>
      <c r="G1067" s="731" t="s">
        <v>578</v>
      </c>
      <c r="H1067" s="731">
        <v>231597</v>
      </c>
      <c r="I1067" s="731">
        <v>231597</v>
      </c>
      <c r="J1067" s="731" t="s">
        <v>1220</v>
      </c>
      <c r="K1067" s="731" t="s">
        <v>1221</v>
      </c>
      <c r="L1067" s="734">
        <v>84.039999999999992</v>
      </c>
      <c r="M1067" s="734">
        <v>4</v>
      </c>
      <c r="N1067" s="735">
        <v>336.15999999999997</v>
      </c>
    </row>
    <row r="1068" spans="1:14" ht="14.45" customHeight="1" x14ac:dyDescent="0.2">
      <c r="A1068" s="729" t="s">
        <v>554</v>
      </c>
      <c r="B1068" s="730" t="s">
        <v>555</v>
      </c>
      <c r="C1068" s="731" t="s">
        <v>574</v>
      </c>
      <c r="D1068" s="732" t="s">
        <v>575</v>
      </c>
      <c r="E1068" s="733">
        <v>50113001</v>
      </c>
      <c r="F1068" s="732" t="s">
        <v>577</v>
      </c>
      <c r="G1068" s="731" t="s">
        <v>578</v>
      </c>
      <c r="H1068" s="731">
        <v>142476</v>
      </c>
      <c r="I1068" s="731">
        <v>42476</v>
      </c>
      <c r="J1068" s="731" t="s">
        <v>1227</v>
      </c>
      <c r="K1068" s="731" t="s">
        <v>1228</v>
      </c>
      <c r="L1068" s="734">
        <v>257.17000000000007</v>
      </c>
      <c r="M1068" s="734">
        <v>2</v>
      </c>
      <c r="N1068" s="735">
        <v>514.34000000000015</v>
      </c>
    </row>
    <row r="1069" spans="1:14" ht="14.45" customHeight="1" x14ac:dyDescent="0.2">
      <c r="A1069" s="729" t="s">
        <v>554</v>
      </c>
      <c r="B1069" s="730" t="s">
        <v>555</v>
      </c>
      <c r="C1069" s="731" t="s">
        <v>574</v>
      </c>
      <c r="D1069" s="732" t="s">
        <v>575</v>
      </c>
      <c r="E1069" s="733">
        <v>50113001</v>
      </c>
      <c r="F1069" s="732" t="s">
        <v>577</v>
      </c>
      <c r="G1069" s="731" t="s">
        <v>578</v>
      </c>
      <c r="H1069" s="731">
        <v>113816</v>
      </c>
      <c r="I1069" s="731">
        <v>13816</v>
      </c>
      <c r="J1069" s="731" t="s">
        <v>1988</v>
      </c>
      <c r="K1069" s="731" t="s">
        <v>1989</v>
      </c>
      <c r="L1069" s="734">
        <v>270.33333333333331</v>
      </c>
      <c r="M1069" s="734">
        <v>6</v>
      </c>
      <c r="N1069" s="735">
        <v>1621.9999999999998</v>
      </c>
    </row>
    <row r="1070" spans="1:14" ht="14.45" customHeight="1" x14ac:dyDescent="0.2">
      <c r="A1070" s="729" t="s">
        <v>554</v>
      </c>
      <c r="B1070" s="730" t="s">
        <v>555</v>
      </c>
      <c r="C1070" s="731" t="s">
        <v>574</v>
      </c>
      <c r="D1070" s="732" t="s">
        <v>575</v>
      </c>
      <c r="E1070" s="733">
        <v>50113001</v>
      </c>
      <c r="F1070" s="732" t="s">
        <v>577</v>
      </c>
      <c r="G1070" s="731" t="s">
        <v>578</v>
      </c>
      <c r="H1070" s="731">
        <v>13818</v>
      </c>
      <c r="I1070" s="731">
        <v>13818</v>
      </c>
      <c r="J1070" s="731" t="s">
        <v>1988</v>
      </c>
      <c r="K1070" s="731" t="s">
        <v>1990</v>
      </c>
      <c r="L1070" s="734">
        <v>496.88333333333321</v>
      </c>
      <c r="M1070" s="734">
        <v>3</v>
      </c>
      <c r="N1070" s="735">
        <v>1490.6499999999996</v>
      </c>
    </row>
    <row r="1071" spans="1:14" ht="14.45" customHeight="1" x14ac:dyDescent="0.2">
      <c r="A1071" s="729" t="s">
        <v>554</v>
      </c>
      <c r="B1071" s="730" t="s">
        <v>555</v>
      </c>
      <c r="C1071" s="731" t="s">
        <v>574</v>
      </c>
      <c r="D1071" s="732" t="s">
        <v>575</v>
      </c>
      <c r="E1071" s="733">
        <v>50113001</v>
      </c>
      <c r="F1071" s="732" t="s">
        <v>577</v>
      </c>
      <c r="G1071" s="731" t="s">
        <v>578</v>
      </c>
      <c r="H1071" s="731">
        <v>113814</v>
      </c>
      <c r="I1071" s="731">
        <v>13814</v>
      </c>
      <c r="J1071" s="731" t="s">
        <v>1988</v>
      </c>
      <c r="K1071" s="731" t="s">
        <v>1991</v>
      </c>
      <c r="L1071" s="734">
        <v>167.88615384615383</v>
      </c>
      <c r="M1071" s="734">
        <v>13</v>
      </c>
      <c r="N1071" s="735">
        <v>2182.52</v>
      </c>
    </row>
    <row r="1072" spans="1:14" ht="14.45" customHeight="1" x14ac:dyDescent="0.2">
      <c r="A1072" s="729" t="s">
        <v>554</v>
      </c>
      <c r="B1072" s="730" t="s">
        <v>555</v>
      </c>
      <c r="C1072" s="731" t="s">
        <v>574</v>
      </c>
      <c r="D1072" s="732" t="s">
        <v>575</v>
      </c>
      <c r="E1072" s="733">
        <v>50113001</v>
      </c>
      <c r="F1072" s="732" t="s">
        <v>577</v>
      </c>
      <c r="G1072" s="731" t="s">
        <v>578</v>
      </c>
      <c r="H1072" s="731">
        <v>845432</v>
      </c>
      <c r="I1072" s="731">
        <v>107639</v>
      </c>
      <c r="J1072" s="731" t="s">
        <v>1236</v>
      </c>
      <c r="K1072" s="731" t="s">
        <v>1221</v>
      </c>
      <c r="L1072" s="734">
        <v>52.25</v>
      </c>
      <c r="M1072" s="734">
        <v>7</v>
      </c>
      <c r="N1072" s="735">
        <v>365.75</v>
      </c>
    </row>
    <row r="1073" spans="1:14" ht="14.45" customHeight="1" x14ac:dyDescent="0.2">
      <c r="A1073" s="729" t="s">
        <v>554</v>
      </c>
      <c r="B1073" s="730" t="s">
        <v>555</v>
      </c>
      <c r="C1073" s="731" t="s">
        <v>574</v>
      </c>
      <c r="D1073" s="732" t="s">
        <v>575</v>
      </c>
      <c r="E1073" s="733">
        <v>50113001</v>
      </c>
      <c r="F1073" s="732" t="s">
        <v>577</v>
      </c>
      <c r="G1073" s="731" t="s">
        <v>578</v>
      </c>
      <c r="H1073" s="731">
        <v>845376</v>
      </c>
      <c r="I1073" s="731">
        <v>107641</v>
      </c>
      <c r="J1073" s="731" t="s">
        <v>1236</v>
      </c>
      <c r="K1073" s="731" t="s">
        <v>1992</v>
      </c>
      <c r="L1073" s="734">
        <v>118.73</v>
      </c>
      <c r="M1073" s="734">
        <v>2</v>
      </c>
      <c r="N1073" s="735">
        <v>237.46</v>
      </c>
    </row>
    <row r="1074" spans="1:14" ht="14.45" customHeight="1" x14ac:dyDescent="0.2">
      <c r="A1074" s="729" t="s">
        <v>554</v>
      </c>
      <c r="B1074" s="730" t="s">
        <v>555</v>
      </c>
      <c r="C1074" s="731" t="s">
        <v>574</v>
      </c>
      <c r="D1074" s="732" t="s">
        <v>575</v>
      </c>
      <c r="E1074" s="733">
        <v>50113001</v>
      </c>
      <c r="F1074" s="732" t="s">
        <v>577</v>
      </c>
      <c r="G1074" s="731" t="s">
        <v>578</v>
      </c>
      <c r="H1074" s="731">
        <v>850459</v>
      </c>
      <c r="I1074" s="731">
        <v>127760</v>
      </c>
      <c r="J1074" s="731" t="s">
        <v>1237</v>
      </c>
      <c r="K1074" s="731" t="s">
        <v>1235</v>
      </c>
      <c r="L1074" s="734">
        <v>59.88</v>
      </c>
      <c r="M1074" s="734">
        <v>21</v>
      </c>
      <c r="N1074" s="735">
        <v>1257.48</v>
      </c>
    </row>
    <row r="1075" spans="1:14" ht="14.45" customHeight="1" x14ac:dyDescent="0.2">
      <c r="A1075" s="729" t="s">
        <v>554</v>
      </c>
      <c r="B1075" s="730" t="s">
        <v>555</v>
      </c>
      <c r="C1075" s="731" t="s">
        <v>574</v>
      </c>
      <c r="D1075" s="732" t="s">
        <v>575</v>
      </c>
      <c r="E1075" s="733">
        <v>50113001</v>
      </c>
      <c r="F1075" s="732" t="s">
        <v>577</v>
      </c>
      <c r="G1075" s="731" t="s">
        <v>587</v>
      </c>
      <c r="H1075" s="731">
        <v>126602</v>
      </c>
      <c r="I1075" s="731">
        <v>26602</v>
      </c>
      <c r="J1075" s="731" t="s">
        <v>1993</v>
      </c>
      <c r="K1075" s="731" t="s">
        <v>1994</v>
      </c>
      <c r="L1075" s="734">
        <v>577.20000000000005</v>
      </c>
      <c r="M1075" s="734">
        <v>1</v>
      </c>
      <c r="N1075" s="735">
        <v>577.20000000000005</v>
      </c>
    </row>
    <row r="1076" spans="1:14" ht="14.45" customHeight="1" x14ac:dyDescent="0.2">
      <c r="A1076" s="729" t="s">
        <v>554</v>
      </c>
      <c r="B1076" s="730" t="s">
        <v>555</v>
      </c>
      <c r="C1076" s="731" t="s">
        <v>574</v>
      </c>
      <c r="D1076" s="732" t="s">
        <v>575</v>
      </c>
      <c r="E1076" s="733">
        <v>50113001</v>
      </c>
      <c r="F1076" s="732" t="s">
        <v>577</v>
      </c>
      <c r="G1076" s="731" t="s">
        <v>578</v>
      </c>
      <c r="H1076" s="731">
        <v>194804</v>
      </c>
      <c r="I1076" s="731">
        <v>94804</v>
      </c>
      <c r="J1076" s="731" t="s">
        <v>1238</v>
      </c>
      <c r="K1076" s="731" t="s">
        <v>781</v>
      </c>
      <c r="L1076" s="734">
        <v>58.470000000000013</v>
      </c>
      <c r="M1076" s="734">
        <v>4</v>
      </c>
      <c r="N1076" s="735">
        <v>233.88000000000005</v>
      </c>
    </row>
    <row r="1077" spans="1:14" ht="14.45" customHeight="1" x14ac:dyDescent="0.2">
      <c r="A1077" s="729" t="s">
        <v>554</v>
      </c>
      <c r="B1077" s="730" t="s">
        <v>555</v>
      </c>
      <c r="C1077" s="731" t="s">
        <v>574</v>
      </c>
      <c r="D1077" s="732" t="s">
        <v>575</v>
      </c>
      <c r="E1077" s="733">
        <v>50113001</v>
      </c>
      <c r="F1077" s="732" t="s">
        <v>577</v>
      </c>
      <c r="G1077" s="731" t="s">
        <v>578</v>
      </c>
      <c r="H1077" s="731">
        <v>185937</v>
      </c>
      <c r="I1077" s="731">
        <v>185937</v>
      </c>
      <c r="J1077" s="731" t="s">
        <v>1995</v>
      </c>
      <c r="K1077" s="731" t="s">
        <v>1996</v>
      </c>
      <c r="L1077" s="734">
        <v>219.09000000000003</v>
      </c>
      <c r="M1077" s="734">
        <v>4</v>
      </c>
      <c r="N1077" s="735">
        <v>876.36000000000013</v>
      </c>
    </row>
    <row r="1078" spans="1:14" ht="14.45" customHeight="1" x14ac:dyDescent="0.2">
      <c r="A1078" s="729" t="s">
        <v>554</v>
      </c>
      <c r="B1078" s="730" t="s">
        <v>555</v>
      </c>
      <c r="C1078" s="731" t="s">
        <v>574</v>
      </c>
      <c r="D1078" s="732" t="s">
        <v>575</v>
      </c>
      <c r="E1078" s="733">
        <v>50113001</v>
      </c>
      <c r="F1078" s="732" t="s">
        <v>577</v>
      </c>
      <c r="G1078" s="731" t="s">
        <v>578</v>
      </c>
      <c r="H1078" s="731">
        <v>123305</v>
      </c>
      <c r="I1078" s="731">
        <v>23305</v>
      </c>
      <c r="J1078" s="731" t="s">
        <v>1997</v>
      </c>
      <c r="K1078" s="731" t="s">
        <v>1998</v>
      </c>
      <c r="L1078" s="734">
        <v>95.999999999999972</v>
      </c>
      <c r="M1078" s="734">
        <v>1</v>
      </c>
      <c r="N1078" s="735">
        <v>95.999999999999972</v>
      </c>
    </row>
    <row r="1079" spans="1:14" ht="14.45" customHeight="1" x14ac:dyDescent="0.2">
      <c r="A1079" s="729" t="s">
        <v>554</v>
      </c>
      <c r="B1079" s="730" t="s">
        <v>555</v>
      </c>
      <c r="C1079" s="731" t="s">
        <v>574</v>
      </c>
      <c r="D1079" s="732" t="s">
        <v>575</v>
      </c>
      <c r="E1079" s="733">
        <v>50113001</v>
      </c>
      <c r="F1079" s="732" t="s">
        <v>577</v>
      </c>
      <c r="G1079" s="731" t="s">
        <v>578</v>
      </c>
      <c r="H1079" s="731">
        <v>101125</v>
      </c>
      <c r="I1079" s="731">
        <v>1125</v>
      </c>
      <c r="J1079" s="731" t="s">
        <v>1243</v>
      </c>
      <c r="K1079" s="731" t="s">
        <v>1244</v>
      </c>
      <c r="L1079" s="734">
        <v>77.28</v>
      </c>
      <c r="M1079" s="734">
        <v>2</v>
      </c>
      <c r="N1079" s="735">
        <v>154.56</v>
      </c>
    </row>
    <row r="1080" spans="1:14" ht="14.45" customHeight="1" x14ac:dyDescent="0.2">
      <c r="A1080" s="729" t="s">
        <v>554</v>
      </c>
      <c r="B1080" s="730" t="s">
        <v>555</v>
      </c>
      <c r="C1080" s="731" t="s">
        <v>574</v>
      </c>
      <c r="D1080" s="732" t="s">
        <v>575</v>
      </c>
      <c r="E1080" s="733">
        <v>50113001</v>
      </c>
      <c r="F1080" s="732" t="s">
        <v>577</v>
      </c>
      <c r="G1080" s="731" t="s">
        <v>578</v>
      </c>
      <c r="H1080" s="731">
        <v>147271</v>
      </c>
      <c r="I1080" s="731">
        <v>47271</v>
      </c>
      <c r="J1080" s="731" t="s">
        <v>1999</v>
      </c>
      <c r="K1080" s="731" t="s">
        <v>1594</v>
      </c>
      <c r="L1080" s="734">
        <v>90.2</v>
      </c>
      <c r="M1080" s="734">
        <v>8</v>
      </c>
      <c r="N1080" s="735">
        <v>721.6</v>
      </c>
    </row>
    <row r="1081" spans="1:14" ht="14.45" customHeight="1" x14ac:dyDescent="0.2">
      <c r="A1081" s="729" t="s">
        <v>554</v>
      </c>
      <c r="B1081" s="730" t="s">
        <v>555</v>
      </c>
      <c r="C1081" s="731" t="s">
        <v>574</v>
      </c>
      <c r="D1081" s="732" t="s">
        <v>575</v>
      </c>
      <c r="E1081" s="733">
        <v>50113001</v>
      </c>
      <c r="F1081" s="732" t="s">
        <v>577</v>
      </c>
      <c r="G1081" s="731" t="s">
        <v>587</v>
      </c>
      <c r="H1081" s="731">
        <v>16913</v>
      </c>
      <c r="I1081" s="731">
        <v>16913</v>
      </c>
      <c r="J1081" s="731" t="s">
        <v>1245</v>
      </c>
      <c r="K1081" s="731" t="s">
        <v>1246</v>
      </c>
      <c r="L1081" s="734">
        <v>52.27</v>
      </c>
      <c r="M1081" s="734">
        <v>1</v>
      </c>
      <c r="N1081" s="735">
        <v>52.27</v>
      </c>
    </row>
    <row r="1082" spans="1:14" ht="14.45" customHeight="1" x14ac:dyDescent="0.2">
      <c r="A1082" s="729" t="s">
        <v>554</v>
      </c>
      <c r="B1082" s="730" t="s">
        <v>555</v>
      </c>
      <c r="C1082" s="731" t="s">
        <v>574</v>
      </c>
      <c r="D1082" s="732" t="s">
        <v>575</v>
      </c>
      <c r="E1082" s="733">
        <v>50113001</v>
      </c>
      <c r="F1082" s="732" t="s">
        <v>577</v>
      </c>
      <c r="G1082" s="731" t="s">
        <v>587</v>
      </c>
      <c r="H1082" s="731">
        <v>116926</v>
      </c>
      <c r="I1082" s="731">
        <v>16926</v>
      </c>
      <c r="J1082" s="731" t="s">
        <v>2000</v>
      </c>
      <c r="K1082" s="731" t="s">
        <v>2001</v>
      </c>
      <c r="L1082" s="734">
        <v>264.15000000000003</v>
      </c>
      <c r="M1082" s="734">
        <v>1</v>
      </c>
      <c r="N1082" s="735">
        <v>264.15000000000003</v>
      </c>
    </row>
    <row r="1083" spans="1:14" ht="14.45" customHeight="1" x14ac:dyDescent="0.2">
      <c r="A1083" s="729" t="s">
        <v>554</v>
      </c>
      <c r="B1083" s="730" t="s">
        <v>555</v>
      </c>
      <c r="C1083" s="731" t="s">
        <v>574</v>
      </c>
      <c r="D1083" s="732" t="s">
        <v>575</v>
      </c>
      <c r="E1083" s="733">
        <v>50113001</v>
      </c>
      <c r="F1083" s="732" t="s">
        <v>577</v>
      </c>
      <c r="G1083" s="731" t="s">
        <v>587</v>
      </c>
      <c r="H1083" s="731">
        <v>116923</v>
      </c>
      <c r="I1083" s="731">
        <v>16923</v>
      </c>
      <c r="J1083" s="731" t="s">
        <v>1247</v>
      </c>
      <c r="K1083" s="731" t="s">
        <v>1248</v>
      </c>
      <c r="L1083" s="734">
        <v>78.409999999999982</v>
      </c>
      <c r="M1083" s="734">
        <v>3</v>
      </c>
      <c r="N1083" s="735">
        <v>235.22999999999996</v>
      </c>
    </row>
    <row r="1084" spans="1:14" ht="14.45" customHeight="1" x14ac:dyDescent="0.2">
      <c r="A1084" s="729" t="s">
        <v>554</v>
      </c>
      <c r="B1084" s="730" t="s">
        <v>555</v>
      </c>
      <c r="C1084" s="731" t="s">
        <v>574</v>
      </c>
      <c r="D1084" s="732" t="s">
        <v>575</v>
      </c>
      <c r="E1084" s="733">
        <v>50113001</v>
      </c>
      <c r="F1084" s="732" t="s">
        <v>577</v>
      </c>
      <c r="G1084" s="731" t="s">
        <v>578</v>
      </c>
      <c r="H1084" s="731">
        <v>223159</v>
      </c>
      <c r="I1084" s="731">
        <v>223159</v>
      </c>
      <c r="J1084" s="731" t="s">
        <v>1251</v>
      </c>
      <c r="K1084" s="731" t="s">
        <v>1252</v>
      </c>
      <c r="L1084" s="734">
        <v>74.446326530612254</v>
      </c>
      <c r="M1084" s="734">
        <v>49</v>
      </c>
      <c r="N1084" s="735">
        <v>3647.8700000000003</v>
      </c>
    </row>
    <row r="1085" spans="1:14" ht="14.45" customHeight="1" x14ac:dyDescent="0.2">
      <c r="A1085" s="729" t="s">
        <v>554</v>
      </c>
      <c r="B1085" s="730" t="s">
        <v>555</v>
      </c>
      <c r="C1085" s="731" t="s">
        <v>574</v>
      </c>
      <c r="D1085" s="732" t="s">
        <v>575</v>
      </c>
      <c r="E1085" s="733">
        <v>50113001</v>
      </c>
      <c r="F1085" s="732" t="s">
        <v>577</v>
      </c>
      <c r="G1085" s="731" t="s">
        <v>578</v>
      </c>
      <c r="H1085" s="731">
        <v>203765</v>
      </c>
      <c r="I1085" s="731">
        <v>203765</v>
      </c>
      <c r="J1085" s="731" t="s">
        <v>2002</v>
      </c>
      <c r="K1085" s="731" t="s">
        <v>2003</v>
      </c>
      <c r="L1085" s="734">
        <v>141.45499999999998</v>
      </c>
      <c r="M1085" s="734">
        <v>2</v>
      </c>
      <c r="N1085" s="735">
        <v>282.90999999999997</v>
      </c>
    </row>
    <row r="1086" spans="1:14" ht="14.45" customHeight="1" x14ac:dyDescent="0.2">
      <c r="A1086" s="729" t="s">
        <v>554</v>
      </c>
      <c r="B1086" s="730" t="s">
        <v>555</v>
      </c>
      <c r="C1086" s="731" t="s">
        <v>574</v>
      </c>
      <c r="D1086" s="732" t="s">
        <v>575</v>
      </c>
      <c r="E1086" s="733">
        <v>50113001</v>
      </c>
      <c r="F1086" s="732" t="s">
        <v>577</v>
      </c>
      <c r="G1086" s="731" t="s">
        <v>578</v>
      </c>
      <c r="H1086" s="731">
        <v>848626</v>
      </c>
      <c r="I1086" s="731">
        <v>107944</v>
      </c>
      <c r="J1086" s="731" t="s">
        <v>2004</v>
      </c>
      <c r="K1086" s="731" t="s">
        <v>2005</v>
      </c>
      <c r="L1086" s="734">
        <v>125.74</v>
      </c>
      <c r="M1086" s="734">
        <v>1</v>
      </c>
      <c r="N1086" s="735">
        <v>125.74</v>
      </c>
    </row>
    <row r="1087" spans="1:14" ht="14.45" customHeight="1" x14ac:dyDescent="0.2">
      <c r="A1087" s="729" t="s">
        <v>554</v>
      </c>
      <c r="B1087" s="730" t="s">
        <v>555</v>
      </c>
      <c r="C1087" s="731" t="s">
        <v>574</v>
      </c>
      <c r="D1087" s="732" t="s">
        <v>575</v>
      </c>
      <c r="E1087" s="733">
        <v>50113001</v>
      </c>
      <c r="F1087" s="732" t="s">
        <v>577</v>
      </c>
      <c r="G1087" s="731" t="s">
        <v>587</v>
      </c>
      <c r="H1087" s="731">
        <v>103591</v>
      </c>
      <c r="I1087" s="731">
        <v>3591</v>
      </c>
      <c r="J1087" s="731" t="s">
        <v>1256</v>
      </c>
      <c r="K1087" s="731" t="s">
        <v>1257</v>
      </c>
      <c r="L1087" s="734">
        <v>431.84250000000003</v>
      </c>
      <c r="M1087" s="734">
        <v>16</v>
      </c>
      <c r="N1087" s="735">
        <v>6909.4800000000005</v>
      </c>
    </row>
    <row r="1088" spans="1:14" ht="14.45" customHeight="1" x14ac:dyDescent="0.2">
      <c r="A1088" s="729" t="s">
        <v>554</v>
      </c>
      <c r="B1088" s="730" t="s">
        <v>555</v>
      </c>
      <c r="C1088" s="731" t="s">
        <v>574</v>
      </c>
      <c r="D1088" s="732" t="s">
        <v>575</v>
      </c>
      <c r="E1088" s="733">
        <v>50113001</v>
      </c>
      <c r="F1088" s="732" t="s">
        <v>577</v>
      </c>
      <c r="G1088" s="731" t="s">
        <v>587</v>
      </c>
      <c r="H1088" s="731">
        <v>188498</v>
      </c>
      <c r="I1088" s="731">
        <v>88498</v>
      </c>
      <c r="J1088" s="731" t="s">
        <v>1258</v>
      </c>
      <c r="K1088" s="731" t="s">
        <v>992</v>
      </c>
      <c r="L1088" s="734">
        <v>167.01500000000001</v>
      </c>
      <c r="M1088" s="734">
        <v>4</v>
      </c>
      <c r="N1088" s="735">
        <v>668.06000000000006</v>
      </c>
    </row>
    <row r="1089" spans="1:14" ht="14.45" customHeight="1" x14ac:dyDescent="0.2">
      <c r="A1089" s="729" t="s">
        <v>554</v>
      </c>
      <c r="B1089" s="730" t="s">
        <v>555</v>
      </c>
      <c r="C1089" s="731" t="s">
        <v>574</v>
      </c>
      <c r="D1089" s="732" t="s">
        <v>575</v>
      </c>
      <c r="E1089" s="733">
        <v>50113001</v>
      </c>
      <c r="F1089" s="732" t="s">
        <v>577</v>
      </c>
      <c r="G1089" s="731" t="s">
        <v>329</v>
      </c>
      <c r="H1089" s="731">
        <v>229887</v>
      </c>
      <c r="I1089" s="731">
        <v>229887</v>
      </c>
      <c r="J1089" s="731" t="s">
        <v>2006</v>
      </c>
      <c r="K1089" s="731" t="s">
        <v>2007</v>
      </c>
      <c r="L1089" s="734">
        <v>64.8</v>
      </c>
      <c r="M1089" s="734">
        <v>1</v>
      </c>
      <c r="N1089" s="735">
        <v>64.8</v>
      </c>
    </row>
    <row r="1090" spans="1:14" ht="14.45" customHeight="1" x14ac:dyDescent="0.2">
      <c r="A1090" s="729" t="s">
        <v>554</v>
      </c>
      <c r="B1090" s="730" t="s">
        <v>555</v>
      </c>
      <c r="C1090" s="731" t="s">
        <v>574</v>
      </c>
      <c r="D1090" s="732" t="s">
        <v>575</v>
      </c>
      <c r="E1090" s="733">
        <v>50113001</v>
      </c>
      <c r="F1090" s="732" t="s">
        <v>577</v>
      </c>
      <c r="G1090" s="731" t="s">
        <v>578</v>
      </c>
      <c r="H1090" s="731">
        <v>230353</v>
      </c>
      <c r="I1090" s="731">
        <v>230353</v>
      </c>
      <c r="J1090" s="731" t="s">
        <v>1263</v>
      </c>
      <c r="K1090" s="731" t="s">
        <v>1264</v>
      </c>
      <c r="L1090" s="734">
        <v>1758.33</v>
      </c>
      <c r="M1090" s="734">
        <v>3</v>
      </c>
      <c r="N1090" s="735">
        <v>5274.99</v>
      </c>
    </row>
    <row r="1091" spans="1:14" ht="14.45" customHeight="1" x14ac:dyDescent="0.2">
      <c r="A1091" s="729" t="s">
        <v>554</v>
      </c>
      <c r="B1091" s="730" t="s">
        <v>555</v>
      </c>
      <c r="C1091" s="731" t="s">
        <v>574</v>
      </c>
      <c r="D1091" s="732" t="s">
        <v>575</v>
      </c>
      <c r="E1091" s="733">
        <v>50113001</v>
      </c>
      <c r="F1091" s="732" t="s">
        <v>577</v>
      </c>
      <c r="G1091" s="731" t="s">
        <v>587</v>
      </c>
      <c r="H1091" s="731">
        <v>191788</v>
      </c>
      <c r="I1091" s="731">
        <v>91788</v>
      </c>
      <c r="J1091" s="731" t="s">
        <v>1267</v>
      </c>
      <c r="K1091" s="731" t="s">
        <v>1268</v>
      </c>
      <c r="L1091" s="734">
        <v>9.115000000000002</v>
      </c>
      <c r="M1091" s="734">
        <v>48</v>
      </c>
      <c r="N1091" s="735">
        <v>437.5200000000001</v>
      </c>
    </row>
    <row r="1092" spans="1:14" ht="14.45" customHeight="1" x14ac:dyDescent="0.2">
      <c r="A1092" s="729" t="s">
        <v>554</v>
      </c>
      <c r="B1092" s="730" t="s">
        <v>555</v>
      </c>
      <c r="C1092" s="731" t="s">
        <v>574</v>
      </c>
      <c r="D1092" s="732" t="s">
        <v>575</v>
      </c>
      <c r="E1092" s="733">
        <v>50113001</v>
      </c>
      <c r="F1092" s="732" t="s">
        <v>577</v>
      </c>
      <c r="G1092" s="731" t="s">
        <v>587</v>
      </c>
      <c r="H1092" s="731">
        <v>106618</v>
      </c>
      <c r="I1092" s="731">
        <v>6618</v>
      </c>
      <c r="J1092" s="731" t="s">
        <v>1269</v>
      </c>
      <c r="K1092" s="731" t="s">
        <v>1270</v>
      </c>
      <c r="L1092" s="734">
        <v>19.59</v>
      </c>
      <c r="M1092" s="734">
        <v>7</v>
      </c>
      <c r="N1092" s="735">
        <v>137.13</v>
      </c>
    </row>
    <row r="1093" spans="1:14" ht="14.45" customHeight="1" x14ac:dyDescent="0.2">
      <c r="A1093" s="729" t="s">
        <v>554</v>
      </c>
      <c r="B1093" s="730" t="s">
        <v>555</v>
      </c>
      <c r="C1093" s="731" t="s">
        <v>574</v>
      </c>
      <c r="D1093" s="732" t="s">
        <v>575</v>
      </c>
      <c r="E1093" s="733">
        <v>50113001</v>
      </c>
      <c r="F1093" s="732" t="s">
        <v>577</v>
      </c>
      <c r="G1093" s="731" t="s">
        <v>587</v>
      </c>
      <c r="H1093" s="731">
        <v>186656</v>
      </c>
      <c r="I1093" s="731">
        <v>86656</v>
      </c>
      <c r="J1093" s="731" t="s">
        <v>2008</v>
      </c>
      <c r="K1093" s="731" t="s">
        <v>1455</v>
      </c>
      <c r="L1093" s="734">
        <v>29.304000000000009</v>
      </c>
      <c r="M1093" s="734">
        <v>5</v>
      </c>
      <c r="N1093" s="735">
        <v>146.52000000000004</v>
      </c>
    </row>
    <row r="1094" spans="1:14" ht="14.45" customHeight="1" x14ac:dyDescent="0.2">
      <c r="A1094" s="729" t="s">
        <v>554</v>
      </c>
      <c r="B1094" s="730" t="s">
        <v>555</v>
      </c>
      <c r="C1094" s="731" t="s">
        <v>574</v>
      </c>
      <c r="D1094" s="732" t="s">
        <v>575</v>
      </c>
      <c r="E1094" s="733">
        <v>50113001</v>
      </c>
      <c r="F1094" s="732" t="s">
        <v>577</v>
      </c>
      <c r="G1094" s="731" t="s">
        <v>587</v>
      </c>
      <c r="H1094" s="731">
        <v>184398</v>
      </c>
      <c r="I1094" s="731">
        <v>84398</v>
      </c>
      <c r="J1094" s="731" t="s">
        <v>1271</v>
      </c>
      <c r="K1094" s="731" t="s">
        <v>1272</v>
      </c>
      <c r="L1094" s="734">
        <v>114.02999999999999</v>
      </c>
      <c r="M1094" s="734">
        <v>1</v>
      </c>
      <c r="N1094" s="735">
        <v>114.02999999999999</v>
      </c>
    </row>
    <row r="1095" spans="1:14" ht="14.45" customHeight="1" x14ac:dyDescent="0.2">
      <c r="A1095" s="729" t="s">
        <v>554</v>
      </c>
      <c r="B1095" s="730" t="s">
        <v>555</v>
      </c>
      <c r="C1095" s="731" t="s">
        <v>574</v>
      </c>
      <c r="D1095" s="732" t="s">
        <v>575</v>
      </c>
      <c r="E1095" s="733">
        <v>50113001</v>
      </c>
      <c r="F1095" s="732" t="s">
        <v>577</v>
      </c>
      <c r="G1095" s="731" t="s">
        <v>587</v>
      </c>
      <c r="H1095" s="731">
        <v>184400</v>
      </c>
      <c r="I1095" s="731">
        <v>84400</v>
      </c>
      <c r="J1095" s="731" t="s">
        <v>1273</v>
      </c>
      <c r="K1095" s="731" t="s">
        <v>1274</v>
      </c>
      <c r="L1095" s="734">
        <v>254.95699999999997</v>
      </c>
      <c r="M1095" s="734">
        <v>10</v>
      </c>
      <c r="N1095" s="735">
        <v>2549.5699999999997</v>
      </c>
    </row>
    <row r="1096" spans="1:14" ht="14.45" customHeight="1" x14ac:dyDescent="0.2">
      <c r="A1096" s="729" t="s">
        <v>554</v>
      </c>
      <c r="B1096" s="730" t="s">
        <v>555</v>
      </c>
      <c r="C1096" s="731" t="s">
        <v>574</v>
      </c>
      <c r="D1096" s="732" t="s">
        <v>575</v>
      </c>
      <c r="E1096" s="733">
        <v>50113001</v>
      </c>
      <c r="F1096" s="732" t="s">
        <v>577</v>
      </c>
      <c r="G1096" s="731" t="s">
        <v>587</v>
      </c>
      <c r="H1096" s="731">
        <v>184399</v>
      </c>
      <c r="I1096" s="731">
        <v>84399</v>
      </c>
      <c r="J1096" s="731" t="s">
        <v>1275</v>
      </c>
      <c r="K1096" s="731" t="s">
        <v>1276</v>
      </c>
      <c r="L1096" s="734">
        <v>126.205</v>
      </c>
      <c r="M1096" s="734">
        <v>8</v>
      </c>
      <c r="N1096" s="735">
        <v>1009.64</v>
      </c>
    </row>
    <row r="1097" spans="1:14" ht="14.45" customHeight="1" x14ac:dyDescent="0.2">
      <c r="A1097" s="729" t="s">
        <v>554</v>
      </c>
      <c r="B1097" s="730" t="s">
        <v>555</v>
      </c>
      <c r="C1097" s="731" t="s">
        <v>574</v>
      </c>
      <c r="D1097" s="732" t="s">
        <v>575</v>
      </c>
      <c r="E1097" s="733">
        <v>50113001</v>
      </c>
      <c r="F1097" s="732" t="s">
        <v>577</v>
      </c>
      <c r="G1097" s="731" t="s">
        <v>578</v>
      </c>
      <c r="H1097" s="731">
        <v>117187</v>
      </c>
      <c r="I1097" s="731">
        <v>17187</v>
      </c>
      <c r="J1097" s="731" t="s">
        <v>2009</v>
      </c>
      <c r="K1097" s="731" t="s">
        <v>2010</v>
      </c>
      <c r="L1097" s="734">
        <v>88.97</v>
      </c>
      <c r="M1097" s="734">
        <v>1</v>
      </c>
      <c r="N1097" s="735">
        <v>88.97</v>
      </c>
    </row>
    <row r="1098" spans="1:14" ht="14.45" customHeight="1" x14ac:dyDescent="0.2">
      <c r="A1098" s="729" t="s">
        <v>554</v>
      </c>
      <c r="B1098" s="730" t="s">
        <v>555</v>
      </c>
      <c r="C1098" s="731" t="s">
        <v>574</v>
      </c>
      <c r="D1098" s="732" t="s">
        <v>575</v>
      </c>
      <c r="E1098" s="733">
        <v>50113001</v>
      </c>
      <c r="F1098" s="732" t="s">
        <v>577</v>
      </c>
      <c r="G1098" s="731" t="s">
        <v>587</v>
      </c>
      <c r="H1098" s="731">
        <v>111900</v>
      </c>
      <c r="I1098" s="731">
        <v>111900</v>
      </c>
      <c r="J1098" s="731" t="s">
        <v>2011</v>
      </c>
      <c r="K1098" s="731" t="s">
        <v>2012</v>
      </c>
      <c r="L1098" s="734">
        <v>70.680000000000021</v>
      </c>
      <c r="M1098" s="734">
        <v>1</v>
      </c>
      <c r="N1098" s="735">
        <v>70.680000000000021</v>
      </c>
    </row>
    <row r="1099" spans="1:14" ht="14.45" customHeight="1" x14ac:dyDescent="0.2">
      <c r="A1099" s="729" t="s">
        <v>554</v>
      </c>
      <c r="B1099" s="730" t="s">
        <v>555</v>
      </c>
      <c r="C1099" s="731" t="s">
        <v>574</v>
      </c>
      <c r="D1099" s="732" t="s">
        <v>575</v>
      </c>
      <c r="E1099" s="733">
        <v>50113001</v>
      </c>
      <c r="F1099" s="732" t="s">
        <v>577</v>
      </c>
      <c r="G1099" s="731" t="s">
        <v>587</v>
      </c>
      <c r="H1099" s="731">
        <v>100536</v>
      </c>
      <c r="I1099" s="731">
        <v>536</v>
      </c>
      <c r="J1099" s="731" t="s">
        <v>1277</v>
      </c>
      <c r="K1099" s="731" t="s">
        <v>595</v>
      </c>
      <c r="L1099" s="734">
        <v>49.320000000000014</v>
      </c>
      <c r="M1099" s="734">
        <v>1</v>
      </c>
      <c r="N1099" s="735">
        <v>49.320000000000014</v>
      </c>
    </row>
    <row r="1100" spans="1:14" ht="14.45" customHeight="1" x14ac:dyDescent="0.2">
      <c r="A1100" s="729" t="s">
        <v>554</v>
      </c>
      <c r="B1100" s="730" t="s">
        <v>555</v>
      </c>
      <c r="C1100" s="731" t="s">
        <v>574</v>
      </c>
      <c r="D1100" s="732" t="s">
        <v>575</v>
      </c>
      <c r="E1100" s="733">
        <v>50113001</v>
      </c>
      <c r="F1100" s="732" t="s">
        <v>577</v>
      </c>
      <c r="G1100" s="731" t="s">
        <v>587</v>
      </c>
      <c r="H1100" s="731">
        <v>107981</v>
      </c>
      <c r="I1100" s="731">
        <v>7981</v>
      </c>
      <c r="J1100" s="731" t="s">
        <v>1280</v>
      </c>
      <c r="K1100" s="731" t="s">
        <v>1281</v>
      </c>
      <c r="L1100" s="734">
        <v>41.781090909090899</v>
      </c>
      <c r="M1100" s="734">
        <v>55</v>
      </c>
      <c r="N1100" s="735">
        <v>2297.9599999999996</v>
      </c>
    </row>
    <row r="1101" spans="1:14" ht="14.45" customHeight="1" x14ac:dyDescent="0.2">
      <c r="A1101" s="729" t="s">
        <v>554</v>
      </c>
      <c r="B1101" s="730" t="s">
        <v>555</v>
      </c>
      <c r="C1101" s="731" t="s">
        <v>574</v>
      </c>
      <c r="D1101" s="732" t="s">
        <v>575</v>
      </c>
      <c r="E1101" s="733">
        <v>50113001</v>
      </c>
      <c r="F1101" s="732" t="s">
        <v>577</v>
      </c>
      <c r="G1101" s="731" t="s">
        <v>587</v>
      </c>
      <c r="H1101" s="731">
        <v>155824</v>
      </c>
      <c r="I1101" s="731">
        <v>55824</v>
      </c>
      <c r="J1101" s="731" t="s">
        <v>1280</v>
      </c>
      <c r="K1101" s="731" t="s">
        <v>1283</v>
      </c>
      <c r="L1101" s="734">
        <v>42.547727272727258</v>
      </c>
      <c r="M1101" s="734">
        <v>22</v>
      </c>
      <c r="N1101" s="735">
        <v>936.04999999999973</v>
      </c>
    </row>
    <row r="1102" spans="1:14" ht="14.45" customHeight="1" x14ac:dyDescent="0.2">
      <c r="A1102" s="729" t="s">
        <v>554</v>
      </c>
      <c r="B1102" s="730" t="s">
        <v>555</v>
      </c>
      <c r="C1102" s="731" t="s">
        <v>574</v>
      </c>
      <c r="D1102" s="732" t="s">
        <v>575</v>
      </c>
      <c r="E1102" s="733">
        <v>50113001</v>
      </c>
      <c r="F1102" s="732" t="s">
        <v>577</v>
      </c>
      <c r="G1102" s="731" t="s">
        <v>587</v>
      </c>
      <c r="H1102" s="731">
        <v>155823</v>
      </c>
      <c r="I1102" s="731">
        <v>55823</v>
      </c>
      <c r="J1102" s="731" t="s">
        <v>1280</v>
      </c>
      <c r="K1102" s="731" t="s">
        <v>1282</v>
      </c>
      <c r="L1102" s="734">
        <v>33.112233581844343</v>
      </c>
      <c r="M1102" s="734">
        <v>351</v>
      </c>
      <c r="N1102" s="735">
        <v>11622.393987227364</v>
      </c>
    </row>
    <row r="1103" spans="1:14" ht="14.45" customHeight="1" x14ac:dyDescent="0.2">
      <c r="A1103" s="729" t="s">
        <v>554</v>
      </c>
      <c r="B1103" s="730" t="s">
        <v>555</v>
      </c>
      <c r="C1103" s="731" t="s">
        <v>574</v>
      </c>
      <c r="D1103" s="732" t="s">
        <v>575</v>
      </c>
      <c r="E1103" s="733">
        <v>50113001</v>
      </c>
      <c r="F1103" s="732" t="s">
        <v>577</v>
      </c>
      <c r="G1103" s="731" t="s">
        <v>587</v>
      </c>
      <c r="H1103" s="731">
        <v>126786</v>
      </c>
      <c r="I1103" s="731">
        <v>26786</v>
      </c>
      <c r="J1103" s="731" t="s">
        <v>2013</v>
      </c>
      <c r="K1103" s="731" t="s">
        <v>2014</v>
      </c>
      <c r="L1103" s="734">
        <v>406.40999999999997</v>
      </c>
      <c r="M1103" s="734">
        <v>1</v>
      </c>
      <c r="N1103" s="735">
        <v>406.40999999999997</v>
      </c>
    </row>
    <row r="1104" spans="1:14" ht="14.45" customHeight="1" x14ac:dyDescent="0.2">
      <c r="A1104" s="729" t="s">
        <v>554</v>
      </c>
      <c r="B1104" s="730" t="s">
        <v>555</v>
      </c>
      <c r="C1104" s="731" t="s">
        <v>574</v>
      </c>
      <c r="D1104" s="732" t="s">
        <v>575</v>
      </c>
      <c r="E1104" s="733">
        <v>50113001</v>
      </c>
      <c r="F1104" s="732" t="s">
        <v>577</v>
      </c>
      <c r="G1104" s="731" t="s">
        <v>578</v>
      </c>
      <c r="H1104" s="731">
        <v>26794</v>
      </c>
      <c r="I1104" s="731">
        <v>26794</v>
      </c>
      <c r="J1104" s="731" t="s">
        <v>1284</v>
      </c>
      <c r="K1104" s="731" t="s">
        <v>589</v>
      </c>
      <c r="L1104" s="734">
        <v>711.21</v>
      </c>
      <c r="M1104" s="734">
        <v>2</v>
      </c>
      <c r="N1104" s="735">
        <v>1422.42</v>
      </c>
    </row>
    <row r="1105" spans="1:14" ht="14.45" customHeight="1" x14ac:dyDescent="0.2">
      <c r="A1105" s="729" t="s">
        <v>554</v>
      </c>
      <c r="B1105" s="730" t="s">
        <v>555</v>
      </c>
      <c r="C1105" s="731" t="s">
        <v>574</v>
      </c>
      <c r="D1105" s="732" t="s">
        <v>575</v>
      </c>
      <c r="E1105" s="733">
        <v>50113001</v>
      </c>
      <c r="F1105" s="732" t="s">
        <v>577</v>
      </c>
      <c r="G1105" s="731" t="s">
        <v>578</v>
      </c>
      <c r="H1105" s="731">
        <v>843581</v>
      </c>
      <c r="I1105" s="731">
        <v>0</v>
      </c>
      <c r="J1105" s="731" t="s">
        <v>1285</v>
      </c>
      <c r="K1105" s="731" t="s">
        <v>329</v>
      </c>
      <c r="L1105" s="734">
        <v>93.781111111111102</v>
      </c>
      <c r="M1105" s="734">
        <v>9</v>
      </c>
      <c r="N1105" s="735">
        <v>844.03</v>
      </c>
    </row>
    <row r="1106" spans="1:14" ht="14.45" customHeight="1" x14ac:dyDescent="0.2">
      <c r="A1106" s="729" t="s">
        <v>554</v>
      </c>
      <c r="B1106" s="730" t="s">
        <v>555</v>
      </c>
      <c r="C1106" s="731" t="s">
        <v>574</v>
      </c>
      <c r="D1106" s="732" t="s">
        <v>575</v>
      </c>
      <c r="E1106" s="733">
        <v>50113001</v>
      </c>
      <c r="F1106" s="732" t="s">
        <v>577</v>
      </c>
      <c r="G1106" s="731" t="s">
        <v>578</v>
      </c>
      <c r="H1106" s="731">
        <v>850366</v>
      </c>
      <c r="I1106" s="731">
        <v>167263</v>
      </c>
      <c r="J1106" s="731" t="s">
        <v>2015</v>
      </c>
      <c r="K1106" s="731" t="s">
        <v>2016</v>
      </c>
      <c r="L1106" s="734">
        <v>639.32000000000016</v>
      </c>
      <c r="M1106" s="734">
        <v>1</v>
      </c>
      <c r="N1106" s="735">
        <v>639.32000000000016</v>
      </c>
    </row>
    <row r="1107" spans="1:14" ht="14.45" customHeight="1" x14ac:dyDescent="0.2">
      <c r="A1107" s="729" t="s">
        <v>554</v>
      </c>
      <c r="B1107" s="730" t="s">
        <v>555</v>
      </c>
      <c r="C1107" s="731" t="s">
        <v>574</v>
      </c>
      <c r="D1107" s="732" t="s">
        <v>575</v>
      </c>
      <c r="E1107" s="733">
        <v>50113001</v>
      </c>
      <c r="F1107" s="732" t="s">
        <v>577</v>
      </c>
      <c r="G1107" s="731" t="s">
        <v>578</v>
      </c>
      <c r="H1107" s="731">
        <v>127557</v>
      </c>
      <c r="I1107" s="731">
        <v>27557</v>
      </c>
      <c r="J1107" s="731" t="s">
        <v>2017</v>
      </c>
      <c r="K1107" s="731" t="s">
        <v>1796</v>
      </c>
      <c r="L1107" s="734">
        <v>133.24999999999997</v>
      </c>
      <c r="M1107" s="734">
        <v>2</v>
      </c>
      <c r="N1107" s="735">
        <v>266.49999999999994</v>
      </c>
    </row>
    <row r="1108" spans="1:14" ht="14.45" customHeight="1" x14ac:dyDescent="0.2">
      <c r="A1108" s="729" t="s">
        <v>554</v>
      </c>
      <c r="B1108" s="730" t="s">
        <v>555</v>
      </c>
      <c r="C1108" s="731" t="s">
        <v>574</v>
      </c>
      <c r="D1108" s="732" t="s">
        <v>575</v>
      </c>
      <c r="E1108" s="733">
        <v>50113001</v>
      </c>
      <c r="F1108" s="732" t="s">
        <v>577</v>
      </c>
      <c r="G1108" s="731" t="s">
        <v>578</v>
      </c>
      <c r="H1108" s="731">
        <v>100876</v>
      </c>
      <c r="I1108" s="731">
        <v>876</v>
      </c>
      <c r="J1108" s="731" t="s">
        <v>1292</v>
      </c>
      <c r="K1108" s="731" t="s">
        <v>1291</v>
      </c>
      <c r="L1108" s="734">
        <v>73.892857142857139</v>
      </c>
      <c r="M1108" s="734">
        <v>7</v>
      </c>
      <c r="N1108" s="735">
        <v>517.25</v>
      </c>
    </row>
    <row r="1109" spans="1:14" ht="14.45" customHeight="1" x14ac:dyDescent="0.2">
      <c r="A1109" s="729" t="s">
        <v>554</v>
      </c>
      <c r="B1109" s="730" t="s">
        <v>555</v>
      </c>
      <c r="C1109" s="731" t="s">
        <v>574</v>
      </c>
      <c r="D1109" s="732" t="s">
        <v>575</v>
      </c>
      <c r="E1109" s="733">
        <v>50113001</v>
      </c>
      <c r="F1109" s="732" t="s">
        <v>577</v>
      </c>
      <c r="G1109" s="731" t="s">
        <v>578</v>
      </c>
      <c r="H1109" s="731">
        <v>200863</v>
      </c>
      <c r="I1109" s="731">
        <v>200863</v>
      </c>
      <c r="J1109" s="731" t="s">
        <v>1292</v>
      </c>
      <c r="K1109" s="731" t="s">
        <v>1293</v>
      </c>
      <c r="L1109" s="734">
        <v>85.29421052631578</v>
      </c>
      <c r="M1109" s="734">
        <v>38</v>
      </c>
      <c r="N1109" s="735">
        <v>3241.18</v>
      </c>
    </row>
    <row r="1110" spans="1:14" ht="14.45" customHeight="1" x14ac:dyDescent="0.2">
      <c r="A1110" s="729" t="s">
        <v>554</v>
      </c>
      <c r="B1110" s="730" t="s">
        <v>555</v>
      </c>
      <c r="C1110" s="731" t="s">
        <v>574</v>
      </c>
      <c r="D1110" s="732" t="s">
        <v>575</v>
      </c>
      <c r="E1110" s="733">
        <v>50113001</v>
      </c>
      <c r="F1110" s="732" t="s">
        <v>577</v>
      </c>
      <c r="G1110" s="731" t="s">
        <v>587</v>
      </c>
      <c r="H1110" s="731">
        <v>194582</v>
      </c>
      <c r="I1110" s="731">
        <v>194582</v>
      </c>
      <c r="J1110" s="731" t="s">
        <v>1294</v>
      </c>
      <c r="K1110" s="731" t="s">
        <v>1295</v>
      </c>
      <c r="L1110" s="734">
        <v>197.08</v>
      </c>
      <c r="M1110" s="734">
        <v>3</v>
      </c>
      <c r="N1110" s="735">
        <v>591.24</v>
      </c>
    </row>
    <row r="1111" spans="1:14" ht="14.45" customHeight="1" x14ac:dyDescent="0.2">
      <c r="A1111" s="729" t="s">
        <v>554</v>
      </c>
      <c r="B1111" s="730" t="s">
        <v>555</v>
      </c>
      <c r="C1111" s="731" t="s">
        <v>574</v>
      </c>
      <c r="D1111" s="732" t="s">
        <v>575</v>
      </c>
      <c r="E1111" s="733">
        <v>50113001</v>
      </c>
      <c r="F1111" s="732" t="s">
        <v>577</v>
      </c>
      <c r="G1111" s="731" t="s">
        <v>578</v>
      </c>
      <c r="H1111" s="731">
        <v>991025</v>
      </c>
      <c r="I1111" s="731">
        <v>0</v>
      </c>
      <c r="J1111" s="731" t="s">
        <v>1296</v>
      </c>
      <c r="K1111" s="731" t="s">
        <v>329</v>
      </c>
      <c r="L1111" s="734">
        <v>339.01538461538462</v>
      </c>
      <c r="M1111" s="734">
        <v>13</v>
      </c>
      <c r="N1111" s="735">
        <v>4407.2</v>
      </c>
    </row>
    <row r="1112" spans="1:14" ht="14.45" customHeight="1" x14ac:dyDescent="0.2">
      <c r="A1112" s="729" t="s">
        <v>554</v>
      </c>
      <c r="B1112" s="730" t="s">
        <v>555</v>
      </c>
      <c r="C1112" s="731" t="s">
        <v>574</v>
      </c>
      <c r="D1112" s="732" t="s">
        <v>575</v>
      </c>
      <c r="E1112" s="733">
        <v>50113001</v>
      </c>
      <c r="F1112" s="732" t="s">
        <v>577</v>
      </c>
      <c r="G1112" s="731" t="s">
        <v>578</v>
      </c>
      <c r="H1112" s="731">
        <v>232954</v>
      </c>
      <c r="I1112" s="731">
        <v>232954</v>
      </c>
      <c r="J1112" s="731" t="s">
        <v>2018</v>
      </c>
      <c r="K1112" s="731" t="s">
        <v>2019</v>
      </c>
      <c r="L1112" s="734">
        <v>111.39</v>
      </c>
      <c r="M1112" s="734">
        <v>3</v>
      </c>
      <c r="N1112" s="735">
        <v>334.17</v>
      </c>
    </row>
    <row r="1113" spans="1:14" ht="14.45" customHeight="1" x14ac:dyDescent="0.2">
      <c r="A1113" s="729" t="s">
        <v>554</v>
      </c>
      <c r="B1113" s="730" t="s">
        <v>555</v>
      </c>
      <c r="C1113" s="731" t="s">
        <v>574</v>
      </c>
      <c r="D1113" s="732" t="s">
        <v>575</v>
      </c>
      <c r="E1113" s="733">
        <v>50113001</v>
      </c>
      <c r="F1113" s="732" t="s">
        <v>577</v>
      </c>
      <c r="G1113" s="731" t="s">
        <v>578</v>
      </c>
      <c r="H1113" s="731">
        <v>101940</v>
      </c>
      <c r="I1113" s="731">
        <v>1940</v>
      </c>
      <c r="J1113" s="731" t="s">
        <v>1297</v>
      </c>
      <c r="K1113" s="731" t="s">
        <v>1298</v>
      </c>
      <c r="L1113" s="734">
        <v>34.685999999999993</v>
      </c>
      <c r="M1113" s="734">
        <v>10</v>
      </c>
      <c r="N1113" s="735">
        <v>346.8599999999999</v>
      </c>
    </row>
    <row r="1114" spans="1:14" ht="14.45" customHeight="1" x14ac:dyDescent="0.2">
      <c r="A1114" s="729" t="s">
        <v>554</v>
      </c>
      <c r="B1114" s="730" t="s">
        <v>555</v>
      </c>
      <c r="C1114" s="731" t="s">
        <v>574</v>
      </c>
      <c r="D1114" s="732" t="s">
        <v>575</v>
      </c>
      <c r="E1114" s="733">
        <v>50113001</v>
      </c>
      <c r="F1114" s="732" t="s">
        <v>577</v>
      </c>
      <c r="G1114" s="731" t="s">
        <v>329</v>
      </c>
      <c r="H1114" s="731">
        <v>111076</v>
      </c>
      <c r="I1114" s="731">
        <v>11076</v>
      </c>
      <c r="J1114" s="731" t="s">
        <v>1301</v>
      </c>
      <c r="K1114" s="731" t="s">
        <v>1302</v>
      </c>
      <c r="L1114" s="734">
        <v>479.93</v>
      </c>
      <c r="M1114" s="734">
        <v>1</v>
      </c>
      <c r="N1114" s="735">
        <v>479.93</v>
      </c>
    </row>
    <row r="1115" spans="1:14" ht="14.45" customHeight="1" x14ac:dyDescent="0.2">
      <c r="A1115" s="729" t="s">
        <v>554</v>
      </c>
      <c r="B1115" s="730" t="s">
        <v>555</v>
      </c>
      <c r="C1115" s="731" t="s">
        <v>574</v>
      </c>
      <c r="D1115" s="732" t="s">
        <v>575</v>
      </c>
      <c r="E1115" s="733">
        <v>50113001</v>
      </c>
      <c r="F1115" s="732" t="s">
        <v>577</v>
      </c>
      <c r="G1115" s="731" t="s">
        <v>578</v>
      </c>
      <c r="H1115" s="731">
        <v>230358</v>
      </c>
      <c r="I1115" s="731">
        <v>230358</v>
      </c>
      <c r="J1115" s="731" t="s">
        <v>1306</v>
      </c>
      <c r="K1115" s="731" t="s">
        <v>2020</v>
      </c>
      <c r="L1115" s="734">
        <v>117.76000000000002</v>
      </c>
      <c r="M1115" s="734">
        <v>2</v>
      </c>
      <c r="N1115" s="735">
        <v>235.52000000000004</v>
      </c>
    </row>
    <row r="1116" spans="1:14" ht="14.45" customHeight="1" x14ac:dyDescent="0.2">
      <c r="A1116" s="729" t="s">
        <v>554</v>
      </c>
      <c r="B1116" s="730" t="s">
        <v>555</v>
      </c>
      <c r="C1116" s="731" t="s">
        <v>574</v>
      </c>
      <c r="D1116" s="732" t="s">
        <v>575</v>
      </c>
      <c r="E1116" s="733">
        <v>50113001</v>
      </c>
      <c r="F1116" s="732" t="s">
        <v>577</v>
      </c>
      <c r="G1116" s="731" t="s">
        <v>578</v>
      </c>
      <c r="H1116" s="731">
        <v>187406</v>
      </c>
      <c r="I1116" s="731">
        <v>187406</v>
      </c>
      <c r="J1116" s="731" t="s">
        <v>1308</v>
      </c>
      <c r="K1116" s="731" t="s">
        <v>1309</v>
      </c>
      <c r="L1116" s="734">
        <v>192.91000000000003</v>
      </c>
      <c r="M1116" s="734">
        <v>10</v>
      </c>
      <c r="N1116" s="735">
        <v>1929.1000000000001</v>
      </c>
    </row>
    <row r="1117" spans="1:14" ht="14.45" customHeight="1" x14ac:dyDescent="0.2">
      <c r="A1117" s="729" t="s">
        <v>554</v>
      </c>
      <c r="B1117" s="730" t="s">
        <v>555</v>
      </c>
      <c r="C1117" s="731" t="s">
        <v>574</v>
      </c>
      <c r="D1117" s="732" t="s">
        <v>575</v>
      </c>
      <c r="E1117" s="733">
        <v>50113001</v>
      </c>
      <c r="F1117" s="732" t="s">
        <v>577</v>
      </c>
      <c r="G1117" s="731" t="s">
        <v>329</v>
      </c>
      <c r="H1117" s="731">
        <v>232609</v>
      </c>
      <c r="I1117" s="731">
        <v>232609</v>
      </c>
      <c r="J1117" s="731" t="s">
        <v>2021</v>
      </c>
      <c r="K1117" s="731" t="s">
        <v>2022</v>
      </c>
      <c r="L1117" s="734">
        <v>25.08</v>
      </c>
      <c r="M1117" s="734">
        <v>4</v>
      </c>
      <c r="N1117" s="735">
        <v>100.32</v>
      </c>
    </row>
    <row r="1118" spans="1:14" ht="14.45" customHeight="1" x14ac:dyDescent="0.2">
      <c r="A1118" s="729" t="s">
        <v>554</v>
      </c>
      <c r="B1118" s="730" t="s">
        <v>555</v>
      </c>
      <c r="C1118" s="731" t="s">
        <v>574</v>
      </c>
      <c r="D1118" s="732" t="s">
        <v>575</v>
      </c>
      <c r="E1118" s="733">
        <v>50113001</v>
      </c>
      <c r="F1118" s="732" t="s">
        <v>577</v>
      </c>
      <c r="G1118" s="731" t="s">
        <v>578</v>
      </c>
      <c r="H1118" s="731">
        <v>224053</v>
      </c>
      <c r="I1118" s="731">
        <v>224053</v>
      </c>
      <c r="J1118" s="731" t="s">
        <v>1310</v>
      </c>
      <c r="K1118" s="731" t="s">
        <v>1311</v>
      </c>
      <c r="L1118" s="734">
        <v>1437.57</v>
      </c>
      <c r="M1118" s="734">
        <v>1</v>
      </c>
      <c r="N1118" s="735">
        <v>1437.57</v>
      </c>
    </row>
    <row r="1119" spans="1:14" ht="14.45" customHeight="1" x14ac:dyDescent="0.2">
      <c r="A1119" s="729" t="s">
        <v>554</v>
      </c>
      <c r="B1119" s="730" t="s">
        <v>555</v>
      </c>
      <c r="C1119" s="731" t="s">
        <v>574</v>
      </c>
      <c r="D1119" s="732" t="s">
        <v>575</v>
      </c>
      <c r="E1119" s="733">
        <v>50113001</v>
      </c>
      <c r="F1119" s="732" t="s">
        <v>577</v>
      </c>
      <c r="G1119" s="731" t="s">
        <v>587</v>
      </c>
      <c r="H1119" s="731">
        <v>157871</v>
      </c>
      <c r="I1119" s="731">
        <v>157871</v>
      </c>
      <c r="J1119" s="731" t="s">
        <v>1312</v>
      </c>
      <c r="K1119" s="731" t="s">
        <v>1313</v>
      </c>
      <c r="L1119" s="734">
        <v>338.404</v>
      </c>
      <c r="M1119" s="734">
        <v>2</v>
      </c>
      <c r="N1119" s="735">
        <v>676.80799999999999</v>
      </c>
    </row>
    <row r="1120" spans="1:14" ht="14.45" customHeight="1" x14ac:dyDescent="0.2">
      <c r="A1120" s="729" t="s">
        <v>554</v>
      </c>
      <c r="B1120" s="730" t="s">
        <v>555</v>
      </c>
      <c r="C1120" s="731" t="s">
        <v>574</v>
      </c>
      <c r="D1120" s="732" t="s">
        <v>575</v>
      </c>
      <c r="E1120" s="733">
        <v>50113001</v>
      </c>
      <c r="F1120" s="732" t="s">
        <v>577</v>
      </c>
      <c r="G1120" s="731" t="s">
        <v>587</v>
      </c>
      <c r="H1120" s="731">
        <v>850729</v>
      </c>
      <c r="I1120" s="731">
        <v>157875</v>
      </c>
      <c r="J1120" s="731" t="s">
        <v>1314</v>
      </c>
      <c r="K1120" s="731" t="s">
        <v>1315</v>
      </c>
      <c r="L1120" s="734">
        <v>154</v>
      </c>
      <c r="M1120" s="734">
        <v>2</v>
      </c>
      <c r="N1120" s="735">
        <v>308</v>
      </c>
    </row>
    <row r="1121" spans="1:14" ht="14.45" customHeight="1" x14ac:dyDescent="0.2">
      <c r="A1121" s="729" t="s">
        <v>554</v>
      </c>
      <c r="B1121" s="730" t="s">
        <v>555</v>
      </c>
      <c r="C1121" s="731" t="s">
        <v>574</v>
      </c>
      <c r="D1121" s="732" t="s">
        <v>575</v>
      </c>
      <c r="E1121" s="733">
        <v>50113001</v>
      </c>
      <c r="F1121" s="732" t="s">
        <v>577</v>
      </c>
      <c r="G1121" s="731" t="s">
        <v>578</v>
      </c>
      <c r="H1121" s="731">
        <v>207820</v>
      </c>
      <c r="I1121" s="731">
        <v>207820</v>
      </c>
      <c r="J1121" s="731" t="s">
        <v>1316</v>
      </c>
      <c r="K1121" s="731" t="s">
        <v>1317</v>
      </c>
      <c r="L1121" s="734">
        <v>31.841428571428576</v>
      </c>
      <c r="M1121" s="734">
        <v>21</v>
      </c>
      <c r="N1121" s="735">
        <v>668.67000000000007</v>
      </c>
    </row>
    <row r="1122" spans="1:14" ht="14.45" customHeight="1" x14ac:dyDescent="0.2">
      <c r="A1122" s="729" t="s">
        <v>554</v>
      </c>
      <c r="B1122" s="730" t="s">
        <v>555</v>
      </c>
      <c r="C1122" s="731" t="s">
        <v>574</v>
      </c>
      <c r="D1122" s="732" t="s">
        <v>575</v>
      </c>
      <c r="E1122" s="733">
        <v>50113001</v>
      </c>
      <c r="F1122" s="732" t="s">
        <v>577</v>
      </c>
      <c r="G1122" s="731" t="s">
        <v>578</v>
      </c>
      <c r="H1122" s="731">
        <v>226434</v>
      </c>
      <c r="I1122" s="731">
        <v>226434</v>
      </c>
      <c r="J1122" s="731" t="s">
        <v>1318</v>
      </c>
      <c r="K1122" s="731" t="s">
        <v>1319</v>
      </c>
      <c r="L1122" s="734">
        <v>31.702500000000015</v>
      </c>
      <c r="M1122" s="734">
        <v>4</v>
      </c>
      <c r="N1122" s="735">
        <v>126.81000000000006</v>
      </c>
    </row>
    <row r="1123" spans="1:14" ht="14.45" customHeight="1" x14ac:dyDescent="0.2">
      <c r="A1123" s="729" t="s">
        <v>554</v>
      </c>
      <c r="B1123" s="730" t="s">
        <v>555</v>
      </c>
      <c r="C1123" s="731" t="s">
        <v>574</v>
      </c>
      <c r="D1123" s="732" t="s">
        <v>575</v>
      </c>
      <c r="E1123" s="733">
        <v>50113001</v>
      </c>
      <c r="F1123" s="732" t="s">
        <v>577</v>
      </c>
      <c r="G1123" s="731" t="s">
        <v>578</v>
      </c>
      <c r="H1123" s="731">
        <v>207819</v>
      </c>
      <c r="I1123" s="731">
        <v>207819</v>
      </c>
      <c r="J1123" s="731" t="s">
        <v>1320</v>
      </c>
      <c r="K1123" s="731" t="s">
        <v>1321</v>
      </c>
      <c r="L1123" s="734">
        <v>22.440555555555559</v>
      </c>
      <c r="M1123" s="734">
        <v>36</v>
      </c>
      <c r="N1123" s="735">
        <v>807.86000000000013</v>
      </c>
    </row>
    <row r="1124" spans="1:14" ht="14.45" customHeight="1" x14ac:dyDescent="0.2">
      <c r="A1124" s="729" t="s">
        <v>554</v>
      </c>
      <c r="B1124" s="730" t="s">
        <v>555</v>
      </c>
      <c r="C1124" s="731" t="s">
        <v>574</v>
      </c>
      <c r="D1124" s="732" t="s">
        <v>575</v>
      </c>
      <c r="E1124" s="733">
        <v>50113001</v>
      </c>
      <c r="F1124" s="732" t="s">
        <v>577</v>
      </c>
      <c r="G1124" s="731" t="s">
        <v>578</v>
      </c>
      <c r="H1124" s="731">
        <v>229811</v>
      </c>
      <c r="I1124" s="731">
        <v>229811</v>
      </c>
      <c r="J1124" s="731" t="s">
        <v>2023</v>
      </c>
      <c r="K1124" s="731" t="s">
        <v>2024</v>
      </c>
      <c r="L1124" s="734">
        <v>174.05000000000004</v>
      </c>
      <c r="M1124" s="734">
        <v>1</v>
      </c>
      <c r="N1124" s="735">
        <v>174.05000000000004</v>
      </c>
    </row>
    <row r="1125" spans="1:14" ht="14.45" customHeight="1" x14ac:dyDescent="0.2">
      <c r="A1125" s="729" t="s">
        <v>554</v>
      </c>
      <c r="B1125" s="730" t="s">
        <v>555</v>
      </c>
      <c r="C1125" s="731" t="s">
        <v>574</v>
      </c>
      <c r="D1125" s="732" t="s">
        <v>575</v>
      </c>
      <c r="E1125" s="733">
        <v>50113001</v>
      </c>
      <c r="F1125" s="732" t="s">
        <v>577</v>
      </c>
      <c r="G1125" s="731" t="s">
        <v>578</v>
      </c>
      <c r="H1125" s="731">
        <v>395188</v>
      </c>
      <c r="I1125" s="731">
        <v>0</v>
      </c>
      <c r="J1125" s="731" t="s">
        <v>1322</v>
      </c>
      <c r="K1125" s="731" t="s">
        <v>1323</v>
      </c>
      <c r="L1125" s="734">
        <v>43.83</v>
      </c>
      <c r="M1125" s="734">
        <v>4</v>
      </c>
      <c r="N1125" s="735">
        <v>175.32</v>
      </c>
    </row>
    <row r="1126" spans="1:14" ht="14.45" customHeight="1" x14ac:dyDescent="0.2">
      <c r="A1126" s="729" t="s">
        <v>554</v>
      </c>
      <c r="B1126" s="730" t="s">
        <v>555</v>
      </c>
      <c r="C1126" s="731" t="s">
        <v>574</v>
      </c>
      <c r="D1126" s="732" t="s">
        <v>575</v>
      </c>
      <c r="E1126" s="733">
        <v>50113001</v>
      </c>
      <c r="F1126" s="732" t="s">
        <v>577</v>
      </c>
      <c r="G1126" s="731" t="s">
        <v>578</v>
      </c>
      <c r="H1126" s="731">
        <v>173196</v>
      </c>
      <c r="I1126" s="731">
        <v>173196</v>
      </c>
      <c r="J1126" s="731" t="s">
        <v>1324</v>
      </c>
      <c r="K1126" s="731" t="s">
        <v>1325</v>
      </c>
      <c r="L1126" s="734">
        <v>135.74</v>
      </c>
      <c r="M1126" s="734">
        <v>5</v>
      </c>
      <c r="N1126" s="735">
        <v>678.7</v>
      </c>
    </row>
    <row r="1127" spans="1:14" ht="14.45" customHeight="1" x14ac:dyDescent="0.2">
      <c r="A1127" s="729" t="s">
        <v>554</v>
      </c>
      <c r="B1127" s="730" t="s">
        <v>555</v>
      </c>
      <c r="C1127" s="731" t="s">
        <v>574</v>
      </c>
      <c r="D1127" s="732" t="s">
        <v>575</v>
      </c>
      <c r="E1127" s="733">
        <v>50113001</v>
      </c>
      <c r="F1127" s="732" t="s">
        <v>577</v>
      </c>
      <c r="G1127" s="731" t="s">
        <v>578</v>
      </c>
      <c r="H1127" s="731">
        <v>173197</v>
      </c>
      <c r="I1127" s="731">
        <v>173197</v>
      </c>
      <c r="J1127" s="731" t="s">
        <v>1324</v>
      </c>
      <c r="K1127" s="731" t="s">
        <v>2025</v>
      </c>
      <c r="L1127" s="734">
        <v>118.76750000000003</v>
      </c>
      <c r="M1127" s="734">
        <v>4</v>
      </c>
      <c r="N1127" s="735">
        <v>475.07000000000011</v>
      </c>
    </row>
    <row r="1128" spans="1:14" ht="14.45" customHeight="1" x14ac:dyDescent="0.2">
      <c r="A1128" s="729" t="s">
        <v>554</v>
      </c>
      <c r="B1128" s="730" t="s">
        <v>555</v>
      </c>
      <c r="C1128" s="731" t="s">
        <v>574</v>
      </c>
      <c r="D1128" s="732" t="s">
        <v>575</v>
      </c>
      <c r="E1128" s="733">
        <v>50113001</v>
      </c>
      <c r="F1128" s="732" t="s">
        <v>577</v>
      </c>
      <c r="G1128" s="731" t="s">
        <v>578</v>
      </c>
      <c r="H1128" s="731">
        <v>11670</v>
      </c>
      <c r="I1128" s="731">
        <v>11670</v>
      </c>
      <c r="J1128" s="731" t="s">
        <v>1332</v>
      </c>
      <c r="K1128" s="731" t="s">
        <v>1333</v>
      </c>
      <c r="L1128" s="734">
        <v>352</v>
      </c>
      <c r="M1128" s="734">
        <v>26</v>
      </c>
      <c r="N1128" s="735">
        <v>9152</v>
      </c>
    </row>
    <row r="1129" spans="1:14" ht="14.45" customHeight="1" x14ac:dyDescent="0.2">
      <c r="A1129" s="729" t="s">
        <v>554</v>
      </c>
      <c r="B1129" s="730" t="s">
        <v>555</v>
      </c>
      <c r="C1129" s="731" t="s">
        <v>574</v>
      </c>
      <c r="D1129" s="732" t="s">
        <v>575</v>
      </c>
      <c r="E1129" s="733">
        <v>50113001</v>
      </c>
      <c r="F1129" s="732" t="s">
        <v>577</v>
      </c>
      <c r="G1129" s="731" t="s">
        <v>578</v>
      </c>
      <c r="H1129" s="731">
        <v>501383</v>
      </c>
      <c r="I1129" s="731">
        <v>11693</v>
      </c>
      <c r="J1129" s="731" t="s">
        <v>1335</v>
      </c>
      <c r="K1129" s="731" t="s">
        <v>1336</v>
      </c>
      <c r="L1129" s="734">
        <v>447.69999999999993</v>
      </c>
      <c r="M1129" s="734">
        <v>1</v>
      </c>
      <c r="N1129" s="735">
        <v>447.69999999999993</v>
      </c>
    </row>
    <row r="1130" spans="1:14" ht="14.45" customHeight="1" x14ac:dyDescent="0.2">
      <c r="A1130" s="729" t="s">
        <v>554</v>
      </c>
      <c r="B1130" s="730" t="s">
        <v>555</v>
      </c>
      <c r="C1130" s="731" t="s">
        <v>574</v>
      </c>
      <c r="D1130" s="732" t="s">
        <v>575</v>
      </c>
      <c r="E1130" s="733">
        <v>50113001</v>
      </c>
      <c r="F1130" s="732" t="s">
        <v>577</v>
      </c>
      <c r="G1130" s="731" t="s">
        <v>578</v>
      </c>
      <c r="H1130" s="731">
        <v>845803</v>
      </c>
      <c r="I1130" s="731">
        <v>29326</v>
      </c>
      <c r="J1130" s="731" t="s">
        <v>2026</v>
      </c>
      <c r="K1130" s="731" t="s">
        <v>2027</v>
      </c>
      <c r="L1130" s="734">
        <v>257.66000000000003</v>
      </c>
      <c r="M1130" s="734">
        <v>1</v>
      </c>
      <c r="N1130" s="735">
        <v>257.66000000000003</v>
      </c>
    </row>
    <row r="1131" spans="1:14" ht="14.45" customHeight="1" x14ac:dyDescent="0.2">
      <c r="A1131" s="729" t="s">
        <v>554</v>
      </c>
      <c r="B1131" s="730" t="s">
        <v>555</v>
      </c>
      <c r="C1131" s="731" t="s">
        <v>574</v>
      </c>
      <c r="D1131" s="732" t="s">
        <v>575</v>
      </c>
      <c r="E1131" s="733">
        <v>50113001</v>
      </c>
      <c r="F1131" s="732" t="s">
        <v>577</v>
      </c>
      <c r="G1131" s="731" t="s">
        <v>578</v>
      </c>
      <c r="H1131" s="731">
        <v>29328</v>
      </c>
      <c r="I1131" s="731">
        <v>29328</v>
      </c>
      <c r="J1131" s="731" t="s">
        <v>1337</v>
      </c>
      <c r="K1131" s="731" t="s">
        <v>1338</v>
      </c>
      <c r="L1131" s="734">
        <v>1109.5071428571428</v>
      </c>
      <c r="M1131" s="734">
        <v>7</v>
      </c>
      <c r="N1131" s="735">
        <v>7766.5499999999993</v>
      </c>
    </row>
    <row r="1132" spans="1:14" ht="14.45" customHeight="1" x14ac:dyDescent="0.2">
      <c r="A1132" s="729" t="s">
        <v>554</v>
      </c>
      <c r="B1132" s="730" t="s">
        <v>555</v>
      </c>
      <c r="C1132" s="731" t="s">
        <v>574</v>
      </c>
      <c r="D1132" s="732" t="s">
        <v>575</v>
      </c>
      <c r="E1132" s="733">
        <v>50113001</v>
      </c>
      <c r="F1132" s="732" t="s">
        <v>577</v>
      </c>
      <c r="G1132" s="731" t="s">
        <v>578</v>
      </c>
      <c r="H1132" s="731">
        <v>394404</v>
      </c>
      <c r="I1132" s="731">
        <v>168373</v>
      </c>
      <c r="J1132" s="731" t="s">
        <v>1339</v>
      </c>
      <c r="K1132" s="731" t="s">
        <v>1340</v>
      </c>
      <c r="L1132" s="734">
        <v>1148.6199999999999</v>
      </c>
      <c r="M1132" s="734">
        <v>3</v>
      </c>
      <c r="N1132" s="735">
        <v>3445.8599999999997</v>
      </c>
    </row>
    <row r="1133" spans="1:14" ht="14.45" customHeight="1" x14ac:dyDescent="0.2">
      <c r="A1133" s="729" t="s">
        <v>554</v>
      </c>
      <c r="B1133" s="730" t="s">
        <v>555</v>
      </c>
      <c r="C1133" s="731" t="s">
        <v>574</v>
      </c>
      <c r="D1133" s="732" t="s">
        <v>575</v>
      </c>
      <c r="E1133" s="733">
        <v>50113001</v>
      </c>
      <c r="F1133" s="732" t="s">
        <v>577</v>
      </c>
      <c r="G1133" s="731" t="s">
        <v>578</v>
      </c>
      <c r="H1133" s="731">
        <v>846347</v>
      </c>
      <c r="I1133" s="731">
        <v>29327</v>
      </c>
      <c r="J1133" s="731" t="s">
        <v>2028</v>
      </c>
      <c r="K1133" s="731" t="s">
        <v>329</v>
      </c>
      <c r="L1133" s="734">
        <v>692.97</v>
      </c>
      <c r="M1133" s="734">
        <v>1</v>
      </c>
      <c r="N1133" s="735">
        <v>692.97</v>
      </c>
    </row>
    <row r="1134" spans="1:14" ht="14.45" customHeight="1" x14ac:dyDescent="0.2">
      <c r="A1134" s="729" t="s">
        <v>554</v>
      </c>
      <c r="B1134" s="730" t="s">
        <v>555</v>
      </c>
      <c r="C1134" s="731" t="s">
        <v>574</v>
      </c>
      <c r="D1134" s="732" t="s">
        <v>575</v>
      </c>
      <c r="E1134" s="733">
        <v>50113001</v>
      </c>
      <c r="F1134" s="732" t="s">
        <v>577</v>
      </c>
      <c r="G1134" s="731" t="s">
        <v>578</v>
      </c>
      <c r="H1134" s="731">
        <v>102963</v>
      </c>
      <c r="I1134" s="731">
        <v>2963</v>
      </c>
      <c r="J1134" s="731" t="s">
        <v>1341</v>
      </c>
      <c r="K1134" s="731" t="s">
        <v>1342</v>
      </c>
      <c r="L1134" s="734">
        <v>121.83000000000001</v>
      </c>
      <c r="M1134" s="734">
        <v>2</v>
      </c>
      <c r="N1134" s="735">
        <v>243.66000000000003</v>
      </c>
    </row>
    <row r="1135" spans="1:14" ht="14.45" customHeight="1" x14ac:dyDescent="0.2">
      <c r="A1135" s="729" t="s">
        <v>554</v>
      </c>
      <c r="B1135" s="730" t="s">
        <v>555</v>
      </c>
      <c r="C1135" s="731" t="s">
        <v>574</v>
      </c>
      <c r="D1135" s="732" t="s">
        <v>575</v>
      </c>
      <c r="E1135" s="733">
        <v>50113001</v>
      </c>
      <c r="F1135" s="732" t="s">
        <v>577</v>
      </c>
      <c r="G1135" s="731" t="s">
        <v>578</v>
      </c>
      <c r="H1135" s="731">
        <v>100269</v>
      </c>
      <c r="I1135" s="731">
        <v>269</v>
      </c>
      <c r="J1135" s="731" t="s">
        <v>1343</v>
      </c>
      <c r="K1135" s="731" t="s">
        <v>1344</v>
      </c>
      <c r="L1135" s="734">
        <v>50.832307692307687</v>
      </c>
      <c r="M1135" s="734">
        <v>13</v>
      </c>
      <c r="N1135" s="735">
        <v>660.81999999999994</v>
      </c>
    </row>
    <row r="1136" spans="1:14" ht="14.45" customHeight="1" x14ac:dyDescent="0.2">
      <c r="A1136" s="729" t="s">
        <v>554</v>
      </c>
      <c r="B1136" s="730" t="s">
        <v>555</v>
      </c>
      <c r="C1136" s="731" t="s">
        <v>574</v>
      </c>
      <c r="D1136" s="732" t="s">
        <v>575</v>
      </c>
      <c r="E1136" s="733">
        <v>50113001</v>
      </c>
      <c r="F1136" s="732" t="s">
        <v>577</v>
      </c>
      <c r="G1136" s="731" t="s">
        <v>587</v>
      </c>
      <c r="H1136" s="731">
        <v>398010</v>
      </c>
      <c r="I1136" s="731">
        <v>210546</v>
      </c>
      <c r="J1136" s="731" t="s">
        <v>1345</v>
      </c>
      <c r="K1136" s="731" t="s">
        <v>1346</v>
      </c>
      <c r="L1136" s="734">
        <v>1033.8499999999999</v>
      </c>
      <c r="M1136" s="734">
        <v>3</v>
      </c>
      <c r="N1136" s="735">
        <v>3101.5499999999997</v>
      </c>
    </row>
    <row r="1137" spans="1:14" ht="14.45" customHeight="1" x14ac:dyDescent="0.2">
      <c r="A1137" s="729" t="s">
        <v>554</v>
      </c>
      <c r="B1137" s="730" t="s">
        <v>555</v>
      </c>
      <c r="C1137" s="731" t="s">
        <v>574</v>
      </c>
      <c r="D1137" s="732" t="s">
        <v>575</v>
      </c>
      <c r="E1137" s="733">
        <v>50113001</v>
      </c>
      <c r="F1137" s="732" t="s">
        <v>577</v>
      </c>
      <c r="G1137" s="731" t="s">
        <v>578</v>
      </c>
      <c r="H1137" s="731">
        <v>235781</v>
      </c>
      <c r="I1137" s="731">
        <v>235781</v>
      </c>
      <c r="J1137" s="731" t="s">
        <v>2029</v>
      </c>
      <c r="K1137" s="731" t="s">
        <v>2030</v>
      </c>
      <c r="L1137" s="734">
        <v>77.14</v>
      </c>
      <c r="M1137" s="734">
        <v>1</v>
      </c>
      <c r="N1137" s="735">
        <v>77.14</v>
      </c>
    </row>
    <row r="1138" spans="1:14" ht="14.45" customHeight="1" x14ac:dyDescent="0.2">
      <c r="A1138" s="729" t="s">
        <v>554</v>
      </c>
      <c r="B1138" s="730" t="s">
        <v>555</v>
      </c>
      <c r="C1138" s="731" t="s">
        <v>574</v>
      </c>
      <c r="D1138" s="732" t="s">
        <v>575</v>
      </c>
      <c r="E1138" s="733">
        <v>50113001</v>
      </c>
      <c r="F1138" s="732" t="s">
        <v>577</v>
      </c>
      <c r="G1138" s="731" t="s">
        <v>578</v>
      </c>
      <c r="H1138" s="731">
        <v>235777</v>
      </c>
      <c r="I1138" s="731">
        <v>235777</v>
      </c>
      <c r="J1138" s="731" t="s">
        <v>2031</v>
      </c>
      <c r="K1138" s="731" t="s">
        <v>2032</v>
      </c>
      <c r="L1138" s="734">
        <v>38.93</v>
      </c>
      <c r="M1138" s="734">
        <v>5</v>
      </c>
      <c r="N1138" s="735">
        <v>194.65</v>
      </c>
    </row>
    <row r="1139" spans="1:14" ht="14.45" customHeight="1" x14ac:dyDescent="0.2">
      <c r="A1139" s="729" t="s">
        <v>554</v>
      </c>
      <c r="B1139" s="730" t="s">
        <v>555</v>
      </c>
      <c r="C1139" s="731" t="s">
        <v>574</v>
      </c>
      <c r="D1139" s="732" t="s">
        <v>575</v>
      </c>
      <c r="E1139" s="733">
        <v>50113001</v>
      </c>
      <c r="F1139" s="732" t="s">
        <v>577</v>
      </c>
      <c r="G1139" s="731" t="s">
        <v>578</v>
      </c>
      <c r="H1139" s="731">
        <v>235780</v>
      </c>
      <c r="I1139" s="731">
        <v>235780</v>
      </c>
      <c r="J1139" s="731" t="s">
        <v>2033</v>
      </c>
      <c r="K1139" s="731" t="s">
        <v>2034</v>
      </c>
      <c r="L1139" s="734">
        <v>63.773333333333333</v>
      </c>
      <c r="M1139" s="734">
        <v>3</v>
      </c>
      <c r="N1139" s="735">
        <v>191.32</v>
      </c>
    </row>
    <row r="1140" spans="1:14" ht="14.45" customHeight="1" x14ac:dyDescent="0.2">
      <c r="A1140" s="729" t="s">
        <v>554</v>
      </c>
      <c r="B1140" s="730" t="s">
        <v>555</v>
      </c>
      <c r="C1140" s="731" t="s">
        <v>574</v>
      </c>
      <c r="D1140" s="732" t="s">
        <v>575</v>
      </c>
      <c r="E1140" s="733">
        <v>50113001</v>
      </c>
      <c r="F1140" s="732" t="s">
        <v>577</v>
      </c>
      <c r="G1140" s="731" t="s">
        <v>587</v>
      </c>
      <c r="H1140" s="731">
        <v>846824</v>
      </c>
      <c r="I1140" s="731">
        <v>124087</v>
      </c>
      <c r="J1140" s="731" t="s">
        <v>1350</v>
      </c>
      <c r="K1140" s="731" t="s">
        <v>781</v>
      </c>
      <c r="L1140" s="734">
        <v>158.98000000000002</v>
      </c>
      <c r="M1140" s="734">
        <v>5</v>
      </c>
      <c r="N1140" s="735">
        <v>794.90000000000009</v>
      </c>
    </row>
    <row r="1141" spans="1:14" ht="14.45" customHeight="1" x14ac:dyDescent="0.2">
      <c r="A1141" s="729" t="s">
        <v>554</v>
      </c>
      <c r="B1141" s="730" t="s">
        <v>555</v>
      </c>
      <c r="C1141" s="731" t="s">
        <v>574</v>
      </c>
      <c r="D1141" s="732" t="s">
        <v>575</v>
      </c>
      <c r="E1141" s="733">
        <v>50113001</v>
      </c>
      <c r="F1141" s="732" t="s">
        <v>577</v>
      </c>
      <c r="G1141" s="731" t="s">
        <v>587</v>
      </c>
      <c r="H1141" s="731">
        <v>845220</v>
      </c>
      <c r="I1141" s="731">
        <v>101211</v>
      </c>
      <c r="J1141" s="731" t="s">
        <v>1351</v>
      </c>
      <c r="K1141" s="731" t="s">
        <v>759</v>
      </c>
      <c r="L1141" s="734">
        <v>188.82000000000002</v>
      </c>
      <c r="M1141" s="734">
        <v>9</v>
      </c>
      <c r="N1141" s="735">
        <v>1699.38</v>
      </c>
    </row>
    <row r="1142" spans="1:14" ht="14.45" customHeight="1" x14ac:dyDescent="0.2">
      <c r="A1142" s="729" t="s">
        <v>554</v>
      </c>
      <c r="B1142" s="730" t="s">
        <v>555</v>
      </c>
      <c r="C1142" s="731" t="s">
        <v>574</v>
      </c>
      <c r="D1142" s="732" t="s">
        <v>575</v>
      </c>
      <c r="E1142" s="733">
        <v>50113001</v>
      </c>
      <c r="F1142" s="732" t="s">
        <v>577</v>
      </c>
      <c r="G1142" s="731" t="s">
        <v>587</v>
      </c>
      <c r="H1142" s="731">
        <v>844651</v>
      </c>
      <c r="I1142" s="731">
        <v>101205</v>
      </c>
      <c r="J1142" s="731" t="s">
        <v>1351</v>
      </c>
      <c r="K1142" s="731" t="s">
        <v>758</v>
      </c>
      <c r="L1142" s="734">
        <v>76.450000000000017</v>
      </c>
      <c r="M1142" s="734">
        <v>1</v>
      </c>
      <c r="N1142" s="735">
        <v>76.450000000000017</v>
      </c>
    </row>
    <row r="1143" spans="1:14" ht="14.45" customHeight="1" x14ac:dyDescent="0.2">
      <c r="A1143" s="729" t="s">
        <v>554</v>
      </c>
      <c r="B1143" s="730" t="s">
        <v>555</v>
      </c>
      <c r="C1143" s="731" t="s">
        <v>574</v>
      </c>
      <c r="D1143" s="732" t="s">
        <v>575</v>
      </c>
      <c r="E1143" s="733">
        <v>50113001</v>
      </c>
      <c r="F1143" s="732" t="s">
        <v>577</v>
      </c>
      <c r="G1143" s="731" t="s">
        <v>578</v>
      </c>
      <c r="H1143" s="731">
        <v>849831</v>
      </c>
      <c r="I1143" s="731">
        <v>162008</v>
      </c>
      <c r="J1143" s="731" t="s">
        <v>1352</v>
      </c>
      <c r="K1143" s="731" t="s">
        <v>739</v>
      </c>
      <c r="L1143" s="734">
        <v>170.68999999999997</v>
      </c>
      <c r="M1143" s="734">
        <v>1</v>
      </c>
      <c r="N1143" s="735">
        <v>170.68999999999997</v>
      </c>
    </row>
    <row r="1144" spans="1:14" ht="14.45" customHeight="1" x14ac:dyDescent="0.2">
      <c r="A1144" s="729" t="s">
        <v>554</v>
      </c>
      <c r="B1144" s="730" t="s">
        <v>555</v>
      </c>
      <c r="C1144" s="731" t="s">
        <v>574</v>
      </c>
      <c r="D1144" s="732" t="s">
        <v>575</v>
      </c>
      <c r="E1144" s="733">
        <v>50113001</v>
      </c>
      <c r="F1144" s="732" t="s">
        <v>577</v>
      </c>
      <c r="G1144" s="731" t="s">
        <v>578</v>
      </c>
      <c r="H1144" s="731">
        <v>849767</v>
      </c>
      <c r="I1144" s="731">
        <v>162012</v>
      </c>
      <c r="J1144" s="731" t="s">
        <v>1352</v>
      </c>
      <c r="K1144" s="731" t="s">
        <v>737</v>
      </c>
      <c r="L1144" s="734">
        <v>453.11000000000024</v>
      </c>
      <c r="M1144" s="734">
        <v>1</v>
      </c>
      <c r="N1144" s="735">
        <v>453.11000000000024</v>
      </c>
    </row>
    <row r="1145" spans="1:14" ht="14.45" customHeight="1" x14ac:dyDescent="0.2">
      <c r="A1145" s="729" t="s">
        <v>554</v>
      </c>
      <c r="B1145" s="730" t="s">
        <v>555</v>
      </c>
      <c r="C1145" s="731" t="s">
        <v>574</v>
      </c>
      <c r="D1145" s="732" t="s">
        <v>575</v>
      </c>
      <c r="E1145" s="733">
        <v>50113001</v>
      </c>
      <c r="F1145" s="732" t="s">
        <v>577</v>
      </c>
      <c r="G1145" s="731" t="s">
        <v>578</v>
      </c>
      <c r="H1145" s="731">
        <v>846340</v>
      </c>
      <c r="I1145" s="731">
        <v>122690</v>
      </c>
      <c r="J1145" s="731" t="s">
        <v>1353</v>
      </c>
      <c r="K1145" s="731" t="s">
        <v>737</v>
      </c>
      <c r="L1145" s="734">
        <v>277.33000000000004</v>
      </c>
      <c r="M1145" s="734">
        <v>2</v>
      </c>
      <c r="N1145" s="735">
        <v>554.66000000000008</v>
      </c>
    </row>
    <row r="1146" spans="1:14" ht="14.45" customHeight="1" x14ac:dyDescent="0.2">
      <c r="A1146" s="729" t="s">
        <v>554</v>
      </c>
      <c r="B1146" s="730" t="s">
        <v>555</v>
      </c>
      <c r="C1146" s="731" t="s">
        <v>574</v>
      </c>
      <c r="D1146" s="732" t="s">
        <v>575</v>
      </c>
      <c r="E1146" s="733">
        <v>50113001</v>
      </c>
      <c r="F1146" s="732" t="s">
        <v>577</v>
      </c>
      <c r="G1146" s="731" t="s">
        <v>578</v>
      </c>
      <c r="H1146" s="731">
        <v>846338</v>
      </c>
      <c r="I1146" s="731">
        <v>122685</v>
      </c>
      <c r="J1146" s="731" t="s">
        <v>1353</v>
      </c>
      <c r="K1146" s="731" t="s">
        <v>739</v>
      </c>
      <c r="L1146" s="734">
        <v>116.17</v>
      </c>
      <c r="M1146" s="734">
        <v>2</v>
      </c>
      <c r="N1146" s="735">
        <v>232.34</v>
      </c>
    </row>
    <row r="1147" spans="1:14" ht="14.45" customHeight="1" x14ac:dyDescent="0.2">
      <c r="A1147" s="729" t="s">
        <v>554</v>
      </c>
      <c r="B1147" s="730" t="s">
        <v>555</v>
      </c>
      <c r="C1147" s="731" t="s">
        <v>574</v>
      </c>
      <c r="D1147" s="732" t="s">
        <v>575</v>
      </c>
      <c r="E1147" s="733">
        <v>50113001</v>
      </c>
      <c r="F1147" s="732" t="s">
        <v>577</v>
      </c>
      <c r="G1147" s="731" t="s">
        <v>587</v>
      </c>
      <c r="H1147" s="731">
        <v>845219</v>
      </c>
      <c r="I1147" s="731">
        <v>101233</v>
      </c>
      <c r="J1147" s="731" t="s">
        <v>2035</v>
      </c>
      <c r="K1147" s="731" t="s">
        <v>1523</v>
      </c>
      <c r="L1147" s="734">
        <v>307.58000000000004</v>
      </c>
      <c r="M1147" s="734">
        <v>1</v>
      </c>
      <c r="N1147" s="735">
        <v>307.58000000000004</v>
      </c>
    </row>
    <row r="1148" spans="1:14" ht="14.45" customHeight="1" x14ac:dyDescent="0.2">
      <c r="A1148" s="729" t="s">
        <v>554</v>
      </c>
      <c r="B1148" s="730" t="s">
        <v>555</v>
      </c>
      <c r="C1148" s="731" t="s">
        <v>574</v>
      </c>
      <c r="D1148" s="732" t="s">
        <v>575</v>
      </c>
      <c r="E1148" s="733">
        <v>50113001</v>
      </c>
      <c r="F1148" s="732" t="s">
        <v>577</v>
      </c>
      <c r="G1148" s="731" t="s">
        <v>587</v>
      </c>
      <c r="H1148" s="731">
        <v>154432</v>
      </c>
      <c r="I1148" s="731">
        <v>54432</v>
      </c>
      <c r="J1148" s="731" t="s">
        <v>1354</v>
      </c>
      <c r="K1148" s="731" t="s">
        <v>1355</v>
      </c>
      <c r="L1148" s="734">
        <v>61.95000000000001</v>
      </c>
      <c r="M1148" s="734">
        <v>4</v>
      </c>
      <c r="N1148" s="735">
        <v>247.80000000000004</v>
      </c>
    </row>
    <row r="1149" spans="1:14" ht="14.45" customHeight="1" x14ac:dyDescent="0.2">
      <c r="A1149" s="729" t="s">
        <v>554</v>
      </c>
      <c r="B1149" s="730" t="s">
        <v>555</v>
      </c>
      <c r="C1149" s="731" t="s">
        <v>574</v>
      </c>
      <c r="D1149" s="732" t="s">
        <v>575</v>
      </c>
      <c r="E1149" s="733">
        <v>50113001</v>
      </c>
      <c r="F1149" s="732" t="s">
        <v>577</v>
      </c>
      <c r="G1149" s="731" t="s">
        <v>587</v>
      </c>
      <c r="H1149" s="731">
        <v>178689</v>
      </c>
      <c r="I1149" s="731">
        <v>178689</v>
      </c>
      <c r="J1149" s="731" t="s">
        <v>1356</v>
      </c>
      <c r="K1149" s="731" t="s">
        <v>1357</v>
      </c>
      <c r="L1149" s="734">
        <v>97.649999999999991</v>
      </c>
      <c r="M1149" s="734">
        <v>1</v>
      </c>
      <c r="N1149" s="735">
        <v>97.649999999999991</v>
      </c>
    </row>
    <row r="1150" spans="1:14" ht="14.45" customHeight="1" x14ac:dyDescent="0.2">
      <c r="A1150" s="729" t="s">
        <v>554</v>
      </c>
      <c r="B1150" s="730" t="s">
        <v>555</v>
      </c>
      <c r="C1150" s="731" t="s">
        <v>574</v>
      </c>
      <c r="D1150" s="732" t="s">
        <v>575</v>
      </c>
      <c r="E1150" s="733">
        <v>50113001</v>
      </c>
      <c r="F1150" s="732" t="s">
        <v>577</v>
      </c>
      <c r="G1150" s="731" t="s">
        <v>578</v>
      </c>
      <c r="H1150" s="731">
        <v>207692</v>
      </c>
      <c r="I1150" s="731">
        <v>207692</v>
      </c>
      <c r="J1150" s="731" t="s">
        <v>1358</v>
      </c>
      <c r="K1150" s="731" t="s">
        <v>1359</v>
      </c>
      <c r="L1150" s="734">
        <v>40.196000000000005</v>
      </c>
      <c r="M1150" s="734">
        <v>10</v>
      </c>
      <c r="N1150" s="735">
        <v>401.96000000000004</v>
      </c>
    </row>
    <row r="1151" spans="1:14" ht="14.45" customHeight="1" x14ac:dyDescent="0.2">
      <c r="A1151" s="729" t="s">
        <v>554</v>
      </c>
      <c r="B1151" s="730" t="s">
        <v>555</v>
      </c>
      <c r="C1151" s="731" t="s">
        <v>574</v>
      </c>
      <c r="D1151" s="732" t="s">
        <v>575</v>
      </c>
      <c r="E1151" s="733">
        <v>50113001</v>
      </c>
      <c r="F1151" s="732" t="s">
        <v>577</v>
      </c>
      <c r="G1151" s="731" t="s">
        <v>578</v>
      </c>
      <c r="H1151" s="731">
        <v>104207</v>
      </c>
      <c r="I1151" s="731">
        <v>4207</v>
      </c>
      <c r="J1151" s="731" t="s">
        <v>2036</v>
      </c>
      <c r="K1151" s="731" t="s">
        <v>2037</v>
      </c>
      <c r="L1151" s="734">
        <v>39.741666666666674</v>
      </c>
      <c r="M1151" s="734">
        <v>6</v>
      </c>
      <c r="N1151" s="735">
        <v>238.45000000000005</v>
      </c>
    </row>
    <row r="1152" spans="1:14" ht="14.45" customHeight="1" x14ac:dyDescent="0.2">
      <c r="A1152" s="729" t="s">
        <v>554</v>
      </c>
      <c r="B1152" s="730" t="s">
        <v>555</v>
      </c>
      <c r="C1152" s="731" t="s">
        <v>574</v>
      </c>
      <c r="D1152" s="732" t="s">
        <v>575</v>
      </c>
      <c r="E1152" s="733">
        <v>50113001</v>
      </c>
      <c r="F1152" s="732" t="s">
        <v>577</v>
      </c>
      <c r="G1152" s="731" t="s">
        <v>578</v>
      </c>
      <c r="H1152" s="731">
        <v>845758</v>
      </c>
      <c r="I1152" s="731">
        <v>280</v>
      </c>
      <c r="J1152" s="731" t="s">
        <v>1362</v>
      </c>
      <c r="K1152" s="731" t="s">
        <v>1363</v>
      </c>
      <c r="L1152" s="734">
        <v>58.739999999999988</v>
      </c>
      <c r="M1152" s="734">
        <v>1</v>
      </c>
      <c r="N1152" s="735">
        <v>58.739999999999988</v>
      </c>
    </row>
    <row r="1153" spans="1:14" ht="14.45" customHeight="1" x14ac:dyDescent="0.2">
      <c r="A1153" s="729" t="s">
        <v>554</v>
      </c>
      <c r="B1153" s="730" t="s">
        <v>555</v>
      </c>
      <c r="C1153" s="731" t="s">
        <v>574</v>
      </c>
      <c r="D1153" s="732" t="s">
        <v>575</v>
      </c>
      <c r="E1153" s="733">
        <v>50113001</v>
      </c>
      <c r="F1153" s="732" t="s">
        <v>577</v>
      </c>
      <c r="G1153" s="731" t="s">
        <v>329</v>
      </c>
      <c r="H1153" s="731">
        <v>237635</v>
      </c>
      <c r="I1153" s="731">
        <v>237635</v>
      </c>
      <c r="J1153" s="731" t="s">
        <v>2038</v>
      </c>
      <c r="K1153" s="731" t="s">
        <v>2039</v>
      </c>
      <c r="L1153" s="734">
        <v>253.42000000000004</v>
      </c>
      <c r="M1153" s="734">
        <v>1</v>
      </c>
      <c r="N1153" s="735">
        <v>253.42000000000004</v>
      </c>
    </row>
    <row r="1154" spans="1:14" ht="14.45" customHeight="1" x14ac:dyDescent="0.2">
      <c r="A1154" s="729" t="s">
        <v>554</v>
      </c>
      <c r="B1154" s="730" t="s">
        <v>555</v>
      </c>
      <c r="C1154" s="731" t="s">
        <v>574</v>
      </c>
      <c r="D1154" s="732" t="s">
        <v>575</v>
      </c>
      <c r="E1154" s="733">
        <v>50113001</v>
      </c>
      <c r="F1154" s="732" t="s">
        <v>577</v>
      </c>
      <c r="G1154" s="731" t="s">
        <v>578</v>
      </c>
      <c r="H1154" s="731">
        <v>230789</v>
      </c>
      <c r="I1154" s="731">
        <v>230789</v>
      </c>
      <c r="J1154" s="731" t="s">
        <v>2040</v>
      </c>
      <c r="K1154" s="731" t="s">
        <v>2039</v>
      </c>
      <c r="L1154" s="734">
        <v>221.07000000000002</v>
      </c>
      <c r="M1154" s="734">
        <v>3</v>
      </c>
      <c r="N1154" s="735">
        <v>663.21</v>
      </c>
    </row>
    <row r="1155" spans="1:14" ht="14.45" customHeight="1" x14ac:dyDescent="0.2">
      <c r="A1155" s="729" t="s">
        <v>554</v>
      </c>
      <c r="B1155" s="730" t="s">
        <v>555</v>
      </c>
      <c r="C1155" s="731" t="s">
        <v>574</v>
      </c>
      <c r="D1155" s="732" t="s">
        <v>575</v>
      </c>
      <c r="E1155" s="733">
        <v>50113001</v>
      </c>
      <c r="F1155" s="732" t="s">
        <v>577</v>
      </c>
      <c r="G1155" s="731" t="s">
        <v>578</v>
      </c>
      <c r="H1155" s="731">
        <v>230759</v>
      </c>
      <c r="I1155" s="731">
        <v>230759</v>
      </c>
      <c r="J1155" s="731" t="s">
        <v>1364</v>
      </c>
      <c r="K1155" s="731" t="s">
        <v>1365</v>
      </c>
      <c r="L1155" s="734">
        <v>76.072000000000031</v>
      </c>
      <c r="M1155" s="734">
        <v>5</v>
      </c>
      <c r="N1155" s="735">
        <v>380.36000000000013</v>
      </c>
    </row>
    <row r="1156" spans="1:14" ht="14.45" customHeight="1" x14ac:dyDescent="0.2">
      <c r="A1156" s="729" t="s">
        <v>554</v>
      </c>
      <c r="B1156" s="730" t="s">
        <v>555</v>
      </c>
      <c r="C1156" s="731" t="s">
        <v>574</v>
      </c>
      <c r="D1156" s="732" t="s">
        <v>575</v>
      </c>
      <c r="E1156" s="733">
        <v>50113001</v>
      </c>
      <c r="F1156" s="732" t="s">
        <v>577</v>
      </c>
      <c r="G1156" s="731" t="s">
        <v>329</v>
      </c>
      <c r="H1156" s="731">
        <v>988793</v>
      </c>
      <c r="I1156" s="731">
        <v>142866</v>
      </c>
      <c r="J1156" s="731" t="s">
        <v>1366</v>
      </c>
      <c r="K1156" s="731" t="s">
        <v>696</v>
      </c>
      <c r="L1156" s="734">
        <v>354.06999999999994</v>
      </c>
      <c r="M1156" s="734">
        <v>1</v>
      </c>
      <c r="N1156" s="735">
        <v>354.06999999999994</v>
      </c>
    </row>
    <row r="1157" spans="1:14" ht="14.45" customHeight="1" x14ac:dyDescent="0.2">
      <c r="A1157" s="729" t="s">
        <v>554</v>
      </c>
      <c r="B1157" s="730" t="s">
        <v>555</v>
      </c>
      <c r="C1157" s="731" t="s">
        <v>574</v>
      </c>
      <c r="D1157" s="732" t="s">
        <v>575</v>
      </c>
      <c r="E1157" s="733">
        <v>50113001</v>
      </c>
      <c r="F1157" s="732" t="s">
        <v>577</v>
      </c>
      <c r="G1157" s="731" t="s">
        <v>329</v>
      </c>
      <c r="H1157" s="731">
        <v>142865</v>
      </c>
      <c r="I1157" s="731">
        <v>142865</v>
      </c>
      <c r="J1157" s="731" t="s">
        <v>2041</v>
      </c>
      <c r="K1157" s="731" t="s">
        <v>1365</v>
      </c>
      <c r="L1157" s="734">
        <v>47.146666666666668</v>
      </c>
      <c r="M1157" s="734">
        <v>6</v>
      </c>
      <c r="N1157" s="735">
        <v>282.88</v>
      </c>
    </row>
    <row r="1158" spans="1:14" ht="14.45" customHeight="1" x14ac:dyDescent="0.2">
      <c r="A1158" s="729" t="s">
        <v>554</v>
      </c>
      <c r="B1158" s="730" t="s">
        <v>555</v>
      </c>
      <c r="C1158" s="731" t="s">
        <v>574</v>
      </c>
      <c r="D1158" s="732" t="s">
        <v>575</v>
      </c>
      <c r="E1158" s="733">
        <v>50113001</v>
      </c>
      <c r="F1158" s="732" t="s">
        <v>577</v>
      </c>
      <c r="G1158" s="731" t="s">
        <v>587</v>
      </c>
      <c r="H1158" s="731">
        <v>130652</v>
      </c>
      <c r="I1158" s="731">
        <v>30652</v>
      </c>
      <c r="J1158" s="731" t="s">
        <v>2042</v>
      </c>
      <c r="K1158" s="731" t="s">
        <v>2043</v>
      </c>
      <c r="L1158" s="734">
        <v>114.02000000000002</v>
      </c>
      <c r="M1158" s="734">
        <v>2</v>
      </c>
      <c r="N1158" s="735">
        <v>228.04000000000005</v>
      </c>
    </row>
    <row r="1159" spans="1:14" ht="14.45" customHeight="1" x14ac:dyDescent="0.2">
      <c r="A1159" s="729" t="s">
        <v>554</v>
      </c>
      <c r="B1159" s="730" t="s">
        <v>555</v>
      </c>
      <c r="C1159" s="731" t="s">
        <v>574</v>
      </c>
      <c r="D1159" s="732" t="s">
        <v>575</v>
      </c>
      <c r="E1159" s="733">
        <v>50113001</v>
      </c>
      <c r="F1159" s="732" t="s">
        <v>577</v>
      </c>
      <c r="G1159" s="731" t="s">
        <v>587</v>
      </c>
      <c r="H1159" s="731">
        <v>844243</v>
      </c>
      <c r="I1159" s="731">
        <v>112561</v>
      </c>
      <c r="J1159" s="731" t="s">
        <v>1371</v>
      </c>
      <c r="K1159" s="731" t="s">
        <v>1372</v>
      </c>
      <c r="L1159" s="734">
        <v>52.399999999999984</v>
      </c>
      <c r="M1159" s="734">
        <v>1</v>
      </c>
      <c r="N1159" s="735">
        <v>52.399999999999984</v>
      </c>
    </row>
    <row r="1160" spans="1:14" ht="14.45" customHeight="1" x14ac:dyDescent="0.2">
      <c r="A1160" s="729" t="s">
        <v>554</v>
      </c>
      <c r="B1160" s="730" t="s">
        <v>555</v>
      </c>
      <c r="C1160" s="731" t="s">
        <v>574</v>
      </c>
      <c r="D1160" s="732" t="s">
        <v>575</v>
      </c>
      <c r="E1160" s="733">
        <v>50113001</v>
      </c>
      <c r="F1160" s="732" t="s">
        <v>577</v>
      </c>
      <c r="G1160" s="731" t="s">
        <v>587</v>
      </c>
      <c r="H1160" s="731">
        <v>993816</v>
      </c>
      <c r="I1160" s="731">
        <v>176188</v>
      </c>
      <c r="J1160" s="731" t="s">
        <v>2044</v>
      </c>
      <c r="K1160" s="731" t="s">
        <v>2045</v>
      </c>
      <c r="L1160" s="734">
        <v>422.33</v>
      </c>
      <c r="M1160" s="734">
        <v>2</v>
      </c>
      <c r="N1160" s="735">
        <v>844.66</v>
      </c>
    </row>
    <row r="1161" spans="1:14" ht="14.45" customHeight="1" x14ac:dyDescent="0.2">
      <c r="A1161" s="729" t="s">
        <v>554</v>
      </c>
      <c r="B1161" s="730" t="s">
        <v>555</v>
      </c>
      <c r="C1161" s="731" t="s">
        <v>574</v>
      </c>
      <c r="D1161" s="732" t="s">
        <v>575</v>
      </c>
      <c r="E1161" s="733">
        <v>50113001</v>
      </c>
      <c r="F1161" s="732" t="s">
        <v>577</v>
      </c>
      <c r="G1161" s="731" t="s">
        <v>578</v>
      </c>
      <c r="H1161" s="731">
        <v>176380</v>
      </c>
      <c r="I1161" s="731">
        <v>76380</v>
      </c>
      <c r="J1161" s="731" t="s">
        <v>1378</v>
      </c>
      <c r="K1161" s="731" t="s">
        <v>1379</v>
      </c>
      <c r="L1161" s="734">
        <v>65.999999999999986</v>
      </c>
      <c r="M1161" s="734">
        <v>1</v>
      </c>
      <c r="N1161" s="735">
        <v>65.999999999999986</v>
      </c>
    </row>
    <row r="1162" spans="1:14" ht="14.45" customHeight="1" x14ac:dyDescent="0.2">
      <c r="A1162" s="729" t="s">
        <v>554</v>
      </c>
      <c r="B1162" s="730" t="s">
        <v>555</v>
      </c>
      <c r="C1162" s="731" t="s">
        <v>574</v>
      </c>
      <c r="D1162" s="732" t="s">
        <v>575</v>
      </c>
      <c r="E1162" s="733">
        <v>50113001</v>
      </c>
      <c r="F1162" s="732" t="s">
        <v>577</v>
      </c>
      <c r="G1162" s="731" t="s">
        <v>578</v>
      </c>
      <c r="H1162" s="731">
        <v>118304</v>
      </c>
      <c r="I1162" s="731">
        <v>18304</v>
      </c>
      <c r="J1162" s="731" t="s">
        <v>1380</v>
      </c>
      <c r="K1162" s="731" t="s">
        <v>1381</v>
      </c>
      <c r="L1162" s="734">
        <v>185.60999999999999</v>
      </c>
      <c r="M1162" s="734">
        <v>20</v>
      </c>
      <c r="N1162" s="735">
        <v>3712.2</v>
      </c>
    </row>
    <row r="1163" spans="1:14" ht="14.45" customHeight="1" x14ac:dyDescent="0.2">
      <c r="A1163" s="729" t="s">
        <v>554</v>
      </c>
      <c r="B1163" s="730" t="s">
        <v>555</v>
      </c>
      <c r="C1163" s="731" t="s">
        <v>574</v>
      </c>
      <c r="D1163" s="732" t="s">
        <v>575</v>
      </c>
      <c r="E1163" s="733">
        <v>50113001</v>
      </c>
      <c r="F1163" s="732" t="s">
        <v>577</v>
      </c>
      <c r="G1163" s="731" t="s">
        <v>578</v>
      </c>
      <c r="H1163" s="731">
        <v>118305</v>
      </c>
      <c r="I1163" s="731">
        <v>18305</v>
      </c>
      <c r="J1163" s="731" t="s">
        <v>1380</v>
      </c>
      <c r="K1163" s="731" t="s">
        <v>2046</v>
      </c>
      <c r="L1163" s="734">
        <v>242</v>
      </c>
      <c r="M1163" s="734">
        <v>5</v>
      </c>
      <c r="N1163" s="735">
        <v>1210</v>
      </c>
    </row>
    <row r="1164" spans="1:14" ht="14.45" customHeight="1" x14ac:dyDescent="0.2">
      <c r="A1164" s="729" t="s">
        <v>554</v>
      </c>
      <c r="B1164" s="730" t="s">
        <v>555</v>
      </c>
      <c r="C1164" s="731" t="s">
        <v>574</v>
      </c>
      <c r="D1164" s="732" t="s">
        <v>575</v>
      </c>
      <c r="E1164" s="733">
        <v>50113001</v>
      </c>
      <c r="F1164" s="732" t="s">
        <v>577</v>
      </c>
      <c r="G1164" s="731" t="s">
        <v>587</v>
      </c>
      <c r="H1164" s="731">
        <v>197231</v>
      </c>
      <c r="I1164" s="731">
        <v>197231</v>
      </c>
      <c r="J1164" s="731" t="s">
        <v>1384</v>
      </c>
      <c r="K1164" s="731" t="s">
        <v>1385</v>
      </c>
      <c r="L1164" s="734">
        <v>253.9</v>
      </c>
      <c r="M1164" s="734">
        <v>1</v>
      </c>
      <c r="N1164" s="735">
        <v>253.9</v>
      </c>
    </row>
    <row r="1165" spans="1:14" ht="14.45" customHeight="1" x14ac:dyDescent="0.2">
      <c r="A1165" s="729" t="s">
        <v>554</v>
      </c>
      <c r="B1165" s="730" t="s">
        <v>555</v>
      </c>
      <c r="C1165" s="731" t="s">
        <v>574</v>
      </c>
      <c r="D1165" s="732" t="s">
        <v>575</v>
      </c>
      <c r="E1165" s="733">
        <v>50113001</v>
      </c>
      <c r="F1165" s="732" t="s">
        <v>577</v>
      </c>
      <c r="G1165" s="731" t="s">
        <v>578</v>
      </c>
      <c r="H1165" s="731">
        <v>114957</v>
      </c>
      <c r="I1165" s="731">
        <v>14957</v>
      </c>
      <c r="J1165" s="731" t="s">
        <v>1386</v>
      </c>
      <c r="K1165" s="731" t="s">
        <v>1387</v>
      </c>
      <c r="L1165" s="734">
        <v>40.03</v>
      </c>
      <c r="M1165" s="734">
        <v>3</v>
      </c>
      <c r="N1165" s="735">
        <v>120.09</v>
      </c>
    </row>
    <row r="1166" spans="1:14" ht="14.45" customHeight="1" x14ac:dyDescent="0.2">
      <c r="A1166" s="729" t="s">
        <v>554</v>
      </c>
      <c r="B1166" s="730" t="s">
        <v>555</v>
      </c>
      <c r="C1166" s="731" t="s">
        <v>574</v>
      </c>
      <c r="D1166" s="732" t="s">
        <v>575</v>
      </c>
      <c r="E1166" s="733">
        <v>50113001</v>
      </c>
      <c r="F1166" s="732" t="s">
        <v>577</v>
      </c>
      <c r="G1166" s="731" t="s">
        <v>578</v>
      </c>
      <c r="H1166" s="731">
        <v>114937</v>
      </c>
      <c r="I1166" s="731">
        <v>14937</v>
      </c>
      <c r="J1166" s="731" t="s">
        <v>1388</v>
      </c>
      <c r="K1166" s="731" t="s">
        <v>1389</v>
      </c>
      <c r="L1166" s="734">
        <v>79.725999999999999</v>
      </c>
      <c r="M1166" s="734">
        <v>5</v>
      </c>
      <c r="N1166" s="735">
        <v>398.63</v>
      </c>
    </row>
    <row r="1167" spans="1:14" ht="14.45" customHeight="1" x14ac:dyDescent="0.2">
      <c r="A1167" s="729" t="s">
        <v>554</v>
      </c>
      <c r="B1167" s="730" t="s">
        <v>555</v>
      </c>
      <c r="C1167" s="731" t="s">
        <v>574</v>
      </c>
      <c r="D1167" s="732" t="s">
        <v>575</v>
      </c>
      <c r="E1167" s="733">
        <v>50113001</v>
      </c>
      <c r="F1167" s="732" t="s">
        <v>577</v>
      </c>
      <c r="G1167" s="731" t="s">
        <v>578</v>
      </c>
      <c r="H1167" s="731">
        <v>145551</v>
      </c>
      <c r="I1167" s="731">
        <v>145551</v>
      </c>
      <c r="J1167" s="731" t="s">
        <v>1390</v>
      </c>
      <c r="K1167" s="731" t="s">
        <v>1092</v>
      </c>
      <c r="L1167" s="734">
        <v>56.210000000000008</v>
      </c>
      <c r="M1167" s="734">
        <v>2</v>
      </c>
      <c r="N1167" s="735">
        <v>112.42000000000002</v>
      </c>
    </row>
    <row r="1168" spans="1:14" ht="14.45" customHeight="1" x14ac:dyDescent="0.2">
      <c r="A1168" s="729" t="s">
        <v>554</v>
      </c>
      <c r="B1168" s="730" t="s">
        <v>555</v>
      </c>
      <c r="C1168" s="731" t="s">
        <v>574</v>
      </c>
      <c r="D1168" s="732" t="s">
        <v>575</v>
      </c>
      <c r="E1168" s="733">
        <v>50113001</v>
      </c>
      <c r="F1168" s="732" t="s">
        <v>577</v>
      </c>
      <c r="G1168" s="731" t="s">
        <v>578</v>
      </c>
      <c r="H1168" s="731">
        <v>990595</v>
      </c>
      <c r="I1168" s="731">
        <v>145558</v>
      </c>
      <c r="J1168" s="731" t="s">
        <v>1390</v>
      </c>
      <c r="K1168" s="731" t="s">
        <v>1391</v>
      </c>
      <c r="L1168" s="734">
        <v>184.16499999999999</v>
      </c>
      <c r="M1168" s="734">
        <v>4</v>
      </c>
      <c r="N1168" s="735">
        <v>736.66</v>
      </c>
    </row>
    <row r="1169" spans="1:14" ht="14.45" customHeight="1" x14ac:dyDescent="0.2">
      <c r="A1169" s="729" t="s">
        <v>554</v>
      </c>
      <c r="B1169" s="730" t="s">
        <v>555</v>
      </c>
      <c r="C1169" s="731" t="s">
        <v>574</v>
      </c>
      <c r="D1169" s="732" t="s">
        <v>575</v>
      </c>
      <c r="E1169" s="733">
        <v>50113001</v>
      </c>
      <c r="F1169" s="732" t="s">
        <v>577</v>
      </c>
      <c r="G1169" s="731" t="s">
        <v>578</v>
      </c>
      <c r="H1169" s="731">
        <v>850155</v>
      </c>
      <c r="I1169" s="731">
        <v>145574</v>
      </c>
      <c r="J1169" s="731" t="s">
        <v>1392</v>
      </c>
      <c r="K1169" s="731" t="s">
        <v>2047</v>
      </c>
      <c r="L1169" s="734">
        <v>287.125</v>
      </c>
      <c r="M1169" s="734">
        <v>2</v>
      </c>
      <c r="N1169" s="735">
        <v>574.25</v>
      </c>
    </row>
    <row r="1170" spans="1:14" ht="14.45" customHeight="1" x14ac:dyDescent="0.2">
      <c r="A1170" s="729" t="s">
        <v>554</v>
      </c>
      <c r="B1170" s="730" t="s">
        <v>555</v>
      </c>
      <c r="C1170" s="731" t="s">
        <v>574</v>
      </c>
      <c r="D1170" s="732" t="s">
        <v>575</v>
      </c>
      <c r="E1170" s="733">
        <v>50113001</v>
      </c>
      <c r="F1170" s="732" t="s">
        <v>577</v>
      </c>
      <c r="G1170" s="731" t="s">
        <v>578</v>
      </c>
      <c r="H1170" s="731">
        <v>192086</v>
      </c>
      <c r="I1170" s="731">
        <v>92086</v>
      </c>
      <c r="J1170" s="731" t="s">
        <v>2048</v>
      </c>
      <c r="K1170" s="731" t="s">
        <v>2049</v>
      </c>
      <c r="L1170" s="734">
        <v>137.77999999999997</v>
      </c>
      <c r="M1170" s="734">
        <v>2</v>
      </c>
      <c r="N1170" s="735">
        <v>275.55999999999995</v>
      </c>
    </row>
    <row r="1171" spans="1:14" ht="14.45" customHeight="1" x14ac:dyDescent="0.2">
      <c r="A1171" s="729" t="s">
        <v>554</v>
      </c>
      <c r="B1171" s="730" t="s">
        <v>555</v>
      </c>
      <c r="C1171" s="731" t="s">
        <v>574</v>
      </c>
      <c r="D1171" s="732" t="s">
        <v>575</v>
      </c>
      <c r="E1171" s="733">
        <v>50113001</v>
      </c>
      <c r="F1171" s="732" t="s">
        <v>577</v>
      </c>
      <c r="G1171" s="731" t="s">
        <v>578</v>
      </c>
      <c r="H1171" s="731">
        <v>235813</v>
      </c>
      <c r="I1171" s="731">
        <v>235813</v>
      </c>
      <c r="J1171" s="731" t="s">
        <v>1393</v>
      </c>
      <c r="K1171" s="731" t="s">
        <v>1394</v>
      </c>
      <c r="L1171" s="734">
        <v>119.35</v>
      </c>
      <c r="M1171" s="734">
        <v>4</v>
      </c>
      <c r="N1171" s="735">
        <v>477.4</v>
      </c>
    </row>
    <row r="1172" spans="1:14" ht="14.45" customHeight="1" x14ac:dyDescent="0.2">
      <c r="A1172" s="729" t="s">
        <v>554</v>
      </c>
      <c r="B1172" s="730" t="s">
        <v>555</v>
      </c>
      <c r="C1172" s="731" t="s">
        <v>574</v>
      </c>
      <c r="D1172" s="732" t="s">
        <v>575</v>
      </c>
      <c r="E1172" s="733">
        <v>50113001</v>
      </c>
      <c r="F1172" s="732" t="s">
        <v>577</v>
      </c>
      <c r="G1172" s="731" t="s">
        <v>578</v>
      </c>
      <c r="H1172" s="731">
        <v>208649</v>
      </c>
      <c r="I1172" s="731">
        <v>208649</v>
      </c>
      <c r="J1172" s="731" t="s">
        <v>2050</v>
      </c>
      <c r="K1172" s="731" t="s">
        <v>2051</v>
      </c>
      <c r="L1172" s="734">
        <v>73.837272727272733</v>
      </c>
      <c r="M1172" s="734">
        <v>11</v>
      </c>
      <c r="N1172" s="735">
        <v>812.21</v>
      </c>
    </row>
    <row r="1173" spans="1:14" ht="14.45" customHeight="1" x14ac:dyDescent="0.2">
      <c r="A1173" s="729" t="s">
        <v>554</v>
      </c>
      <c r="B1173" s="730" t="s">
        <v>555</v>
      </c>
      <c r="C1173" s="731" t="s">
        <v>574</v>
      </c>
      <c r="D1173" s="732" t="s">
        <v>575</v>
      </c>
      <c r="E1173" s="733">
        <v>50113001</v>
      </c>
      <c r="F1173" s="732" t="s">
        <v>577</v>
      </c>
      <c r="G1173" s="731" t="s">
        <v>578</v>
      </c>
      <c r="H1173" s="731">
        <v>208646</v>
      </c>
      <c r="I1173" s="731">
        <v>208646</v>
      </c>
      <c r="J1173" s="731" t="s">
        <v>2050</v>
      </c>
      <c r="K1173" s="731" t="s">
        <v>2052</v>
      </c>
      <c r="L1173" s="734">
        <v>68.349999999999994</v>
      </c>
      <c r="M1173" s="734">
        <v>3</v>
      </c>
      <c r="N1173" s="735">
        <v>205.04999999999998</v>
      </c>
    </row>
    <row r="1174" spans="1:14" ht="14.45" customHeight="1" x14ac:dyDescent="0.2">
      <c r="A1174" s="729" t="s">
        <v>554</v>
      </c>
      <c r="B1174" s="730" t="s">
        <v>555</v>
      </c>
      <c r="C1174" s="731" t="s">
        <v>574</v>
      </c>
      <c r="D1174" s="732" t="s">
        <v>575</v>
      </c>
      <c r="E1174" s="733">
        <v>50113001</v>
      </c>
      <c r="F1174" s="732" t="s">
        <v>577</v>
      </c>
      <c r="G1174" s="731" t="s">
        <v>578</v>
      </c>
      <c r="H1174" s="731">
        <v>208647</v>
      </c>
      <c r="I1174" s="731">
        <v>208647</v>
      </c>
      <c r="J1174" s="731" t="s">
        <v>1397</v>
      </c>
      <c r="K1174" s="731" t="s">
        <v>1398</v>
      </c>
      <c r="L1174" s="734">
        <v>68.34999999999998</v>
      </c>
      <c r="M1174" s="734">
        <v>3</v>
      </c>
      <c r="N1174" s="735">
        <v>205.04999999999995</v>
      </c>
    </row>
    <row r="1175" spans="1:14" ht="14.45" customHeight="1" x14ac:dyDescent="0.2">
      <c r="A1175" s="729" t="s">
        <v>554</v>
      </c>
      <c r="B1175" s="730" t="s">
        <v>555</v>
      </c>
      <c r="C1175" s="731" t="s">
        <v>574</v>
      </c>
      <c r="D1175" s="732" t="s">
        <v>575</v>
      </c>
      <c r="E1175" s="733">
        <v>50113001</v>
      </c>
      <c r="F1175" s="732" t="s">
        <v>577</v>
      </c>
      <c r="G1175" s="731" t="s">
        <v>578</v>
      </c>
      <c r="H1175" s="731">
        <v>191032</v>
      </c>
      <c r="I1175" s="731">
        <v>91032</v>
      </c>
      <c r="J1175" s="731" t="s">
        <v>1399</v>
      </c>
      <c r="K1175" s="731" t="s">
        <v>1400</v>
      </c>
      <c r="L1175" s="734">
        <v>29.49</v>
      </c>
      <c r="M1175" s="734">
        <v>1</v>
      </c>
      <c r="N1175" s="735">
        <v>29.49</v>
      </c>
    </row>
    <row r="1176" spans="1:14" ht="14.45" customHeight="1" x14ac:dyDescent="0.2">
      <c r="A1176" s="729" t="s">
        <v>554</v>
      </c>
      <c r="B1176" s="730" t="s">
        <v>555</v>
      </c>
      <c r="C1176" s="731" t="s">
        <v>574</v>
      </c>
      <c r="D1176" s="732" t="s">
        <v>575</v>
      </c>
      <c r="E1176" s="733">
        <v>50113001</v>
      </c>
      <c r="F1176" s="732" t="s">
        <v>577</v>
      </c>
      <c r="G1176" s="731" t="s">
        <v>578</v>
      </c>
      <c r="H1176" s="731">
        <v>233320</v>
      </c>
      <c r="I1176" s="731">
        <v>233320</v>
      </c>
      <c r="J1176" s="731" t="s">
        <v>1411</v>
      </c>
      <c r="K1176" s="731" t="s">
        <v>1412</v>
      </c>
      <c r="L1176" s="734">
        <v>2242.4299999999998</v>
      </c>
      <c r="M1176" s="734">
        <v>1</v>
      </c>
      <c r="N1176" s="735">
        <v>2242.4299999999998</v>
      </c>
    </row>
    <row r="1177" spans="1:14" ht="14.45" customHeight="1" x14ac:dyDescent="0.2">
      <c r="A1177" s="729" t="s">
        <v>554</v>
      </c>
      <c r="B1177" s="730" t="s">
        <v>555</v>
      </c>
      <c r="C1177" s="731" t="s">
        <v>574</v>
      </c>
      <c r="D1177" s="732" t="s">
        <v>575</v>
      </c>
      <c r="E1177" s="733">
        <v>50113001</v>
      </c>
      <c r="F1177" s="732" t="s">
        <v>577</v>
      </c>
      <c r="G1177" s="731" t="s">
        <v>578</v>
      </c>
      <c r="H1177" s="731">
        <v>141727</v>
      </c>
      <c r="I1177" s="731">
        <v>41727</v>
      </c>
      <c r="J1177" s="731" t="s">
        <v>2053</v>
      </c>
      <c r="K1177" s="731" t="s">
        <v>1092</v>
      </c>
      <c r="L1177" s="734">
        <v>157.33000000000001</v>
      </c>
      <c r="M1177" s="734">
        <v>1</v>
      </c>
      <c r="N1177" s="735">
        <v>157.33000000000001</v>
      </c>
    </row>
    <row r="1178" spans="1:14" ht="14.45" customHeight="1" x14ac:dyDescent="0.2">
      <c r="A1178" s="729" t="s">
        <v>554</v>
      </c>
      <c r="B1178" s="730" t="s">
        <v>555</v>
      </c>
      <c r="C1178" s="731" t="s">
        <v>574</v>
      </c>
      <c r="D1178" s="732" t="s">
        <v>575</v>
      </c>
      <c r="E1178" s="733">
        <v>50113001</v>
      </c>
      <c r="F1178" s="732" t="s">
        <v>577</v>
      </c>
      <c r="G1178" s="731" t="s">
        <v>578</v>
      </c>
      <c r="H1178" s="731">
        <v>238350</v>
      </c>
      <c r="I1178" s="731">
        <v>238350</v>
      </c>
      <c r="J1178" s="731" t="s">
        <v>1413</v>
      </c>
      <c r="K1178" s="731" t="s">
        <v>1414</v>
      </c>
      <c r="L1178" s="734">
        <v>268.93999999999994</v>
      </c>
      <c r="M1178" s="734">
        <v>1</v>
      </c>
      <c r="N1178" s="735">
        <v>268.93999999999994</v>
      </c>
    </row>
    <row r="1179" spans="1:14" ht="14.45" customHeight="1" x14ac:dyDescent="0.2">
      <c r="A1179" s="729" t="s">
        <v>554</v>
      </c>
      <c r="B1179" s="730" t="s">
        <v>555</v>
      </c>
      <c r="C1179" s="731" t="s">
        <v>574</v>
      </c>
      <c r="D1179" s="732" t="s">
        <v>575</v>
      </c>
      <c r="E1179" s="733">
        <v>50113001</v>
      </c>
      <c r="F1179" s="732" t="s">
        <v>577</v>
      </c>
      <c r="G1179" s="731" t="s">
        <v>578</v>
      </c>
      <c r="H1179" s="731">
        <v>235635</v>
      </c>
      <c r="I1179" s="731">
        <v>235635</v>
      </c>
      <c r="J1179" s="731" t="s">
        <v>2054</v>
      </c>
      <c r="K1179" s="731" t="s">
        <v>2055</v>
      </c>
      <c r="L1179" s="734">
        <v>115.51</v>
      </c>
      <c r="M1179" s="734">
        <v>1</v>
      </c>
      <c r="N1179" s="735">
        <v>115.51</v>
      </c>
    </row>
    <row r="1180" spans="1:14" ht="14.45" customHeight="1" x14ac:dyDescent="0.2">
      <c r="A1180" s="729" t="s">
        <v>554</v>
      </c>
      <c r="B1180" s="730" t="s">
        <v>555</v>
      </c>
      <c r="C1180" s="731" t="s">
        <v>574</v>
      </c>
      <c r="D1180" s="732" t="s">
        <v>575</v>
      </c>
      <c r="E1180" s="733">
        <v>50113001</v>
      </c>
      <c r="F1180" s="732" t="s">
        <v>577</v>
      </c>
      <c r="G1180" s="731" t="s">
        <v>587</v>
      </c>
      <c r="H1180" s="731">
        <v>191922</v>
      </c>
      <c r="I1180" s="731">
        <v>191922</v>
      </c>
      <c r="J1180" s="731" t="s">
        <v>1415</v>
      </c>
      <c r="K1180" s="731" t="s">
        <v>1416</v>
      </c>
      <c r="L1180" s="734">
        <v>70.390000000000015</v>
      </c>
      <c r="M1180" s="734">
        <v>5</v>
      </c>
      <c r="N1180" s="735">
        <v>351.95000000000005</v>
      </c>
    </row>
    <row r="1181" spans="1:14" ht="14.45" customHeight="1" x14ac:dyDescent="0.2">
      <c r="A1181" s="729" t="s">
        <v>554</v>
      </c>
      <c r="B1181" s="730" t="s">
        <v>555</v>
      </c>
      <c r="C1181" s="731" t="s">
        <v>574</v>
      </c>
      <c r="D1181" s="732" t="s">
        <v>575</v>
      </c>
      <c r="E1181" s="733">
        <v>50113001</v>
      </c>
      <c r="F1181" s="732" t="s">
        <v>577</v>
      </c>
      <c r="G1181" s="731" t="s">
        <v>587</v>
      </c>
      <c r="H1181" s="731">
        <v>208204</v>
      </c>
      <c r="I1181" s="731">
        <v>208204</v>
      </c>
      <c r="J1181" s="731" t="s">
        <v>1417</v>
      </c>
      <c r="K1181" s="731" t="s">
        <v>1419</v>
      </c>
      <c r="L1181" s="734">
        <v>48.929999999999993</v>
      </c>
      <c r="M1181" s="734">
        <v>4</v>
      </c>
      <c r="N1181" s="735">
        <v>195.71999999999997</v>
      </c>
    </row>
    <row r="1182" spans="1:14" ht="14.45" customHeight="1" x14ac:dyDescent="0.2">
      <c r="A1182" s="729" t="s">
        <v>554</v>
      </c>
      <c r="B1182" s="730" t="s">
        <v>555</v>
      </c>
      <c r="C1182" s="731" t="s">
        <v>574</v>
      </c>
      <c r="D1182" s="732" t="s">
        <v>575</v>
      </c>
      <c r="E1182" s="733">
        <v>50113001</v>
      </c>
      <c r="F1182" s="732" t="s">
        <v>577</v>
      </c>
      <c r="G1182" s="731" t="s">
        <v>587</v>
      </c>
      <c r="H1182" s="731">
        <v>208203</v>
      </c>
      <c r="I1182" s="731">
        <v>208203</v>
      </c>
      <c r="J1182" s="731" t="s">
        <v>1417</v>
      </c>
      <c r="K1182" s="731" t="s">
        <v>1418</v>
      </c>
      <c r="L1182" s="734">
        <v>97.310000000000016</v>
      </c>
      <c r="M1182" s="734">
        <v>3</v>
      </c>
      <c r="N1182" s="735">
        <v>291.93000000000006</v>
      </c>
    </row>
    <row r="1183" spans="1:14" ht="14.45" customHeight="1" x14ac:dyDescent="0.2">
      <c r="A1183" s="729" t="s">
        <v>554</v>
      </c>
      <c r="B1183" s="730" t="s">
        <v>555</v>
      </c>
      <c r="C1183" s="731" t="s">
        <v>574</v>
      </c>
      <c r="D1183" s="732" t="s">
        <v>575</v>
      </c>
      <c r="E1183" s="733">
        <v>50113001</v>
      </c>
      <c r="F1183" s="732" t="s">
        <v>577</v>
      </c>
      <c r="G1183" s="731" t="s">
        <v>587</v>
      </c>
      <c r="H1183" s="731">
        <v>208207</v>
      </c>
      <c r="I1183" s="731">
        <v>208207</v>
      </c>
      <c r="J1183" s="731" t="s">
        <v>1420</v>
      </c>
      <c r="K1183" s="731" t="s">
        <v>1421</v>
      </c>
      <c r="L1183" s="734">
        <v>80.989999999999981</v>
      </c>
      <c r="M1183" s="734">
        <v>2</v>
      </c>
      <c r="N1183" s="735">
        <v>161.97999999999996</v>
      </c>
    </row>
    <row r="1184" spans="1:14" ht="14.45" customHeight="1" x14ac:dyDescent="0.2">
      <c r="A1184" s="729" t="s">
        <v>554</v>
      </c>
      <c r="B1184" s="730" t="s">
        <v>555</v>
      </c>
      <c r="C1184" s="731" t="s">
        <v>574</v>
      </c>
      <c r="D1184" s="732" t="s">
        <v>575</v>
      </c>
      <c r="E1184" s="733">
        <v>50113001</v>
      </c>
      <c r="F1184" s="732" t="s">
        <v>577</v>
      </c>
      <c r="G1184" s="731" t="s">
        <v>578</v>
      </c>
      <c r="H1184" s="731">
        <v>159941</v>
      </c>
      <c r="I1184" s="731">
        <v>59941</v>
      </c>
      <c r="J1184" s="731" t="s">
        <v>1423</v>
      </c>
      <c r="K1184" s="731" t="s">
        <v>1424</v>
      </c>
      <c r="L1184" s="734">
        <v>238.68</v>
      </c>
      <c r="M1184" s="734">
        <v>2</v>
      </c>
      <c r="N1184" s="735">
        <v>477.36</v>
      </c>
    </row>
    <row r="1185" spans="1:14" ht="14.45" customHeight="1" x14ac:dyDescent="0.2">
      <c r="A1185" s="729" t="s">
        <v>554</v>
      </c>
      <c r="B1185" s="730" t="s">
        <v>555</v>
      </c>
      <c r="C1185" s="731" t="s">
        <v>574</v>
      </c>
      <c r="D1185" s="732" t="s">
        <v>575</v>
      </c>
      <c r="E1185" s="733">
        <v>50113001</v>
      </c>
      <c r="F1185" s="732" t="s">
        <v>577</v>
      </c>
      <c r="G1185" s="731" t="s">
        <v>587</v>
      </c>
      <c r="H1185" s="731">
        <v>109709</v>
      </c>
      <c r="I1185" s="731">
        <v>9709</v>
      </c>
      <c r="J1185" s="731" t="s">
        <v>2056</v>
      </c>
      <c r="K1185" s="731" t="s">
        <v>2057</v>
      </c>
      <c r="L1185" s="734">
        <v>64.90000000000002</v>
      </c>
      <c r="M1185" s="734">
        <v>20</v>
      </c>
      <c r="N1185" s="735">
        <v>1298.0000000000005</v>
      </c>
    </row>
    <row r="1186" spans="1:14" ht="14.45" customHeight="1" x14ac:dyDescent="0.2">
      <c r="A1186" s="729" t="s">
        <v>554</v>
      </c>
      <c r="B1186" s="730" t="s">
        <v>555</v>
      </c>
      <c r="C1186" s="731" t="s">
        <v>574</v>
      </c>
      <c r="D1186" s="732" t="s">
        <v>575</v>
      </c>
      <c r="E1186" s="733">
        <v>50113001</v>
      </c>
      <c r="F1186" s="732" t="s">
        <v>577</v>
      </c>
      <c r="G1186" s="731" t="s">
        <v>578</v>
      </c>
      <c r="H1186" s="731">
        <v>225688</v>
      </c>
      <c r="I1186" s="731">
        <v>225688</v>
      </c>
      <c r="J1186" s="731" t="s">
        <v>2058</v>
      </c>
      <c r="K1186" s="731" t="s">
        <v>2059</v>
      </c>
      <c r="L1186" s="734">
        <v>78.600000000000009</v>
      </c>
      <c r="M1186" s="734">
        <v>1</v>
      </c>
      <c r="N1186" s="735">
        <v>78.600000000000009</v>
      </c>
    </row>
    <row r="1187" spans="1:14" ht="14.45" customHeight="1" x14ac:dyDescent="0.2">
      <c r="A1187" s="729" t="s">
        <v>554</v>
      </c>
      <c r="B1187" s="730" t="s">
        <v>555</v>
      </c>
      <c r="C1187" s="731" t="s">
        <v>574</v>
      </c>
      <c r="D1187" s="732" t="s">
        <v>575</v>
      </c>
      <c r="E1187" s="733">
        <v>50113001</v>
      </c>
      <c r="F1187" s="732" t="s">
        <v>577</v>
      </c>
      <c r="G1187" s="731" t="s">
        <v>578</v>
      </c>
      <c r="H1187" s="731">
        <v>117163</v>
      </c>
      <c r="I1187" s="731">
        <v>17163</v>
      </c>
      <c r="J1187" s="731" t="s">
        <v>2060</v>
      </c>
      <c r="K1187" s="731" t="s">
        <v>2061</v>
      </c>
      <c r="L1187" s="734">
        <v>180.39999999999998</v>
      </c>
      <c r="M1187" s="734">
        <v>1</v>
      </c>
      <c r="N1187" s="735">
        <v>180.39999999999998</v>
      </c>
    </row>
    <row r="1188" spans="1:14" ht="14.45" customHeight="1" x14ac:dyDescent="0.2">
      <c r="A1188" s="729" t="s">
        <v>554</v>
      </c>
      <c r="B1188" s="730" t="s">
        <v>555</v>
      </c>
      <c r="C1188" s="731" t="s">
        <v>574</v>
      </c>
      <c r="D1188" s="732" t="s">
        <v>575</v>
      </c>
      <c r="E1188" s="733">
        <v>50113001</v>
      </c>
      <c r="F1188" s="732" t="s">
        <v>577</v>
      </c>
      <c r="G1188" s="731" t="s">
        <v>578</v>
      </c>
      <c r="H1188" s="731">
        <v>124903</v>
      </c>
      <c r="I1188" s="731">
        <v>124903</v>
      </c>
      <c r="J1188" s="731" t="s">
        <v>2062</v>
      </c>
      <c r="K1188" s="731" t="s">
        <v>2063</v>
      </c>
      <c r="L1188" s="734">
        <v>257.20999999999998</v>
      </c>
      <c r="M1188" s="734">
        <v>1</v>
      </c>
      <c r="N1188" s="735">
        <v>257.20999999999998</v>
      </c>
    </row>
    <row r="1189" spans="1:14" ht="14.45" customHeight="1" x14ac:dyDescent="0.2">
      <c r="A1189" s="729" t="s">
        <v>554</v>
      </c>
      <c r="B1189" s="730" t="s">
        <v>555</v>
      </c>
      <c r="C1189" s="731" t="s">
        <v>574</v>
      </c>
      <c r="D1189" s="732" t="s">
        <v>575</v>
      </c>
      <c r="E1189" s="733">
        <v>50113001</v>
      </c>
      <c r="F1189" s="732" t="s">
        <v>577</v>
      </c>
      <c r="G1189" s="731" t="s">
        <v>578</v>
      </c>
      <c r="H1189" s="731">
        <v>844145</v>
      </c>
      <c r="I1189" s="731">
        <v>56350</v>
      </c>
      <c r="J1189" s="731" t="s">
        <v>1429</v>
      </c>
      <c r="K1189" s="731" t="s">
        <v>1029</v>
      </c>
      <c r="L1189" s="734">
        <v>39.534761904761908</v>
      </c>
      <c r="M1189" s="734">
        <v>21</v>
      </c>
      <c r="N1189" s="735">
        <v>830.23</v>
      </c>
    </row>
    <row r="1190" spans="1:14" ht="14.45" customHeight="1" x14ac:dyDescent="0.2">
      <c r="A1190" s="729" t="s">
        <v>554</v>
      </c>
      <c r="B1190" s="730" t="s">
        <v>555</v>
      </c>
      <c r="C1190" s="731" t="s">
        <v>574</v>
      </c>
      <c r="D1190" s="732" t="s">
        <v>575</v>
      </c>
      <c r="E1190" s="733">
        <v>50113001</v>
      </c>
      <c r="F1190" s="732" t="s">
        <v>577</v>
      </c>
      <c r="G1190" s="731" t="s">
        <v>578</v>
      </c>
      <c r="H1190" s="731">
        <v>115518</v>
      </c>
      <c r="I1190" s="731">
        <v>187418</v>
      </c>
      <c r="J1190" s="731" t="s">
        <v>2064</v>
      </c>
      <c r="K1190" s="731" t="s">
        <v>2065</v>
      </c>
      <c r="L1190" s="734">
        <v>73.179999999999978</v>
      </c>
      <c r="M1190" s="734">
        <v>1</v>
      </c>
      <c r="N1190" s="735">
        <v>73.179999999999978</v>
      </c>
    </row>
    <row r="1191" spans="1:14" ht="14.45" customHeight="1" x14ac:dyDescent="0.2">
      <c r="A1191" s="729" t="s">
        <v>554</v>
      </c>
      <c r="B1191" s="730" t="s">
        <v>555</v>
      </c>
      <c r="C1191" s="731" t="s">
        <v>574</v>
      </c>
      <c r="D1191" s="732" t="s">
        <v>575</v>
      </c>
      <c r="E1191" s="733">
        <v>50113001</v>
      </c>
      <c r="F1191" s="732" t="s">
        <v>577</v>
      </c>
      <c r="G1191" s="731" t="s">
        <v>578</v>
      </c>
      <c r="H1191" s="731">
        <v>132393</v>
      </c>
      <c r="I1191" s="731">
        <v>32393</v>
      </c>
      <c r="J1191" s="731" t="s">
        <v>2066</v>
      </c>
      <c r="K1191" s="731" t="s">
        <v>2067</v>
      </c>
      <c r="L1191" s="734">
        <v>725.1</v>
      </c>
      <c r="M1191" s="734">
        <v>1</v>
      </c>
      <c r="N1191" s="735">
        <v>725.1</v>
      </c>
    </row>
    <row r="1192" spans="1:14" ht="14.45" customHeight="1" x14ac:dyDescent="0.2">
      <c r="A1192" s="729" t="s">
        <v>554</v>
      </c>
      <c r="B1192" s="730" t="s">
        <v>555</v>
      </c>
      <c r="C1192" s="731" t="s">
        <v>574</v>
      </c>
      <c r="D1192" s="732" t="s">
        <v>575</v>
      </c>
      <c r="E1192" s="733">
        <v>50113001</v>
      </c>
      <c r="F1192" s="732" t="s">
        <v>577</v>
      </c>
      <c r="G1192" s="731" t="s">
        <v>578</v>
      </c>
      <c r="H1192" s="731">
        <v>188850</v>
      </c>
      <c r="I1192" s="731">
        <v>188850</v>
      </c>
      <c r="J1192" s="731" t="s">
        <v>1430</v>
      </c>
      <c r="K1192" s="731" t="s">
        <v>1431</v>
      </c>
      <c r="L1192" s="734">
        <v>39.24</v>
      </c>
      <c r="M1192" s="734">
        <v>2</v>
      </c>
      <c r="N1192" s="735">
        <v>78.48</v>
      </c>
    </row>
    <row r="1193" spans="1:14" ht="14.45" customHeight="1" x14ac:dyDescent="0.2">
      <c r="A1193" s="729" t="s">
        <v>554</v>
      </c>
      <c r="B1193" s="730" t="s">
        <v>555</v>
      </c>
      <c r="C1193" s="731" t="s">
        <v>574</v>
      </c>
      <c r="D1193" s="732" t="s">
        <v>575</v>
      </c>
      <c r="E1193" s="733">
        <v>50113001</v>
      </c>
      <c r="F1193" s="732" t="s">
        <v>577</v>
      </c>
      <c r="G1193" s="731" t="s">
        <v>578</v>
      </c>
      <c r="H1193" s="731">
        <v>188900</v>
      </c>
      <c r="I1193" s="731">
        <v>88900</v>
      </c>
      <c r="J1193" s="731" t="s">
        <v>1433</v>
      </c>
      <c r="K1193" s="731" t="s">
        <v>1434</v>
      </c>
      <c r="L1193" s="734">
        <v>84.710000000000008</v>
      </c>
      <c r="M1193" s="734">
        <v>3</v>
      </c>
      <c r="N1193" s="735">
        <v>254.13000000000002</v>
      </c>
    </row>
    <row r="1194" spans="1:14" ht="14.45" customHeight="1" x14ac:dyDescent="0.2">
      <c r="A1194" s="729" t="s">
        <v>554</v>
      </c>
      <c r="B1194" s="730" t="s">
        <v>555</v>
      </c>
      <c r="C1194" s="731" t="s">
        <v>574</v>
      </c>
      <c r="D1194" s="732" t="s">
        <v>575</v>
      </c>
      <c r="E1194" s="733">
        <v>50113001</v>
      </c>
      <c r="F1194" s="732" t="s">
        <v>577</v>
      </c>
      <c r="G1194" s="731" t="s">
        <v>578</v>
      </c>
      <c r="H1194" s="731">
        <v>222067</v>
      </c>
      <c r="I1194" s="731">
        <v>222067</v>
      </c>
      <c r="J1194" s="731" t="s">
        <v>2068</v>
      </c>
      <c r="K1194" s="731" t="s">
        <v>2069</v>
      </c>
      <c r="L1194" s="734">
        <v>3417.13</v>
      </c>
      <c r="M1194" s="734">
        <v>1</v>
      </c>
      <c r="N1194" s="735">
        <v>3417.13</v>
      </c>
    </row>
    <row r="1195" spans="1:14" ht="14.45" customHeight="1" x14ac:dyDescent="0.2">
      <c r="A1195" s="729" t="s">
        <v>554</v>
      </c>
      <c r="B1195" s="730" t="s">
        <v>555</v>
      </c>
      <c r="C1195" s="731" t="s">
        <v>574</v>
      </c>
      <c r="D1195" s="732" t="s">
        <v>575</v>
      </c>
      <c r="E1195" s="733">
        <v>50113001</v>
      </c>
      <c r="F1195" s="732" t="s">
        <v>577</v>
      </c>
      <c r="G1195" s="731" t="s">
        <v>587</v>
      </c>
      <c r="H1195" s="731">
        <v>180081</v>
      </c>
      <c r="I1195" s="731">
        <v>180081</v>
      </c>
      <c r="J1195" s="731" t="s">
        <v>2070</v>
      </c>
      <c r="K1195" s="731" t="s">
        <v>719</v>
      </c>
      <c r="L1195" s="734">
        <v>587.13</v>
      </c>
      <c r="M1195" s="734">
        <v>3</v>
      </c>
      <c r="N1195" s="735">
        <v>1761.3899999999999</v>
      </c>
    </row>
    <row r="1196" spans="1:14" ht="14.45" customHeight="1" x14ac:dyDescent="0.2">
      <c r="A1196" s="729" t="s">
        <v>554</v>
      </c>
      <c r="B1196" s="730" t="s">
        <v>555</v>
      </c>
      <c r="C1196" s="731" t="s">
        <v>574</v>
      </c>
      <c r="D1196" s="732" t="s">
        <v>575</v>
      </c>
      <c r="E1196" s="733">
        <v>50113001</v>
      </c>
      <c r="F1196" s="732" t="s">
        <v>577</v>
      </c>
      <c r="G1196" s="731" t="s">
        <v>578</v>
      </c>
      <c r="H1196" s="731">
        <v>210446</v>
      </c>
      <c r="I1196" s="731">
        <v>210446</v>
      </c>
      <c r="J1196" s="731" t="s">
        <v>2071</v>
      </c>
      <c r="K1196" s="731" t="s">
        <v>2072</v>
      </c>
      <c r="L1196" s="734">
        <v>989.99</v>
      </c>
      <c r="M1196" s="734">
        <v>2</v>
      </c>
      <c r="N1196" s="735">
        <v>1979.98</v>
      </c>
    </row>
    <row r="1197" spans="1:14" ht="14.45" customHeight="1" x14ac:dyDescent="0.2">
      <c r="A1197" s="729" t="s">
        <v>554</v>
      </c>
      <c r="B1197" s="730" t="s">
        <v>555</v>
      </c>
      <c r="C1197" s="731" t="s">
        <v>574</v>
      </c>
      <c r="D1197" s="732" t="s">
        <v>575</v>
      </c>
      <c r="E1197" s="733">
        <v>50113001</v>
      </c>
      <c r="F1197" s="732" t="s">
        <v>577</v>
      </c>
      <c r="G1197" s="731" t="s">
        <v>578</v>
      </c>
      <c r="H1197" s="731">
        <v>100610</v>
      </c>
      <c r="I1197" s="731">
        <v>610</v>
      </c>
      <c r="J1197" s="731" t="s">
        <v>1439</v>
      </c>
      <c r="K1197" s="731" t="s">
        <v>1440</v>
      </c>
      <c r="L1197" s="734">
        <v>70.939999999999984</v>
      </c>
      <c r="M1197" s="734">
        <v>49</v>
      </c>
      <c r="N1197" s="735">
        <v>3476.0599999999995</v>
      </c>
    </row>
    <row r="1198" spans="1:14" ht="14.45" customHeight="1" x14ac:dyDescent="0.2">
      <c r="A1198" s="729" t="s">
        <v>554</v>
      </c>
      <c r="B1198" s="730" t="s">
        <v>555</v>
      </c>
      <c r="C1198" s="731" t="s">
        <v>574</v>
      </c>
      <c r="D1198" s="732" t="s">
        <v>575</v>
      </c>
      <c r="E1198" s="733">
        <v>50113001</v>
      </c>
      <c r="F1198" s="732" t="s">
        <v>577</v>
      </c>
      <c r="G1198" s="731" t="s">
        <v>578</v>
      </c>
      <c r="H1198" s="731">
        <v>110602</v>
      </c>
      <c r="I1198" s="731">
        <v>10602</v>
      </c>
      <c r="J1198" s="731" t="s">
        <v>2073</v>
      </c>
      <c r="K1198" s="731" t="s">
        <v>2074</v>
      </c>
      <c r="L1198" s="734">
        <v>123.83000000000003</v>
      </c>
      <c r="M1198" s="734">
        <v>1</v>
      </c>
      <c r="N1198" s="735">
        <v>123.83000000000003</v>
      </c>
    </row>
    <row r="1199" spans="1:14" ht="14.45" customHeight="1" x14ac:dyDescent="0.2">
      <c r="A1199" s="729" t="s">
        <v>554</v>
      </c>
      <c r="B1199" s="730" t="s">
        <v>555</v>
      </c>
      <c r="C1199" s="731" t="s">
        <v>574</v>
      </c>
      <c r="D1199" s="732" t="s">
        <v>575</v>
      </c>
      <c r="E1199" s="733">
        <v>50113001</v>
      </c>
      <c r="F1199" s="732" t="s">
        <v>577</v>
      </c>
      <c r="G1199" s="731" t="s">
        <v>578</v>
      </c>
      <c r="H1199" s="731">
        <v>114711</v>
      </c>
      <c r="I1199" s="731">
        <v>14711</v>
      </c>
      <c r="J1199" s="731" t="s">
        <v>2075</v>
      </c>
      <c r="K1199" s="731" t="s">
        <v>2076</v>
      </c>
      <c r="L1199" s="734">
        <v>54.35</v>
      </c>
      <c r="M1199" s="734">
        <v>1</v>
      </c>
      <c r="N1199" s="735">
        <v>54.35</v>
      </c>
    </row>
    <row r="1200" spans="1:14" ht="14.45" customHeight="1" x14ac:dyDescent="0.2">
      <c r="A1200" s="729" t="s">
        <v>554</v>
      </c>
      <c r="B1200" s="730" t="s">
        <v>555</v>
      </c>
      <c r="C1200" s="731" t="s">
        <v>574</v>
      </c>
      <c r="D1200" s="732" t="s">
        <v>575</v>
      </c>
      <c r="E1200" s="733">
        <v>50113001</v>
      </c>
      <c r="F1200" s="732" t="s">
        <v>577</v>
      </c>
      <c r="G1200" s="731" t="s">
        <v>578</v>
      </c>
      <c r="H1200" s="731">
        <v>185636</v>
      </c>
      <c r="I1200" s="731">
        <v>185636</v>
      </c>
      <c r="J1200" s="731" t="s">
        <v>2077</v>
      </c>
      <c r="K1200" s="731" t="s">
        <v>2078</v>
      </c>
      <c r="L1200" s="734">
        <v>156.76000000000002</v>
      </c>
      <c r="M1200" s="734">
        <v>2</v>
      </c>
      <c r="N1200" s="735">
        <v>313.52000000000004</v>
      </c>
    </row>
    <row r="1201" spans="1:14" ht="14.45" customHeight="1" x14ac:dyDescent="0.2">
      <c r="A1201" s="729" t="s">
        <v>554</v>
      </c>
      <c r="B1201" s="730" t="s">
        <v>555</v>
      </c>
      <c r="C1201" s="731" t="s">
        <v>574</v>
      </c>
      <c r="D1201" s="732" t="s">
        <v>575</v>
      </c>
      <c r="E1201" s="733">
        <v>50113001</v>
      </c>
      <c r="F1201" s="732" t="s">
        <v>577</v>
      </c>
      <c r="G1201" s="731" t="s">
        <v>578</v>
      </c>
      <c r="H1201" s="731">
        <v>234220</v>
      </c>
      <c r="I1201" s="731">
        <v>234220</v>
      </c>
      <c r="J1201" s="731" t="s">
        <v>2077</v>
      </c>
      <c r="K1201" s="731" t="s">
        <v>2079</v>
      </c>
      <c r="L1201" s="734">
        <v>553.36999999999989</v>
      </c>
      <c r="M1201" s="734">
        <v>2</v>
      </c>
      <c r="N1201" s="735">
        <v>1106.7399999999998</v>
      </c>
    </row>
    <row r="1202" spans="1:14" ht="14.45" customHeight="1" x14ac:dyDescent="0.2">
      <c r="A1202" s="729" t="s">
        <v>554</v>
      </c>
      <c r="B1202" s="730" t="s">
        <v>555</v>
      </c>
      <c r="C1202" s="731" t="s">
        <v>574</v>
      </c>
      <c r="D1202" s="732" t="s">
        <v>575</v>
      </c>
      <c r="E1202" s="733">
        <v>50113001</v>
      </c>
      <c r="F1202" s="732" t="s">
        <v>577</v>
      </c>
      <c r="G1202" s="731" t="s">
        <v>578</v>
      </c>
      <c r="H1202" s="731">
        <v>158198</v>
      </c>
      <c r="I1202" s="731">
        <v>158198</v>
      </c>
      <c r="J1202" s="731" t="s">
        <v>2080</v>
      </c>
      <c r="K1202" s="731" t="s">
        <v>2081</v>
      </c>
      <c r="L1202" s="734">
        <v>196.97</v>
      </c>
      <c r="M1202" s="734">
        <v>2</v>
      </c>
      <c r="N1202" s="735">
        <v>393.94</v>
      </c>
    </row>
    <row r="1203" spans="1:14" ht="14.45" customHeight="1" x14ac:dyDescent="0.2">
      <c r="A1203" s="729" t="s">
        <v>554</v>
      </c>
      <c r="B1203" s="730" t="s">
        <v>555</v>
      </c>
      <c r="C1203" s="731" t="s">
        <v>574</v>
      </c>
      <c r="D1203" s="732" t="s">
        <v>575</v>
      </c>
      <c r="E1203" s="733">
        <v>50113001</v>
      </c>
      <c r="F1203" s="732" t="s">
        <v>577</v>
      </c>
      <c r="G1203" s="731" t="s">
        <v>578</v>
      </c>
      <c r="H1203" s="731">
        <v>184360</v>
      </c>
      <c r="I1203" s="731">
        <v>84360</v>
      </c>
      <c r="J1203" s="731" t="s">
        <v>1454</v>
      </c>
      <c r="K1203" s="731" t="s">
        <v>1455</v>
      </c>
      <c r="L1203" s="734">
        <v>149.5</v>
      </c>
      <c r="M1203" s="734">
        <v>1</v>
      </c>
      <c r="N1203" s="735">
        <v>149.5</v>
      </c>
    </row>
    <row r="1204" spans="1:14" ht="14.45" customHeight="1" x14ac:dyDescent="0.2">
      <c r="A1204" s="729" t="s">
        <v>554</v>
      </c>
      <c r="B1204" s="730" t="s">
        <v>555</v>
      </c>
      <c r="C1204" s="731" t="s">
        <v>574</v>
      </c>
      <c r="D1204" s="732" t="s">
        <v>575</v>
      </c>
      <c r="E1204" s="733">
        <v>50113001</v>
      </c>
      <c r="F1204" s="732" t="s">
        <v>577</v>
      </c>
      <c r="G1204" s="731" t="s">
        <v>578</v>
      </c>
      <c r="H1204" s="731">
        <v>845075</v>
      </c>
      <c r="I1204" s="731">
        <v>125641</v>
      </c>
      <c r="J1204" s="731" t="s">
        <v>1454</v>
      </c>
      <c r="K1204" s="731" t="s">
        <v>2082</v>
      </c>
      <c r="L1204" s="734">
        <v>353.53000000000009</v>
      </c>
      <c r="M1204" s="734">
        <v>2</v>
      </c>
      <c r="N1204" s="735">
        <v>707.06000000000017</v>
      </c>
    </row>
    <row r="1205" spans="1:14" ht="14.45" customHeight="1" x14ac:dyDescent="0.2">
      <c r="A1205" s="729" t="s">
        <v>554</v>
      </c>
      <c r="B1205" s="730" t="s">
        <v>555</v>
      </c>
      <c r="C1205" s="731" t="s">
        <v>574</v>
      </c>
      <c r="D1205" s="732" t="s">
        <v>575</v>
      </c>
      <c r="E1205" s="733">
        <v>50113001</v>
      </c>
      <c r="F1205" s="732" t="s">
        <v>577</v>
      </c>
      <c r="G1205" s="731" t="s">
        <v>578</v>
      </c>
      <c r="H1205" s="731">
        <v>189677</v>
      </c>
      <c r="I1205" s="731">
        <v>189677</v>
      </c>
      <c r="J1205" s="731" t="s">
        <v>1462</v>
      </c>
      <c r="K1205" s="731" t="s">
        <v>1463</v>
      </c>
      <c r="L1205" s="734">
        <v>66.09</v>
      </c>
      <c r="M1205" s="734">
        <v>4</v>
      </c>
      <c r="N1205" s="735">
        <v>264.36</v>
      </c>
    </row>
    <row r="1206" spans="1:14" ht="14.45" customHeight="1" x14ac:dyDescent="0.2">
      <c r="A1206" s="729" t="s">
        <v>554</v>
      </c>
      <c r="B1206" s="730" t="s">
        <v>555</v>
      </c>
      <c r="C1206" s="731" t="s">
        <v>574</v>
      </c>
      <c r="D1206" s="732" t="s">
        <v>575</v>
      </c>
      <c r="E1206" s="733">
        <v>50113001</v>
      </c>
      <c r="F1206" s="732" t="s">
        <v>577</v>
      </c>
      <c r="G1206" s="731" t="s">
        <v>578</v>
      </c>
      <c r="H1206" s="731">
        <v>175025</v>
      </c>
      <c r="I1206" s="731">
        <v>75025</v>
      </c>
      <c r="J1206" s="731" t="s">
        <v>1469</v>
      </c>
      <c r="K1206" s="731" t="s">
        <v>1470</v>
      </c>
      <c r="L1206" s="734">
        <v>73.61</v>
      </c>
      <c r="M1206" s="734">
        <v>2</v>
      </c>
      <c r="N1206" s="735">
        <v>147.22</v>
      </c>
    </row>
    <row r="1207" spans="1:14" ht="14.45" customHeight="1" x14ac:dyDescent="0.2">
      <c r="A1207" s="729" t="s">
        <v>554</v>
      </c>
      <c r="B1207" s="730" t="s">
        <v>555</v>
      </c>
      <c r="C1207" s="731" t="s">
        <v>574</v>
      </c>
      <c r="D1207" s="732" t="s">
        <v>575</v>
      </c>
      <c r="E1207" s="733">
        <v>50113001</v>
      </c>
      <c r="F1207" s="732" t="s">
        <v>577</v>
      </c>
      <c r="G1207" s="731" t="s">
        <v>578</v>
      </c>
      <c r="H1207" s="731">
        <v>187149</v>
      </c>
      <c r="I1207" s="731">
        <v>87149</v>
      </c>
      <c r="J1207" s="731" t="s">
        <v>2083</v>
      </c>
      <c r="K1207" s="731" t="s">
        <v>2084</v>
      </c>
      <c r="L1207" s="734">
        <v>142.98000000000005</v>
      </c>
      <c r="M1207" s="734">
        <v>2</v>
      </c>
      <c r="N1207" s="735">
        <v>285.96000000000009</v>
      </c>
    </row>
    <row r="1208" spans="1:14" ht="14.45" customHeight="1" x14ac:dyDescent="0.2">
      <c r="A1208" s="729" t="s">
        <v>554</v>
      </c>
      <c r="B1208" s="730" t="s">
        <v>555</v>
      </c>
      <c r="C1208" s="731" t="s">
        <v>574</v>
      </c>
      <c r="D1208" s="732" t="s">
        <v>575</v>
      </c>
      <c r="E1208" s="733">
        <v>50113001</v>
      </c>
      <c r="F1208" s="732" t="s">
        <v>577</v>
      </c>
      <c r="G1208" s="731" t="s">
        <v>578</v>
      </c>
      <c r="H1208" s="731">
        <v>148578</v>
      </c>
      <c r="I1208" s="731">
        <v>48578</v>
      </c>
      <c r="J1208" s="731" t="s">
        <v>1471</v>
      </c>
      <c r="K1208" s="731" t="s">
        <v>1473</v>
      </c>
      <c r="L1208" s="734">
        <v>54.933170731707321</v>
      </c>
      <c r="M1208" s="734">
        <v>41</v>
      </c>
      <c r="N1208" s="735">
        <v>2252.2600000000002</v>
      </c>
    </row>
    <row r="1209" spans="1:14" ht="14.45" customHeight="1" x14ac:dyDescent="0.2">
      <c r="A1209" s="729" t="s">
        <v>554</v>
      </c>
      <c r="B1209" s="730" t="s">
        <v>555</v>
      </c>
      <c r="C1209" s="731" t="s">
        <v>574</v>
      </c>
      <c r="D1209" s="732" t="s">
        <v>575</v>
      </c>
      <c r="E1209" s="733">
        <v>50113001</v>
      </c>
      <c r="F1209" s="732" t="s">
        <v>577</v>
      </c>
      <c r="G1209" s="731" t="s">
        <v>578</v>
      </c>
      <c r="H1209" s="731">
        <v>848632</v>
      </c>
      <c r="I1209" s="731">
        <v>125315</v>
      </c>
      <c r="J1209" s="731" t="s">
        <v>1471</v>
      </c>
      <c r="K1209" s="731" t="s">
        <v>1472</v>
      </c>
      <c r="L1209" s="734">
        <v>58.15</v>
      </c>
      <c r="M1209" s="734">
        <v>5</v>
      </c>
      <c r="N1209" s="735">
        <v>290.75</v>
      </c>
    </row>
    <row r="1210" spans="1:14" ht="14.45" customHeight="1" x14ac:dyDescent="0.2">
      <c r="A1210" s="729" t="s">
        <v>554</v>
      </c>
      <c r="B1210" s="730" t="s">
        <v>555</v>
      </c>
      <c r="C1210" s="731" t="s">
        <v>574</v>
      </c>
      <c r="D1210" s="732" t="s">
        <v>575</v>
      </c>
      <c r="E1210" s="733">
        <v>50113001</v>
      </c>
      <c r="F1210" s="732" t="s">
        <v>577</v>
      </c>
      <c r="G1210" s="731" t="s">
        <v>578</v>
      </c>
      <c r="H1210" s="731">
        <v>225172</v>
      </c>
      <c r="I1210" s="731">
        <v>225172</v>
      </c>
      <c r="J1210" s="731" t="s">
        <v>2085</v>
      </c>
      <c r="K1210" s="731" t="s">
        <v>2086</v>
      </c>
      <c r="L1210" s="734">
        <v>58.77</v>
      </c>
      <c r="M1210" s="734">
        <v>5</v>
      </c>
      <c r="N1210" s="735">
        <v>293.85000000000002</v>
      </c>
    </row>
    <row r="1211" spans="1:14" ht="14.45" customHeight="1" x14ac:dyDescent="0.2">
      <c r="A1211" s="729" t="s">
        <v>554</v>
      </c>
      <c r="B1211" s="730" t="s">
        <v>555</v>
      </c>
      <c r="C1211" s="731" t="s">
        <v>574</v>
      </c>
      <c r="D1211" s="732" t="s">
        <v>575</v>
      </c>
      <c r="E1211" s="733">
        <v>50113001</v>
      </c>
      <c r="F1211" s="732" t="s">
        <v>577</v>
      </c>
      <c r="G1211" s="731" t="s">
        <v>587</v>
      </c>
      <c r="H1211" s="731">
        <v>187793</v>
      </c>
      <c r="I1211" s="731">
        <v>187793</v>
      </c>
      <c r="J1211" s="731" t="s">
        <v>2087</v>
      </c>
      <c r="K1211" s="731" t="s">
        <v>2088</v>
      </c>
      <c r="L1211" s="734">
        <v>123.23</v>
      </c>
      <c r="M1211" s="734">
        <v>1</v>
      </c>
      <c r="N1211" s="735">
        <v>123.23</v>
      </c>
    </row>
    <row r="1212" spans="1:14" ht="14.45" customHeight="1" x14ac:dyDescent="0.2">
      <c r="A1212" s="729" t="s">
        <v>554</v>
      </c>
      <c r="B1212" s="730" t="s">
        <v>555</v>
      </c>
      <c r="C1212" s="731" t="s">
        <v>574</v>
      </c>
      <c r="D1212" s="732" t="s">
        <v>575</v>
      </c>
      <c r="E1212" s="733">
        <v>50113001</v>
      </c>
      <c r="F1212" s="732" t="s">
        <v>577</v>
      </c>
      <c r="G1212" s="731" t="s">
        <v>587</v>
      </c>
      <c r="H1212" s="731">
        <v>187804</v>
      </c>
      <c r="I1212" s="731">
        <v>187804</v>
      </c>
      <c r="J1212" s="731" t="s">
        <v>1474</v>
      </c>
      <c r="K1212" s="731" t="s">
        <v>781</v>
      </c>
      <c r="L1212" s="734">
        <v>135.29000000000002</v>
      </c>
      <c r="M1212" s="734">
        <v>1</v>
      </c>
      <c r="N1212" s="735">
        <v>135.29000000000002</v>
      </c>
    </row>
    <row r="1213" spans="1:14" ht="14.45" customHeight="1" x14ac:dyDescent="0.2">
      <c r="A1213" s="729" t="s">
        <v>554</v>
      </c>
      <c r="B1213" s="730" t="s">
        <v>555</v>
      </c>
      <c r="C1213" s="731" t="s">
        <v>574</v>
      </c>
      <c r="D1213" s="732" t="s">
        <v>575</v>
      </c>
      <c r="E1213" s="733">
        <v>50113001</v>
      </c>
      <c r="F1213" s="732" t="s">
        <v>577</v>
      </c>
      <c r="G1213" s="731" t="s">
        <v>587</v>
      </c>
      <c r="H1213" s="731">
        <v>187809</v>
      </c>
      <c r="I1213" s="731">
        <v>187809</v>
      </c>
      <c r="J1213" s="731" t="s">
        <v>1474</v>
      </c>
      <c r="K1213" s="731" t="s">
        <v>2088</v>
      </c>
      <c r="L1213" s="734">
        <v>418.59</v>
      </c>
      <c r="M1213" s="734">
        <v>1</v>
      </c>
      <c r="N1213" s="735">
        <v>418.59</v>
      </c>
    </row>
    <row r="1214" spans="1:14" ht="14.45" customHeight="1" x14ac:dyDescent="0.2">
      <c r="A1214" s="729" t="s">
        <v>554</v>
      </c>
      <c r="B1214" s="730" t="s">
        <v>555</v>
      </c>
      <c r="C1214" s="731" t="s">
        <v>574</v>
      </c>
      <c r="D1214" s="732" t="s">
        <v>575</v>
      </c>
      <c r="E1214" s="733">
        <v>50113001</v>
      </c>
      <c r="F1214" s="732" t="s">
        <v>577</v>
      </c>
      <c r="G1214" s="731" t="s">
        <v>578</v>
      </c>
      <c r="H1214" s="731">
        <v>191836</v>
      </c>
      <c r="I1214" s="731">
        <v>91836</v>
      </c>
      <c r="J1214" s="731" t="s">
        <v>1475</v>
      </c>
      <c r="K1214" s="731" t="s">
        <v>1476</v>
      </c>
      <c r="L1214" s="734">
        <v>44.614999999999995</v>
      </c>
      <c r="M1214" s="734">
        <v>4</v>
      </c>
      <c r="N1214" s="735">
        <v>178.45999999999998</v>
      </c>
    </row>
    <row r="1215" spans="1:14" ht="14.45" customHeight="1" x14ac:dyDescent="0.2">
      <c r="A1215" s="729" t="s">
        <v>554</v>
      </c>
      <c r="B1215" s="730" t="s">
        <v>555</v>
      </c>
      <c r="C1215" s="731" t="s">
        <v>574</v>
      </c>
      <c r="D1215" s="732" t="s">
        <v>575</v>
      </c>
      <c r="E1215" s="733">
        <v>50113001</v>
      </c>
      <c r="F1215" s="732" t="s">
        <v>577</v>
      </c>
      <c r="G1215" s="731" t="s">
        <v>578</v>
      </c>
      <c r="H1215" s="731">
        <v>210402</v>
      </c>
      <c r="I1215" s="731">
        <v>210402</v>
      </c>
      <c r="J1215" s="731" t="s">
        <v>1477</v>
      </c>
      <c r="K1215" s="731" t="s">
        <v>1478</v>
      </c>
      <c r="L1215" s="734">
        <v>928.12</v>
      </c>
      <c r="M1215" s="734">
        <v>4</v>
      </c>
      <c r="N1215" s="735">
        <v>3712.48</v>
      </c>
    </row>
    <row r="1216" spans="1:14" ht="14.45" customHeight="1" x14ac:dyDescent="0.2">
      <c r="A1216" s="729" t="s">
        <v>554</v>
      </c>
      <c r="B1216" s="730" t="s">
        <v>555</v>
      </c>
      <c r="C1216" s="731" t="s">
        <v>574</v>
      </c>
      <c r="D1216" s="732" t="s">
        <v>575</v>
      </c>
      <c r="E1216" s="733">
        <v>50113001</v>
      </c>
      <c r="F1216" s="732" t="s">
        <v>577</v>
      </c>
      <c r="G1216" s="731" t="s">
        <v>578</v>
      </c>
      <c r="H1216" s="731">
        <v>849716</v>
      </c>
      <c r="I1216" s="731">
        <v>500369</v>
      </c>
      <c r="J1216" s="731" t="s">
        <v>2089</v>
      </c>
      <c r="K1216" s="731" t="s">
        <v>2090</v>
      </c>
      <c r="L1216" s="734">
        <v>2178.5500000000002</v>
      </c>
      <c r="M1216" s="734">
        <v>1</v>
      </c>
      <c r="N1216" s="735">
        <v>2178.5500000000002</v>
      </c>
    </row>
    <row r="1217" spans="1:14" ht="14.45" customHeight="1" x14ac:dyDescent="0.2">
      <c r="A1217" s="729" t="s">
        <v>554</v>
      </c>
      <c r="B1217" s="730" t="s">
        <v>555</v>
      </c>
      <c r="C1217" s="731" t="s">
        <v>574</v>
      </c>
      <c r="D1217" s="732" t="s">
        <v>575</v>
      </c>
      <c r="E1217" s="733">
        <v>50113001</v>
      </c>
      <c r="F1217" s="732" t="s">
        <v>577</v>
      </c>
      <c r="G1217" s="731" t="s">
        <v>578</v>
      </c>
      <c r="H1217" s="731">
        <v>168447</v>
      </c>
      <c r="I1217" s="731">
        <v>168447</v>
      </c>
      <c r="J1217" s="731" t="s">
        <v>1481</v>
      </c>
      <c r="K1217" s="731" t="s">
        <v>758</v>
      </c>
      <c r="L1217" s="734">
        <v>653.83799999999997</v>
      </c>
      <c r="M1217" s="734">
        <v>5</v>
      </c>
      <c r="N1217" s="735">
        <v>3269.1899999999996</v>
      </c>
    </row>
    <row r="1218" spans="1:14" ht="14.45" customHeight="1" x14ac:dyDescent="0.2">
      <c r="A1218" s="729" t="s">
        <v>554</v>
      </c>
      <c r="B1218" s="730" t="s">
        <v>555</v>
      </c>
      <c r="C1218" s="731" t="s">
        <v>574</v>
      </c>
      <c r="D1218" s="732" t="s">
        <v>575</v>
      </c>
      <c r="E1218" s="733">
        <v>50113001</v>
      </c>
      <c r="F1218" s="732" t="s">
        <v>577</v>
      </c>
      <c r="G1218" s="731" t="s">
        <v>578</v>
      </c>
      <c r="H1218" s="731">
        <v>168451</v>
      </c>
      <c r="I1218" s="731">
        <v>168451</v>
      </c>
      <c r="J1218" s="731" t="s">
        <v>1481</v>
      </c>
      <c r="K1218" s="731" t="s">
        <v>759</v>
      </c>
      <c r="L1218" s="734">
        <v>2170.21</v>
      </c>
      <c r="M1218" s="734">
        <v>3</v>
      </c>
      <c r="N1218" s="735">
        <v>6510.63</v>
      </c>
    </row>
    <row r="1219" spans="1:14" ht="14.45" customHeight="1" x14ac:dyDescent="0.2">
      <c r="A1219" s="729" t="s">
        <v>554</v>
      </c>
      <c r="B1219" s="730" t="s">
        <v>555</v>
      </c>
      <c r="C1219" s="731" t="s">
        <v>574</v>
      </c>
      <c r="D1219" s="732" t="s">
        <v>575</v>
      </c>
      <c r="E1219" s="733">
        <v>50113001</v>
      </c>
      <c r="F1219" s="732" t="s">
        <v>577</v>
      </c>
      <c r="G1219" s="731" t="s">
        <v>578</v>
      </c>
      <c r="H1219" s="731">
        <v>207966</v>
      </c>
      <c r="I1219" s="731">
        <v>207966</v>
      </c>
      <c r="J1219" s="731" t="s">
        <v>1482</v>
      </c>
      <c r="K1219" s="731" t="s">
        <v>1483</v>
      </c>
      <c r="L1219" s="734">
        <v>19.350000000000001</v>
      </c>
      <c r="M1219" s="734">
        <v>1</v>
      </c>
      <c r="N1219" s="735">
        <v>19.350000000000001</v>
      </c>
    </row>
    <row r="1220" spans="1:14" ht="14.45" customHeight="1" x14ac:dyDescent="0.2">
      <c r="A1220" s="729" t="s">
        <v>554</v>
      </c>
      <c r="B1220" s="730" t="s">
        <v>555</v>
      </c>
      <c r="C1220" s="731" t="s">
        <v>574</v>
      </c>
      <c r="D1220" s="732" t="s">
        <v>575</v>
      </c>
      <c r="E1220" s="733">
        <v>50113001</v>
      </c>
      <c r="F1220" s="732" t="s">
        <v>577</v>
      </c>
      <c r="G1220" s="731" t="s">
        <v>578</v>
      </c>
      <c r="H1220" s="731">
        <v>132090</v>
      </c>
      <c r="I1220" s="731">
        <v>32090</v>
      </c>
      <c r="J1220" s="731" t="s">
        <v>1484</v>
      </c>
      <c r="K1220" s="731" t="s">
        <v>1485</v>
      </c>
      <c r="L1220" s="734">
        <v>27.441249999999997</v>
      </c>
      <c r="M1220" s="734">
        <v>8</v>
      </c>
      <c r="N1220" s="735">
        <v>219.52999999999997</v>
      </c>
    </row>
    <row r="1221" spans="1:14" ht="14.45" customHeight="1" x14ac:dyDescent="0.2">
      <c r="A1221" s="729" t="s">
        <v>554</v>
      </c>
      <c r="B1221" s="730" t="s">
        <v>555</v>
      </c>
      <c r="C1221" s="731" t="s">
        <v>574</v>
      </c>
      <c r="D1221" s="732" t="s">
        <v>575</v>
      </c>
      <c r="E1221" s="733">
        <v>50113001</v>
      </c>
      <c r="F1221" s="732" t="s">
        <v>577</v>
      </c>
      <c r="G1221" s="731" t="s">
        <v>578</v>
      </c>
      <c r="H1221" s="731">
        <v>230435</v>
      </c>
      <c r="I1221" s="731">
        <v>230435</v>
      </c>
      <c r="J1221" s="731" t="s">
        <v>2091</v>
      </c>
      <c r="K1221" s="731" t="s">
        <v>2092</v>
      </c>
      <c r="L1221" s="734">
        <v>84.86333333333333</v>
      </c>
      <c r="M1221" s="734">
        <v>12</v>
      </c>
      <c r="N1221" s="735">
        <v>1018.36</v>
      </c>
    </row>
    <row r="1222" spans="1:14" ht="14.45" customHeight="1" x14ac:dyDescent="0.2">
      <c r="A1222" s="729" t="s">
        <v>554</v>
      </c>
      <c r="B1222" s="730" t="s">
        <v>555</v>
      </c>
      <c r="C1222" s="731" t="s">
        <v>574</v>
      </c>
      <c r="D1222" s="732" t="s">
        <v>575</v>
      </c>
      <c r="E1222" s="733">
        <v>50113001</v>
      </c>
      <c r="F1222" s="732" t="s">
        <v>577</v>
      </c>
      <c r="G1222" s="731" t="s">
        <v>578</v>
      </c>
      <c r="H1222" s="731">
        <v>230433</v>
      </c>
      <c r="I1222" s="731">
        <v>230433</v>
      </c>
      <c r="J1222" s="731" t="s">
        <v>2091</v>
      </c>
      <c r="K1222" s="731" t="s">
        <v>2093</v>
      </c>
      <c r="L1222" s="734">
        <v>44.77</v>
      </c>
      <c r="M1222" s="734">
        <v>2</v>
      </c>
      <c r="N1222" s="735">
        <v>89.54</v>
      </c>
    </row>
    <row r="1223" spans="1:14" ht="14.45" customHeight="1" x14ac:dyDescent="0.2">
      <c r="A1223" s="729" t="s">
        <v>554</v>
      </c>
      <c r="B1223" s="730" t="s">
        <v>555</v>
      </c>
      <c r="C1223" s="731" t="s">
        <v>574</v>
      </c>
      <c r="D1223" s="732" t="s">
        <v>575</v>
      </c>
      <c r="E1223" s="733">
        <v>50113001</v>
      </c>
      <c r="F1223" s="732" t="s">
        <v>577</v>
      </c>
      <c r="G1223" s="731" t="s">
        <v>578</v>
      </c>
      <c r="H1223" s="731">
        <v>193826</v>
      </c>
      <c r="I1223" s="731">
        <v>193826</v>
      </c>
      <c r="J1223" s="731" t="s">
        <v>1496</v>
      </c>
      <c r="K1223" s="731" t="s">
        <v>1497</v>
      </c>
      <c r="L1223" s="734">
        <v>1469.3999999999996</v>
      </c>
      <c r="M1223" s="734">
        <v>2</v>
      </c>
      <c r="N1223" s="735">
        <v>2938.7999999999993</v>
      </c>
    </row>
    <row r="1224" spans="1:14" ht="14.45" customHeight="1" x14ac:dyDescent="0.2">
      <c r="A1224" s="729" t="s">
        <v>554</v>
      </c>
      <c r="B1224" s="730" t="s">
        <v>555</v>
      </c>
      <c r="C1224" s="731" t="s">
        <v>574</v>
      </c>
      <c r="D1224" s="732" t="s">
        <v>575</v>
      </c>
      <c r="E1224" s="733">
        <v>50113001</v>
      </c>
      <c r="F1224" s="732" t="s">
        <v>577</v>
      </c>
      <c r="G1224" s="731" t="s">
        <v>578</v>
      </c>
      <c r="H1224" s="731">
        <v>232277</v>
      </c>
      <c r="I1224" s="731">
        <v>232277</v>
      </c>
      <c r="J1224" s="731" t="s">
        <v>2094</v>
      </c>
      <c r="K1224" s="731" t="s">
        <v>2095</v>
      </c>
      <c r="L1224" s="734">
        <v>125.09</v>
      </c>
      <c r="M1224" s="734">
        <v>1</v>
      </c>
      <c r="N1224" s="735">
        <v>125.09</v>
      </c>
    </row>
    <row r="1225" spans="1:14" ht="14.45" customHeight="1" x14ac:dyDescent="0.2">
      <c r="A1225" s="729" t="s">
        <v>554</v>
      </c>
      <c r="B1225" s="730" t="s">
        <v>555</v>
      </c>
      <c r="C1225" s="731" t="s">
        <v>574</v>
      </c>
      <c r="D1225" s="732" t="s">
        <v>575</v>
      </c>
      <c r="E1225" s="733">
        <v>50113001</v>
      </c>
      <c r="F1225" s="732" t="s">
        <v>577</v>
      </c>
      <c r="G1225" s="731" t="s">
        <v>578</v>
      </c>
      <c r="H1225" s="731">
        <v>150117</v>
      </c>
      <c r="I1225" s="731">
        <v>50117</v>
      </c>
      <c r="J1225" s="731" t="s">
        <v>2096</v>
      </c>
      <c r="K1225" s="731" t="s">
        <v>1499</v>
      </c>
      <c r="L1225" s="734">
        <v>158.18</v>
      </c>
      <c r="M1225" s="734">
        <v>1</v>
      </c>
      <c r="N1225" s="735">
        <v>158.18</v>
      </c>
    </row>
    <row r="1226" spans="1:14" ht="14.45" customHeight="1" x14ac:dyDescent="0.2">
      <c r="A1226" s="729" t="s">
        <v>554</v>
      </c>
      <c r="B1226" s="730" t="s">
        <v>555</v>
      </c>
      <c r="C1226" s="731" t="s">
        <v>574</v>
      </c>
      <c r="D1226" s="732" t="s">
        <v>575</v>
      </c>
      <c r="E1226" s="733">
        <v>50113001</v>
      </c>
      <c r="F1226" s="732" t="s">
        <v>577</v>
      </c>
      <c r="G1226" s="731" t="s">
        <v>578</v>
      </c>
      <c r="H1226" s="731">
        <v>232060</v>
      </c>
      <c r="I1226" s="731">
        <v>232060</v>
      </c>
      <c r="J1226" s="731" t="s">
        <v>2097</v>
      </c>
      <c r="K1226" s="731" t="s">
        <v>2098</v>
      </c>
      <c r="L1226" s="734">
        <v>48.15</v>
      </c>
      <c r="M1226" s="734">
        <v>1</v>
      </c>
      <c r="N1226" s="735">
        <v>48.15</v>
      </c>
    </row>
    <row r="1227" spans="1:14" ht="14.45" customHeight="1" x14ac:dyDescent="0.2">
      <c r="A1227" s="729" t="s">
        <v>554</v>
      </c>
      <c r="B1227" s="730" t="s">
        <v>555</v>
      </c>
      <c r="C1227" s="731" t="s">
        <v>574</v>
      </c>
      <c r="D1227" s="732" t="s">
        <v>575</v>
      </c>
      <c r="E1227" s="733">
        <v>50113001</v>
      </c>
      <c r="F1227" s="732" t="s">
        <v>577</v>
      </c>
      <c r="G1227" s="731" t="s">
        <v>587</v>
      </c>
      <c r="H1227" s="731">
        <v>56972</v>
      </c>
      <c r="I1227" s="731">
        <v>56972</v>
      </c>
      <c r="J1227" s="731" t="s">
        <v>1503</v>
      </c>
      <c r="K1227" s="731" t="s">
        <v>1504</v>
      </c>
      <c r="L1227" s="734">
        <v>15.5</v>
      </c>
      <c r="M1227" s="734">
        <v>10</v>
      </c>
      <c r="N1227" s="735">
        <v>155</v>
      </c>
    </row>
    <row r="1228" spans="1:14" ht="14.45" customHeight="1" x14ac:dyDescent="0.2">
      <c r="A1228" s="729" t="s">
        <v>554</v>
      </c>
      <c r="B1228" s="730" t="s">
        <v>555</v>
      </c>
      <c r="C1228" s="731" t="s">
        <v>574</v>
      </c>
      <c r="D1228" s="732" t="s">
        <v>575</v>
      </c>
      <c r="E1228" s="733">
        <v>50113001</v>
      </c>
      <c r="F1228" s="732" t="s">
        <v>577</v>
      </c>
      <c r="G1228" s="731" t="s">
        <v>587</v>
      </c>
      <c r="H1228" s="731">
        <v>56976</v>
      </c>
      <c r="I1228" s="731">
        <v>56976</v>
      </c>
      <c r="J1228" s="731" t="s">
        <v>1506</v>
      </c>
      <c r="K1228" s="731" t="s">
        <v>1507</v>
      </c>
      <c r="L1228" s="734">
        <v>11.830000000000002</v>
      </c>
      <c r="M1228" s="734">
        <v>13</v>
      </c>
      <c r="N1228" s="735">
        <v>153.79000000000002</v>
      </c>
    </row>
    <row r="1229" spans="1:14" ht="14.45" customHeight="1" x14ac:dyDescent="0.2">
      <c r="A1229" s="729" t="s">
        <v>554</v>
      </c>
      <c r="B1229" s="730" t="s">
        <v>555</v>
      </c>
      <c r="C1229" s="731" t="s">
        <v>574</v>
      </c>
      <c r="D1229" s="732" t="s">
        <v>575</v>
      </c>
      <c r="E1229" s="733">
        <v>50113001</v>
      </c>
      <c r="F1229" s="732" t="s">
        <v>577</v>
      </c>
      <c r="G1229" s="731" t="s">
        <v>578</v>
      </c>
      <c r="H1229" s="731">
        <v>154094</v>
      </c>
      <c r="I1229" s="731">
        <v>54094</v>
      </c>
      <c r="J1229" s="731" t="s">
        <v>1515</v>
      </c>
      <c r="K1229" s="731" t="s">
        <v>1516</v>
      </c>
      <c r="L1229" s="734">
        <v>111.24000000000002</v>
      </c>
      <c r="M1229" s="734">
        <v>7</v>
      </c>
      <c r="N1229" s="735">
        <v>778.68000000000018</v>
      </c>
    </row>
    <row r="1230" spans="1:14" ht="14.45" customHeight="1" x14ac:dyDescent="0.2">
      <c r="A1230" s="729" t="s">
        <v>554</v>
      </c>
      <c r="B1230" s="730" t="s">
        <v>555</v>
      </c>
      <c r="C1230" s="731" t="s">
        <v>574</v>
      </c>
      <c r="D1230" s="732" t="s">
        <v>575</v>
      </c>
      <c r="E1230" s="733">
        <v>50113001</v>
      </c>
      <c r="F1230" s="732" t="s">
        <v>577</v>
      </c>
      <c r="G1230" s="731" t="s">
        <v>578</v>
      </c>
      <c r="H1230" s="731">
        <v>169252</v>
      </c>
      <c r="I1230" s="731">
        <v>169252</v>
      </c>
      <c r="J1230" s="731" t="s">
        <v>2099</v>
      </c>
      <c r="K1230" s="731" t="s">
        <v>2100</v>
      </c>
      <c r="L1230" s="734">
        <v>184.62</v>
      </c>
      <c r="M1230" s="734">
        <v>1</v>
      </c>
      <c r="N1230" s="735">
        <v>184.62</v>
      </c>
    </row>
    <row r="1231" spans="1:14" ht="14.45" customHeight="1" x14ac:dyDescent="0.2">
      <c r="A1231" s="729" t="s">
        <v>554</v>
      </c>
      <c r="B1231" s="730" t="s">
        <v>555</v>
      </c>
      <c r="C1231" s="731" t="s">
        <v>574</v>
      </c>
      <c r="D1231" s="732" t="s">
        <v>575</v>
      </c>
      <c r="E1231" s="733">
        <v>50113001</v>
      </c>
      <c r="F1231" s="732" t="s">
        <v>577</v>
      </c>
      <c r="G1231" s="731" t="s">
        <v>587</v>
      </c>
      <c r="H1231" s="731">
        <v>138854</v>
      </c>
      <c r="I1231" s="731">
        <v>138854</v>
      </c>
      <c r="J1231" s="731" t="s">
        <v>2101</v>
      </c>
      <c r="K1231" s="731" t="s">
        <v>2102</v>
      </c>
      <c r="L1231" s="734">
        <v>422.33</v>
      </c>
      <c r="M1231" s="734">
        <v>3</v>
      </c>
      <c r="N1231" s="735">
        <v>1266.99</v>
      </c>
    </row>
    <row r="1232" spans="1:14" ht="14.45" customHeight="1" x14ac:dyDescent="0.2">
      <c r="A1232" s="729" t="s">
        <v>554</v>
      </c>
      <c r="B1232" s="730" t="s">
        <v>555</v>
      </c>
      <c r="C1232" s="731" t="s">
        <v>574</v>
      </c>
      <c r="D1232" s="732" t="s">
        <v>575</v>
      </c>
      <c r="E1232" s="733">
        <v>50113001</v>
      </c>
      <c r="F1232" s="732" t="s">
        <v>577</v>
      </c>
      <c r="G1232" s="731" t="s">
        <v>587</v>
      </c>
      <c r="H1232" s="731">
        <v>150311</v>
      </c>
      <c r="I1232" s="731">
        <v>50311</v>
      </c>
      <c r="J1232" s="731" t="s">
        <v>1522</v>
      </c>
      <c r="K1232" s="731" t="s">
        <v>1523</v>
      </c>
      <c r="L1232" s="734">
        <v>103.78333333333335</v>
      </c>
      <c r="M1232" s="734">
        <v>6</v>
      </c>
      <c r="N1232" s="735">
        <v>622.70000000000005</v>
      </c>
    </row>
    <row r="1233" spans="1:14" ht="14.45" customHeight="1" x14ac:dyDescent="0.2">
      <c r="A1233" s="729" t="s">
        <v>554</v>
      </c>
      <c r="B1233" s="730" t="s">
        <v>555</v>
      </c>
      <c r="C1233" s="731" t="s">
        <v>574</v>
      </c>
      <c r="D1233" s="732" t="s">
        <v>575</v>
      </c>
      <c r="E1233" s="733">
        <v>50113001</v>
      </c>
      <c r="F1233" s="732" t="s">
        <v>577</v>
      </c>
      <c r="G1233" s="731" t="s">
        <v>587</v>
      </c>
      <c r="H1233" s="731">
        <v>150318</v>
      </c>
      <c r="I1233" s="731">
        <v>50318</v>
      </c>
      <c r="J1233" s="731" t="s">
        <v>1524</v>
      </c>
      <c r="K1233" s="731" t="s">
        <v>1525</v>
      </c>
      <c r="L1233" s="734">
        <v>209.06</v>
      </c>
      <c r="M1233" s="734">
        <v>1</v>
      </c>
      <c r="N1233" s="735">
        <v>209.06</v>
      </c>
    </row>
    <row r="1234" spans="1:14" ht="14.45" customHeight="1" x14ac:dyDescent="0.2">
      <c r="A1234" s="729" t="s">
        <v>554</v>
      </c>
      <c r="B1234" s="730" t="s">
        <v>555</v>
      </c>
      <c r="C1234" s="731" t="s">
        <v>574</v>
      </c>
      <c r="D1234" s="732" t="s">
        <v>575</v>
      </c>
      <c r="E1234" s="733">
        <v>50113001</v>
      </c>
      <c r="F1234" s="732" t="s">
        <v>577</v>
      </c>
      <c r="G1234" s="731" t="s">
        <v>587</v>
      </c>
      <c r="H1234" s="731">
        <v>150316</v>
      </c>
      <c r="I1234" s="731">
        <v>50316</v>
      </c>
      <c r="J1234" s="731" t="s">
        <v>1524</v>
      </c>
      <c r="K1234" s="731" t="s">
        <v>600</v>
      </c>
      <c r="L1234" s="734">
        <v>59.859999999999992</v>
      </c>
      <c r="M1234" s="734">
        <v>3</v>
      </c>
      <c r="N1234" s="735">
        <v>179.57999999999998</v>
      </c>
    </row>
    <row r="1235" spans="1:14" ht="14.45" customHeight="1" x14ac:dyDescent="0.2">
      <c r="A1235" s="729" t="s">
        <v>554</v>
      </c>
      <c r="B1235" s="730" t="s">
        <v>555</v>
      </c>
      <c r="C1235" s="731" t="s">
        <v>574</v>
      </c>
      <c r="D1235" s="732" t="s">
        <v>575</v>
      </c>
      <c r="E1235" s="733">
        <v>50113001</v>
      </c>
      <c r="F1235" s="732" t="s">
        <v>577</v>
      </c>
      <c r="G1235" s="731" t="s">
        <v>578</v>
      </c>
      <c r="H1235" s="731">
        <v>850592</v>
      </c>
      <c r="I1235" s="731">
        <v>148309</v>
      </c>
      <c r="J1235" s="731" t="s">
        <v>1526</v>
      </c>
      <c r="K1235" s="731" t="s">
        <v>1527</v>
      </c>
      <c r="L1235" s="734">
        <v>189.86999999999998</v>
      </c>
      <c r="M1235" s="734">
        <v>1</v>
      </c>
      <c r="N1235" s="735">
        <v>189.86999999999998</v>
      </c>
    </row>
    <row r="1236" spans="1:14" ht="14.45" customHeight="1" x14ac:dyDescent="0.2">
      <c r="A1236" s="729" t="s">
        <v>554</v>
      </c>
      <c r="B1236" s="730" t="s">
        <v>555</v>
      </c>
      <c r="C1236" s="731" t="s">
        <v>574</v>
      </c>
      <c r="D1236" s="732" t="s">
        <v>575</v>
      </c>
      <c r="E1236" s="733">
        <v>50113001</v>
      </c>
      <c r="F1236" s="732" t="s">
        <v>577</v>
      </c>
      <c r="G1236" s="731" t="s">
        <v>578</v>
      </c>
      <c r="H1236" s="731">
        <v>148306</v>
      </c>
      <c r="I1236" s="731">
        <v>148306</v>
      </c>
      <c r="J1236" s="731" t="s">
        <v>1526</v>
      </c>
      <c r="K1236" s="731" t="s">
        <v>803</v>
      </c>
      <c r="L1236" s="734">
        <v>63.069999999999979</v>
      </c>
      <c r="M1236" s="734">
        <v>1</v>
      </c>
      <c r="N1236" s="735">
        <v>63.069999999999979</v>
      </c>
    </row>
    <row r="1237" spans="1:14" ht="14.45" customHeight="1" x14ac:dyDescent="0.2">
      <c r="A1237" s="729" t="s">
        <v>554</v>
      </c>
      <c r="B1237" s="730" t="s">
        <v>555</v>
      </c>
      <c r="C1237" s="731" t="s">
        <v>574</v>
      </c>
      <c r="D1237" s="732" t="s">
        <v>575</v>
      </c>
      <c r="E1237" s="733">
        <v>50113001</v>
      </c>
      <c r="F1237" s="732" t="s">
        <v>577</v>
      </c>
      <c r="G1237" s="731" t="s">
        <v>587</v>
      </c>
      <c r="H1237" s="731">
        <v>850552</v>
      </c>
      <c r="I1237" s="731">
        <v>167852</v>
      </c>
      <c r="J1237" s="731" t="s">
        <v>2103</v>
      </c>
      <c r="K1237" s="731" t="s">
        <v>1463</v>
      </c>
      <c r="L1237" s="734">
        <v>148.97999999999999</v>
      </c>
      <c r="M1237" s="734">
        <v>2</v>
      </c>
      <c r="N1237" s="735">
        <v>297.95999999999998</v>
      </c>
    </row>
    <row r="1238" spans="1:14" ht="14.45" customHeight="1" x14ac:dyDescent="0.2">
      <c r="A1238" s="729" t="s">
        <v>554</v>
      </c>
      <c r="B1238" s="730" t="s">
        <v>555</v>
      </c>
      <c r="C1238" s="731" t="s">
        <v>574</v>
      </c>
      <c r="D1238" s="732" t="s">
        <v>575</v>
      </c>
      <c r="E1238" s="733">
        <v>50113001</v>
      </c>
      <c r="F1238" s="732" t="s">
        <v>577</v>
      </c>
      <c r="G1238" s="731" t="s">
        <v>578</v>
      </c>
      <c r="H1238" s="731">
        <v>102130</v>
      </c>
      <c r="I1238" s="731">
        <v>2130</v>
      </c>
      <c r="J1238" s="731" t="s">
        <v>2104</v>
      </c>
      <c r="K1238" s="731" t="s">
        <v>751</v>
      </c>
      <c r="L1238" s="734">
        <v>154.96000000000004</v>
      </c>
      <c r="M1238" s="734">
        <v>1</v>
      </c>
      <c r="N1238" s="735">
        <v>154.96000000000004</v>
      </c>
    </row>
    <row r="1239" spans="1:14" ht="14.45" customHeight="1" x14ac:dyDescent="0.2">
      <c r="A1239" s="729" t="s">
        <v>554</v>
      </c>
      <c r="B1239" s="730" t="s">
        <v>555</v>
      </c>
      <c r="C1239" s="731" t="s">
        <v>574</v>
      </c>
      <c r="D1239" s="732" t="s">
        <v>575</v>
      </c>
      <c r="E1239" s="733">
        <v>50113001</v>
      </c>
      <c r="F1239" s="732" t="s">
        <v>577</v>
      </c>
      <c r="G1239" s="731" t="s">
        <v>578</v>
      </c>
      <c r="H1239" s="731">
        <v>194361</v>
      </c>
      <c r="I1239" s="731">
        <v>194361</v>
      </c>
      <c r="J1239" s="731" t="s">
        <v>1529</v>
      </c>
      <c r="K1239" s="731" t="s">
        <v>1530</v>
      </c>
      <c r="L1239" s="734">
        <v>1021.63</v>
      </c>
      <c r="M1239" s="734">
        <v>1</v>
      </c>
      <c r="N1239" s="735">
        <v>1021.63</v>
      </c>
    </row>
    <row r="1240" spans="1:14" ht="14.45" customHeight="1" x14ac:dyDescent="0.2">
      <c r="A1240" s="729" t="s">
        <v>554</v>
      </c>
      <c r="B1240" s="730" t="s">
        <v>555</v>
      </c>
      <c r="C1240" s="731" t="s">
        <v>574</v>
      </c>
      <c r="D1240" s="732" t="s">
        <v>575</v>
      </c>
      <c r="E1240" s="733">
        <v>50113001</v>
      </c>
      <c r="F1240" s="732" t="s">
        <v>577</v>
      </c>
      <c r="G1240" s="731" t="s">
        <v>578</v>
      </c>
      <c r="H1240" s="731">
        <v>197782</v>
      </c>
      <c r="I1240" s="731">
        <v>197782</v>
      </c>
      <c r="J1240" s="731" t="s">
        <v>1535</v>
      </c>
      <c r="K1240" s="731" t="s">
        <v>1536</v>
      </c>
      <c r="L1240" s="734">
        <v>424.82</v>
      </c>
      <c r="M1240" s="734">
        <v>1</v>
      </c>
      <c r="N1240" s="735">
        <v>424.82</v>
      </c>
    </row>
    <row r="1241" spans="1:14" ht="14.45" customHeight="1" x14ac:dyDescent="0.2">
      <c r="A1241" s="729" t="s">
        <v>554</v>
      </c>
      <c r="B1241" s="730" t="s">
        <v>555</v>
      </c>
      <c r="C1241" s="731" t="s">
        <v>574</v>
      </c>
      <c r="D1241" s="732" t="s">
        <v>575</v>
      </c>
      <c r="E1241" s="733">
        <v>50113001</v>
      </c>
      <c r="F1241" s="732" t="s">
        <v>577</v>
      </c>
      <c r="G1241" s="731" t="s">
        <v>578</v>
      </c>
      <c r="H1241" s="731">
        <v>849320</v>
      </c>
      <c r="I1241" s="731">
        <v>134270</v>
      </c>
      <c r="J1241" s="731" t="s">
        <v>1540</v>
      </c>
      <c r="K1241" s="731" t="s">
        <v>1541</v>
      </c>
      <c r="L1241" s="734">
        <v>122.38000000000002</v>
      </c>
      <c r="M1241" s="734">
        <v>2</v>
      </c>
      <c r="N1241" s="735">
        <v>244.76000000000005</v>
      </c>
    </row>
    <row r="1242" spans="1:14" ht="14.45" customHeight="1" x14ac:dyDescent="0.2">
      <c r="A1242" s="729" t="s">
        <v>554</v>
      </c>
      <c r="B1242" s="730" t="s">
        <v>555</v>
      </c>
      <c r="C1242" s="731" t="s">
        <v>574</v>
      </c>
      <c r="D1242" s="732" t="s">
        <v>575</v>
      </c>
      <c r="E1242" s="733">
        <v>50113001</v>
      </c>
      <c r="F1242" s="732" t="s">
        <v>577</v>
      </c>
      <c r="G1242" s="731" t="s">
        <v>578</v>
      </c>
      <c r="H1242" s="731">
        <v>991644</v>
      </c>
      <c r="I1242" s="731">
        <v>125592</v>
      </c>
      <c r="J1242" s="731" t="s">
        <v>1542</v>
      </c>
      <c r="K1242" s="731" t="s">
        <v>1543</v>
      </c>
      <c r="L1242" s="734">
        <v>194.65999999999994</v>
      </c>
      <c r="M1242" s="734">
        <v>1</v>
      </c>
      <c r="N1242" s="735">
        <v>194.65999999999994</v>
      </c>
    </row>
    <row r="1243" spans="1:14" ht="14.45" customHeight="1" x14ac:dyDescent="0.2">
      <c r="A1243" s="729" t="s">
        <v>554</v>
      </c>
      <c r="B1243" s="730" t="s">
        <v>555</v>
      </c>
      <c r="C1243" s="731" t="s">
        <v>574</v>
      </c>
      <c r="D1243" s="732" t="s">
        <v>575</v>
      </c>
      <c r="E1243" s="733">
        <v>50113001</v>
      </c>
      <c r="F1243" s="732" t="s">
        <v>577</v>
      </c>
      <c r="G1243" s="731" t="s">
        <v>587</v>
      </c>
      <c r="H1243" s="731">
        <v>237705</v>
      </c>
      <c r="I1243" s="731">
        <v>237705</v>
      </c>
      <c r="J1243" s="731" t="s">
        <v>1546</v>
      </c>
      <c r="K1243" s="731" t="s">
        <v>1547</v>
      </c>
      <c r="L1243" s="734">
        <v>81.099999999999994</v>
      </c>
      <c r="M1243" s="734">
        <v>1</v>
      </c>
      <c r="N1243" s="735">
        <v>81.099999999999994</v>
      </c>
    </row>
    <row r="1244" spans="1:14" ht="14.45" customHeight="1" x14ac:dyDescent="0.2">
      <c r="A1244" s="729" t="s">
        <v>554</v>
      </c>
      <c r="B1244" s="730" t="s">
        <v>555</v>
      </c>
      <c r="C1244" s="731" t="s">
        <v>574</v>
      </c>
      <c r="D1244" s="732" t="s">
        <v>575</v>
      </c>
      <c r="E1244" s="733">
        <v>50113001</v>
      </c>
      <c r="F1244" s="732" t="s">
        <v>577</v>
      </c>
      <c r="G1244" s="731" t="s">
        <v>587</v>
      </c>
      <c r="H1244" s="731">
        <v>231956</v>
      </c>
      <c r="I1244" s="731">
        <v>231956</v>
      </c>
      <c r="J1244" s="731" t="s">
        <v>2105</v>
      </c>
      <c r="K1244" s="731" t="s">
        <v>2106</v>
      </c>
      <c r="L1244" s="734">
        <v>49.78</v>
      </c>
      <c r="M1244" s="734">
        <v>1</v>
      </c>
      <c r="N1244" s="735">
        <v>49.78</v>
      </c>
    </row>
    <row r="1245" spans="1:14" ht="14.45" customHeight="1" x14ac:dyDescent="0.2">
      <c r="A1245" s="729" t="s">
        <v>554</v>
      </c>
      <c r="B1245" s="730" t="s">
        <v>555</v>
      </c>
      <c r="C1245" s="731" t="s">
        <v>574</v>
      </c>
      <c r="D1245" s="732" t="s">
        <v>575</v>
      </c>
      <c r="E1245" s="733">
        <v>50113001</v>
      </c>
      <c r="F1245" s="732" t="s">
        <v>577</v>
      </c>
      <c r="G1245" s="731" t="s">
        <v>578</v>
      </c>
      <c r="H1245" s="731">
        <v>202789</v>
      </c>
      <c r="I1245" s="731">
        <v>202789</v>
      </c>
      <c r="J1245" s="731" t="s">
        <v>1548</v>
      </c>
      <c r="K1245" s="731" t="s">
        <v>1549</v>
      </c>
      <c r="L1245" s="734">
        <v>74.049230769230746</v>
      </c>
      <c r="M1245" s="734">
        <v>117</v>
      </c>
      <c r="N1245" s="735">
        <v>8663.7599999999966</v>
      </c>
    </row>
    <row r="1246" spans="1:14" ht="14.45" customHeight="1" x14ac:dyDescent="0.2">
      <c r="A1246" s="729" t="s">
        <v>554</v>
      </c>
      <c r="B1246" s="730" t="s">
        <v>555</v>
      </c>
      <c r="C1246" s="731" t="s">
        <v>574</v>
      </c>
      <c r="D1246" s="732" t="s">
        <v>575</v>
      </c>
      <c r="E1246" s="733">
        <v>50113001</v>
      </c>
      <c r="F1246" s="732" t="s">
        <v>577</v>
      </c>
      <c r="G1246" s="731" t="s">
        <v>578</v>
      </c>
      <c r="H1246" s="731">
        <v>202790</v>
      </c>
      <c r="I1246" s="731">
        <v>202790</v>
      </c>
      <c r="J1246" s="731" t="s">
        <v>1548</v>
      </c>
      <c r="K1246" s="731" t="s">
        <v>1550</v>
      </c>
      <c r="L1246" s="734">
        <v>118.32105263157894</v>
      </c>
      <c r="M1246" s="734">
        <v>19</v>
      </c>
      <c r="N1246" s="735">
        <v>2248.1</v>
      </c>
    </row>
    <row r="1247" spans="1:14" ht="14.45" customHeight="1" x14ac:dyDescent="0.2">
      <c r="A1247" s="729" t="s">
        <v>554</v>
      </c>
      <c r="B1247" s="730" t="s">
        <v>555</v>
      </c>
      <c r="C1247" s="731" t="s">
        <v>574</v>
      </c>
      <c r="D1247" s="732" t="s">
        <v>575</v>
      </c>
      <c r="E1247" s="733">
        <v>50113001</v>
      </c>
      <c r="F1247" s="732" t="s">
        <v>577</v>
      </c>
      <c r="G1247" s="731" t="s">
        <v>578</v>
      </c>
      <c r="H1247" s="731">
        <v>21726</v>
      </c>
      <c r="I1247" s="731">
        <v>21726</v>
      </c>
      <c r="J1247" s="731" t="s">
        <v>2107</v>
      </c>
      <c r="K1247" s="731" t="s">
        <v>2108</v>
      </c>
      <c r="L1247" s="734">
        <v>77.179999999999993</v>
      </c>
      <c r="M1247" s="734">
        <v>4</v>
      </c>
      <c r="N1247" s="735">
        <v>308.71999999999997</v>
      </c>
    </row>
    <row r="1248" spans="1:14" ht="14.45" customHeight="1" x14ac:dyDescent="0.2">
      <c r="A1248" s="729" t="s">
        <v>554</v>
      </c>
      <c r="B1248" s="730" t="s">
        <v>555</v>
      </c>
      <c r="C1248" s="731" t="s">
        <v>574</v>
      </c>
      <c r="D1248" s="732" t="s">
        <v>575</v>
      </c>
      <c r="E1248" s="733">
        <v>50113001</v>
      </c>
      <c r="F1248" s="732" t="s">
        <v>577</v>
      </c>
      <c r="G1248" s="731" t="s">
        <v>578</v>
      </c>
      <c r="H1248" s="731">
        <v>130434</v>
      </c>
      <c r="I1248" s="731">
        <v>30434</v>
      </c>
      <c r="J1248" s="731" t="s">
        <v>1551</v>
      </c>
      <c r="K1248" s="731" t="s">
        <v>1552</v>
      </c>
      <c r="L1248" s="734">
        <v>156.42999999999998</v>
      </c>
      <c r="M1248" s="734">
        <v>16</v>
      </c>
      <c r="N1248" s="735">
        <v>2502.8799999999997</v>
      </c>
    </row>
    <row r="1249" spans="1:14" ht="14.45" customHeight="1" x14ac:dyDescent="0.2">
      <c r="A1249" s="729" t="s">
        <v>554</v>
      </c>
      <c r="B1249" s="730" t="s">
        <v>555</v>
      </c>
      <c r="C1249" s="731" t="s">
        <v>574</v>
      </c>
      <c r="D1249" s="732" t="s">
        <v>575</v>
      </c>
      <c r="E1249" s="733">
        <v>50113001</v>
      </c>
      <c r="F1249" s="732" t="s">
        <v>577</v>
      </c>
      <c r="G1249" s="731" t="s">
        <v>578</v>
      </c>
      <c r="H1249" s="731">
        <v>118279</v>
      </c>
      <c r="I1249" s="731">
        <v>18279</v>
      </c>
      <c r="J1249" s="731" t="s">
        <v>2109</v>
      </c>
      <c r="K1249" s="731" t="s">
        <v>710</v>
      </c>
      <c r="L1249" s="734">
        <v>1241</v>
      </c>
      <c r="M1249" s="734">
        <v>1</v>
      </c>
      <c r="N1249" s="735">
        <v>1241</v>
      </c>
    </row>
    <row r="1250" spans="1:14" ht="14.45" customHeight="1" x14ac:dyDescent="0.2">
      <c r="A1250" s="729" t="s">
        <v>554</v>
      </c>
      <c r="B1250" s="730" t="s">
        <v>555</v>
      </c>
      <c r="C1250" s="731" t="s">
        <v>574</v>
      </c>
      <c r="D1250" s="732" t="s">
        <v>575</v>
      </c>
      <c r="E1250" s="733">
        <v>50113001</v>
      </c>
      <c r="F1250" s="732" t="s">
        <v>577</v>
      </c>
      <c r="G1250" s="731" t="s">
        <v>578</v>
      </c>
      <c r="H1250" s="731">
        <v>225452</v>
      </c>
      <c r="I1250" s="731">
        <v>225452</v>
      </c>
      <c r="J1250" s="731" t="s">
        <v>1557</v>
      </c>
      <c r="K1250" s="731" t="s">
        <v>1558</v>
      </c>
      <c r="L1250" s="734">
        <v>508.03</v>
      </c>
      <c r="M1250" s="734">
        <v>18</v>
      </c>
      <c r="N1250" s="735">
        <v>9144.5399999999991</v>
      </c>
    </row>
    <row r="1251" spans="1:14" ht="14.45" customHeight="1" x14ac:dyDescent="0.2">
      <c r="A1251" s="729" t="s">
        <v>554</v>
      </c>
      <c r="B1251" s="730" t="s">
        <v>555</v>
      </c>
      <c r="C1251" s="731" t="s">
        <v>574</v>
      </c>
      <c r="D1251" s="732" t="s">
        <v>575</v>
      </c>
      <c r="E1251" s="733">
        <v>50113001</v>
      </c>
      <c r="F1251" s="732" t="s">
        <v>577</v>
      </c>
      <c r="G1251" s="731" t="s">
        <v>578</v>
      </c>
      <c r="H1251" s="731">
        <v>184325</v>
      </c>
      <c r="I1251" s="731">
        <v>84325</v>
      </c>
      <c r="J1251" s="731" t="s">
        <v>1561</v>
      </c>
      <c r="K1251" s="731" t="s">
        <v>2110</v>
      </c>
      <c r="L1251" s="734">
        <v>76.650000000000006</v>
      </c>
      <c r="M1251" s="734">
        <v>1</v>
      </c>
      <c r="N1251" s="735">
        <v>76.650000000000006</v>
      </c>
    </row>
    <row r="1252" spans="1:14" ht="14.45" customHeight="1" x14ac:dyDescent="0.2">
      <c r="A1252" s="729" t="s">
        <v>554</v>
      </c>
      <c r="B1252" s="730" t="s">
        <v>555</v>
      </c>
      <c r="C1252" s="731" t="s">
        <v>574</v>
      </c>
      <c r="D1252" s="732" t="s">
        <v>575</v>
      </c>
      <c r="E1252" s="733">
        <v>50113001</v>
      </c>
      <c r="F1252" s="732" t="s">
        <v>577</v>
      </c>
      <c r="G1252" s="731" t="s">
        <v>578</v>
      </c>
      <c r="H1252" s="731">
        <v>184785</v>
      </c>
      <c r="I1252" s="731">
        <v>84785</v>
      </c>
      <c r="J1252" s="731" t="s">
        <v>1561</v>
      </c>
      <c r="K1252" s="731" t="s">
        <v>1562</v>
      </c>
      <c r="L1252" s="734">
        <v>192.74</v>
      </c>
      <c r="M1252" s="734">
        <v>4</v>
      </c>
      <c r="N1252" s="735">
        <v>770.96</v>
      </c>
    </row>
    <row r="1253" spans="1:14" ht="14.45" customHeight="1" x14ac:dyDescent="0.2">
      <c r="A1253" s="729" t="s">
        <v>554</v>
      </c>
      <c r="B1253" s="730" t="s">
        <v>555</v>
      </c>
      <c r="C1253" s="731" t="s">
        <v>574</v>
      </c>
      <c r="D1253" s="732" t="s">
        <v>575</v>
      </c>
      <c r="E1253" s="733">
        <v>50113001</v>
      </c>
      <c r="F1253" s="732" t="s">
        <v>577</v>
      </c>
      <c r="G1253" s="731" t="s">
        <v>578</v>
      </c>
      <c r="H1253" s="731">
        <v>243240</v>
      </c>
      <c r="I1253" s="731">
        <v>243240</v>
      </c>
      <c r="J1253" s="731" t="s">
        <v>1563</v>
      </c>
      <c r="K1253" s="731" t="s">
        <v>1564</v>
      </c>
      <c r="L1253" s="734">
        <v>80.442181818181808</v>
      </c>
      <c r="M1253" s="734">
        <v>55</v>
      </c>
      <c r="N1253" s="735">
        <v>4424.32</v>
      </c>
    </row>
    <row r="1254" spans="1:14" ht="14.45" customHeight="1" x14ac:dyDescent="0.2">
      <c r="A1254" s="729" t="s">
        <v>554</v>
      </c>
      <c r="B1254" s="730" t="s">
        <v>555</v>
      </c>
      <c r="C1254" s="731" t="s">
        <v>574</v>
      </c>
      <c r="D1254" s="732" t="s">
        <v>575</v>
      </c>
      <c r="E1254" s="733">
        <v>50113001</v>
      </c>
      <c r="F1254" s="732" t="s">
        <v>577</v>
      </c>
      <c r="G1254" s="731" t="s">
        <v>578</v>
      </c>
      <c r="H1254" s="731">
        <v>848415</v>
      </c>
      <c r="I1254" s="731">
        <v>500291</v>
      </c>
      <c r="J1254" s="731" t="s">
        <v>2111</v>
      </c>
      <c r="K1254" s="731" t="s">
        <v>2112</v>
      </c>
      <c r="L1254" s="734">
        <v>1770.8399999999995</v>
      </c>
      <c r="M1254" s="734">
        <v>1</v>
      </c>
      <c r="N1254" s="735">
        <v>1770.8399999999995</v>
      </c>
    </row>
    <row r="1255" spans="1:14" ht="14.45" customHeight="1" x14ac:dyDescent="0.2">
      <c r="A1255" s="729" t="s">
        <v>554</v>
      </c>
      <c r="B1255" s="730" t="s">
        <v>555</v>
      </c>
      <c r="C1255" s="731" t="s">
        <v>574</v>
      </c>
      <c r="D1255" s="732" t="s">
        <v>575</v>
      </c>
      <c r="E1255" s="733">
        <v>50113001</v>
      </c>
      <c r="F1255" s="732" t="s">
        <v>577</v>
      </c>
      <c r="G1255" s="731" t="s">
        <v>578</v>
      </c>
      <c r="H1255" s="731">
        <v>848416</v>
      </c>
      <c r="I1255" s="731">
        <v>500287</v>
      </c>
      <c r="J1255" s="731" t="s">
        <v>2113</v>
      </c>
      <c r="K1255" s="731" t="s">
        <v>2114</v>
      </c>
      <c r="L1255" s="734">
        <v>222.88999999999993</v>
      </c>
      <c r="M1255" s="734">
        <v>2</v>
      </c>
      <c r="N1255" s="735">
        <v>445.77999999999986</v>
      </c>
    </row>
    <row r="1256" spans="1:14" ht="14.45" customHeight="1" x14ac:dyDescent="0.2">
      <c r="A1256" s="729" t="s">
        <v>554</v>
      </c>
      <c r="B1256" s="730" t="s">
        <v>555</v>
      </c>
      <c r="C1256" s="731" t="s">
        <v>574</v>
      </c>
      <c r="D1256" s="732" t="s">
        <v>575</v>
      </c>
      <c r="E1256" s="733">
        <v>50113001</v>
      </c>
      <c r="F1256" s="732" t="s">
        <v>577</v>
      </c>
      <c r="G1256" s="731" t="s">
        <v>578</v>
      </c>
      <c r="H1256" s="731">
        <v>100643</v>
      </c>
      <c r="I1256" s="731">
        <v>643</v>
      </c>
      <c r="J1256" s="731" t="s">
        <v>1567</v>
      </c>
      <c r="K1256" s="731" t="s">
        <v>1568</v>
      </c>
      <c r="L1256" s="734">
        <v>63.451999999999998</v>
      </c>
      <c r="M1256" s="734">
        <v>20</v>
      </c>
      <c r="N1256" s="735">
        <v>1269.04</v>
      </c>
    </row>
    <row r="1257" spans="1:14" ht="14.45" customHeight="1" x14ac:dyDescent="0.2">
      <c r="A1257" s="729" t="s">
        <v>554</v>
      </c>
      <c r="B1257" s="730" t="s">
        <v>555</v>
      </c>
      <c r="C1257" s="731" t="s">
        <v>574</v>
      </c>
      <c r="D1257" s="732" t="s">
        <v>575</v>
      </c>
      <c r="E1257" s="733">
        <v>50113001</v>
      </c>
      <c r="F1257" s="732" t="s">
        <v>577</v>
      </c>
      <c r="G1257" s="731" t="s">
        <v>578</v>
      </c>
      <c r="H1257" s="731">
        <v>100641</v>
      </c>
      <c r="I1257" s="731">
        <v>641</v>
      </c>
      <c r="J1257" s="731" t="s">
        <v>1569</v>
      </c>
      <c r="K1257" s="731" t="s">
        <v>1570</v>
      </c>
      <c r="L1257" s="734">
        <v>31.210000000000008</v>
      </c>
      <c r="M1257" s="734">
        <v>3</v>
      </c>
      <c r="N1257" s="735">
        <v>93.630000000000024</v>
      </c>
    </row>
    <row r="1258" spans="1:14" ht="14.45" customHeight="1" x14ac:dyDescent="0.2">
      <c r="A1258" s="729" t="s">
        <v>554</v>
      </c>
      <c r="B1258" s="730" t="s">
        <v>555</v>
      </c>
      <c r="C1258" s="731" t="s">
        <v>574</v>
      </c>
      <c r="D1258" s="732" t="s">
        <v>575</v>
      </c>
      <c r="E1258" s="733">
        <v>50113001</v>
      </c>
      <c r="F1258" s="732" t="s">
        <v>577</v>
      </c>
      <c r="G1258" s="731" t="s">
        <v>578</v>
      </c>
      <c r="H1258" s="731">
        <v>990977</v>
      </c>
      <c r="I1258" s="731">
        <v>0</v>
      </c>
      <c r="J1258" s="731" t="s">
        <v>2115</v>
      </c>
      <c r="K1258" s="731" t="s">
        <v>329</v>
      </c>
      <c r="L1258" s="734">
        <v>123.14</v>
      </c>
      <c r="M1258" s="734">
        <v>1</v>
      </c>
      <c r="N1258" s="735">
        <v>123.14</v>
      </c>
    </row>
    <row r="1259" spans="1:14" ht="14.45" customHeight="1" x14ac:dyDescent="0.2">
      <c r="A1259" s="729" t="s">
        <v>554</v>
      </c>
      <c r="B1259" s="730" t="s">
        <v>555</v>
      </c>
      <c r="C1259" s="731" t="s">
        <v>574</v>
      </c>
      <c r="D1259" s="732" t="s">
        <v>575</v>
      </c>
      <c r="E1259" s="733">
        <v>50113001</v>
      </c>
      <c r="F1259" s="732" t="s">
        <v>577</v>
      </c>
      <c r="G1259" s="731" t="s">
        <v>578</v>
      </c>
      <c r="H1259" s="731">
        <v>993865</v>
      </c>
      <c r="I1259" s="731">
        <v>0</v>
      </c>
      <c r="J1259" s="731" t="s">
        <v>1573</v>
      </c>
      <c r="K1259" s="731" t="s">
        <v>329</v>
      </c>
      <c r="L1259" s="734">
        <v>128.93999999999997</v>
      </c>
      <c r="M1259" s="734">
        <v>1</v>
      </c>
      <c r="N1259" s="735">
        <v>128.93999999999997</v>
      </c>
    </row>
    <row r="1260" spans="1:14" ht="14.45" customHeight="1" x14ac:dyDescent="0.2">
      <c r="A1260" s="729" t="s">
        <v>554</v>
      </c>
      <c r="B1260" s="730" t="s">
        <v>555</v>
      </c>
      <c r="C1260" s="731" t="s">
        <v>574</v>
      </c>
      <c r="D1260" s="732" t="s">
        <v>575</v>
      </c>
      <c r="E1260" s="733">
        <v>50113001</v>
      </c>
      <c r="F1260" s="732" t="s">
        <v>577</v>
      </c>
      <c r="G1260" s="731" t="s">
        <v>587</v>
      </c>
      <c r="H1260" s="731">
        <v>192342</v>
      </c>
      <c r="I1260" s="731">
        <v>192342</v>
      </c>
      <c r="J1260" s="731" t="s">
        <v>1578</v>
      </c>
      <c r="K1260" s="731" t="s">
        <v>1579</v>
      </c>
      <c r="L1260" s="734">
        <v>137.36999999999998</v>
      </c>
      <c r="M1260" s="734">
        <v>1</v>
      </c>
      <c r="N1260" s="735">
        <v>137.36999999999998</v>
      </c>
    </row>
    <row r="1261" spans="1:14" ht="14.45" customHeight="1" x14ac:dyDescent="0.2">
      <c r="A1261" s="729" t="s">
        <v>554</v>
      </c>
      <c r="B1261" s="730" t="s">
        <v>555</v>
      </c>
      <c r="C1261" s="731" t="s">
        <v>574</v>
      </c>
      <c r="D1261" s="732" t="s">
        <v>575</v>
      </c>
      <c r="E1261" s="733">
        <v>50113001</v>
      </c>
      <c r="F1261" s="732" t="s">
        <v>577</v>
      </c>
      <c r="G1261" s="731" t="s">
        <v>578</v>
      </c>
      <c r="H1261" s="731">
        <v>148673</v>
      </c>
      <c r="I1261" s="731">
        <v>148673</v>
      </c>
      <c r="J1261" s="731" t="s">
        <v>1580</v>
      </c>
      <c r="K1261" s="731" t="s">
        <v>1581</v>
      </c>
      <c r="L1261" s="734">
        <v>146.12000000000003</v>
      </c>
      <c r="M1261" s="734">
        <v>1</v>
      </c>
      <c r="N1261" s="735">
        <v>146.12000000000003</v>
      </c>
    </row>
    <row r="1262" spans="1:14" ht="14.45" customHeight="1" x14ac:dyDescent="0.2">
      <c r="A1262" s="729" t="s">
        <v>554</v>
      </c>
      <c r="B1262" s="730" t="s">
        <v>555</v>
      </c>
      <c r="C1262" s="731" t="s">
        <v>574</v>
      </c>
      <c r="D1262" s="732" t="s">
        <v>575</v>
      </c>
      <c r="E1262" s="733">
        <v>50113001</v>
      </c>
      <c r="F1262" s="732" t="s">
        <v>577</v>
      </c>
      <c r="G1262" s="731" t="s">
        <v>578</v>
      </c>
      <c r="H1262" s="731">
        <v>148675</v>
      </c>
      <c r="I1262" s="731">
        <v>148675</v>
      </c>
      <c r="J1262" s="731" t="s">
        <v>1580</v>
      </c>
      <c r="K1262" s="731" t="s">
        <v>2116</v>
      </c>
      <c r="L1262" s="734">
        <v>243.73</v>
      </c>
      <c r="M1262" s="734">
        <v>1</v>
      </c>
      <c r="N1262" s="735">
        <v>243.73</v>
      </c>
    </row>
    <row r="1263" spans="1:14" ht="14.45" customHeight="1" x14ac:dyDescent="0.2">
      <c r="A1263" s="729" t="s">
        <v>554</v>
      </c>
      <c r="B1263" s="730" t="s">
        <v>555</v>
      </c>
      <c r="C1263" s="731" t="s">
        <v>574</v>
      </c>
      <c r="D1263" s="732" t="s">
        <v>575</v>
      </c>
      <c r="E1263" s="733">
        <v>50113001</v>
      </c>
      <c r="F1263" s="732" t="s">
        <v>577</v>
      </c>
      <c r="G1263" s="731" t="s">
        <v>578</v>
      </c>
      <c r="H1263" s="731">
        <v>181425</v>
      </c>
      <c r="I1263" s="731">
        <v>81425</v>
      </c>
      <c r="J1263" s="731" t="s">
        <v>1582</v>
      </c>
      <c r="K1263" s="731" t="s">
        <v>643</v>
      </c>
      <c r="L1263" s="734">
        <v>116.46</v>
      </c>
      <c r="M1263" s="734">
        <v>1</v>
      </c>
      <c r="N1263" s="735">
        <v>116.46</v>
      </c>
    </row>
    <row r="1264" spans="1:14" ht="14.45" customHeight="1" x14ac:dyDescent="0.2">
      <c r="A1264" s="729" t="s">
        <v>554</v>
      </c>
      <c r="B1264" s="730" t="s">
        <v>555</v>
      </c>
      <c r="C1264" s="731" t="s">
        <v>574</v>
      </c>
      <c r="D1264" s="732" t="s">
        <v>575</v>
      </c>
      <c r="E1264" s="733">
        <v>50113001</v>
      </c>
      <c r="F1264" s="732" t="s">
        <v>577</v>
      </c>
      <c r="G1264" s="731" t="s">
        <v>578</v>
      </c>
      <c r="H1264" s="731">
        <v>158893</v>
      </c>
      <c r="I1264" s="731">
        <v>58893</v>
      </c>
      <c r="J1264" s="731" t="s">
        <v>1583</v>
      </c>
      <c r="K1264" s="731" t="s">
        <v>1584</v>
      </c>
      <c r="L1264" s="734">
        <v>126.85250000000001</v>
      </c>
      <c r="M1264" s="734">
        <v>16</v>
      </c>
      <c r="N1264" s="735">
        <v>2029.64</v>
      </c>
    </row>
    <row r="1265" spans="1:14" ht="14.45" customHeight="1" x14ac:dyDescent="0.2">
      <c r="A1265" s="729" t="s">
        <v>554</v>
      </c>
      <c r="B1265" s="730" t="s">
        <v>555</v>
      </c>
      <c r="C1265" s="731" t="s">
        <v>574</v>
      </c>
      <c r="D1265" s="732" t="s">
        <v>575</v>
      </c>
      <c r="E1265" s="733">
        <v>50113001</v>
      </c>
      <c r="F1265" s="732" t="s">
        <v>577</v>
      </c>
      <c r="G1265" s="731" t="s">
        <v>578</v>
      </c>
      <c r="H1265" s="731">
        <v>848469</v>
      </c>
      <c r="I1265" s="731">
        <v>500719</v>
      </c>
      <c r="J1265" s="731" t="s">
        <v>2117</v>
      </c>
      <c r="K1265" s="731" t="s">
        <v>1391</v>
      </c>
      <c r="L1265" s="734">
        <v>3960</v>
      </c>
      <c r="M1265" s="734">
        <v>1</v>
      </c>
      <c r="N1265" s="735">
        <v>3960</v>
      </c>
    </row>
    <row r="1266" spans="1:14" ht="14.45" customHeight="1" x14ac:dyDescent="0.2">
      <c r="A1266" s="729" t="s">
        <v>554</v>
      </c>
      <c r="B1266" s="730" t="s">
        <v>555</v>
      </c>
      <c r="C1266" s="731" t="s">
        <v>574</v>
      </c>
      <c r="D1266" s="732" t="s">
        <v>575</v>
      </c>
      <c r="E1266" s="733">
        <v>50113001</v>
      </c>
      <c r="F1266" s="732" t="s">
        <v>577</v>
      </c>
      <c r="G1266" s="731" t="s">
        <v>578</v>
      </c>
      <c r="H1266" s="731">
        <v>847729</v>
      </c>
      <c r="I1266" s="731">
        <v>500718</v>
      </c>
      <c r="J1266" s="731" t="s">
        <v>2117</v>
      </c>
      <c r="K1266" s="731" t="s">
        <v>1092</v>
      </c>
      <c r="L1266" s="734">
        <v>1591.59</v>
      </c>
      <c r="M1266" s="734">
        <v>2</v>
      </c>
      <c r="N1266" s="735">
        <v>3183.18</v>
      </c>
    </row>
    <row r="1267" spans="1:14" ht="14.45" customHeight="1" x14ac:dyDescent="0.2">
      <c r="A1267" s="729" t="s">
        <v>554</v>
      </c>
      <c r="B1267" s="730" t="s">
        <v>555</v>
      </c>
      <c r="C1267" s="731" t="s">
        <v>574</v>
      </c>
      <c r="D1267" s="732" t="s">
        <v>575</v>
      </c>
      <c r="E1267" s="733">
        <v>50113001</v>
      </c>
      <c r="F1267" s="732" t="s">
        <v>577</v>
      </c>
      <c r="G1267" s="731" t="s">
        <v>578</v>
      </c>
      <c r="H1267" s="731">
        <v>168897</v>
      </c>
      <c r="I1267" s="731">
        <v>168897</v>
      </c>
      <c r="J1267" s="731" t="s">
        <v>2118</v>
      </c>
      <c r="K1267" s="731" t="s">
        <v>2119</v>
      </c>
      <c r="L1267" s="734">
        <v>1417.2</v>
      </c>
      <c r="M1267" s="734">
        <v>2</v>
      </c>
      <c r="N1267" s="735">
        <v>2834.4</v>
      </c>
    </row>
    <row r="1268" spans="1:14" ht="14.45" customHeight="1" x14ac:dyDescent="0.2">
      <c r="A1268" s="729" t="s">
        <v>554</v>
      </c>
      <c r="B1268" s="730" t="s">
        <v>555</v>
      </c>
      <c r="C1268" s="731" t="s">
        <v>574</v>
      </c>
      <c r="D1268" s="732" t="s">
        <v>575</v>
      </c>
      <c r="E1268" s="733">
        <v>50113001</v>
      </c>
      <c r="F1268" s="732" t="s">
        <v>577</v>
      </c>
      <c r="G1268" s="731" t="s">
        <v>578</v>
      </c>
      <c r="H1268" s="731">
        <v>200901</v>
      </c>
      <c r="I1268" s="731">
        <v>200901</v>
      </c>
      <c r="J1268" s="731" t="s">
        <v>2120</v>
      </c>
      <c r="K1268" s="731" t="s">
        <v>2121</v>
      </c>
      <c r="L1268" s="734">
        <v>129.04900000000001</v>
      </c>
      <c r="M1268" s="734">
        <v>10</v>
      </c>
      <c r="N1268" s="735">
        <v>1290.49</v>
      </c>
    </row>
    <row r="1269" spans="1:14" ht="14.45" customHeight="1" x14ac:dyDescent="0.2">
      <c r="A1269" s="729" t="s">
        <v>554</v>
      </c>
      <c r="B1269" s="730" t="s">
        <v>555</v>
      </c>
      <c r="C1269" s="731" t="s">
        <v>574</v>
      </c>
      <c r="D1269" s="732" t="s">
        <v>575</v>
      </c>
      <c r="E1269" s="733">
        <v>50113001</v>
      </c>
      <c r="F1269" s="732" t="s">
        <v>577</v>
      </c>
      <c r="G1269" s="731" t="s">
        <v>578</v>
      </c>
      <c r="H1269" s="731">
        <v>185142</v>
      </c>
      <c r="I1269" s="731">
        <v>85142</v>
      </c>
      <c r="J1269" s="731" t="s">
        <v>2122</v>
      </c>
      <c r="K1269" s="731" t="s">
        <v>759</v>
      </c>
      <c r="L1269" s="734">
        <v>256.10000000000002</v>
      </c>
      <c r="M1269" s="734">
        <v>2</v>
      </c>
      <c r="N1269" s="735">
        <v>512.20000000000005</v>
      </c>
    </row>
    <row r="1270" spans="1:14" ht="14.45" customHeight="1" x14ac:dyDescent="0.2">
      <c r="A1270" s="729" t="s">
        <v>554</v>
      </c>
      <c r="B1270" s="730" t="s">
        <v>555</v>
      </c>
      <c r="C1270" s="731" t="s">
        <v>574</v>
      </c>
      <c r="D1270" s="732" t="s">
        <v>575</v>
      </c>
      <c r="E1270" s="733">
        <v>50113001</v>
      </c>
      <c r="F1270" s="732" t="s">
        <v>577</v>
      </c>
      <c r="G1270" s="731" t="s">
        <v>578</v>
      </c>
      <c r="H1270" s="731">
        <v>112770</v>
      </c>
      <c r="I1270" s="731">
        <v>12770</v>
      </c>
      <c r="J1270" s="731" t="s">
        <v>2123</v>
      </c>
      <c r="K1270" s="731" t="s">
        <v>2124</v>
      </c>
      <c r="L1270" s="734">
        <v>144.125</v>
      </c>
      <c r="M1270" s="734">
        <v>2</v>
      </c>
      <c r="N1270" s="735">
        <v>288.25</v>
      </c>
    </row>
    <row r="1271" spans="1:14" ht="14.45" customHeight="1" x14ac:dyDescent="0.2">
      <c r="A1271" s="729" t="s">
        <v>554</v>
      </c>
      <c r="B1271" s="730" t="s">
        <v>555</v>
      </c>
      <c r="C1271" s="731" t="s">
        <v>574</v>
      </c>
      <c r="D1271" s="732" t="s">
        <v>575</v>
      </c>
      <c r="E1271" s="733">
        <v>50113001</v>
      </c>
      <c r="F1271" s="732" t="s">
        <v>577</v>
      </c>
      <c r="G1271" s="731" t="s">
        <v>578</v>
      </c>
      <c r="H1271" s="731">
        <v>117926</v>
      </c>
      <c r="I1271" s="731">
        <v>201609</v>
      </c>
      <c r="J1271" s="731" t="s">
        <v>1588</v>
      </c>
      <c r="K1271" s="731" t="s">
        <v>1590</v>
      </c>
      <c r="L1271" s="734">
        <v>44.808399999999999</v>
      </c>
      <c r="M1271" s="734">
        <v>75</v>
      </c>
      <c r="N1271" s="735">
        <v>3360.6299999999997</v>
      </c>
    </row>
    <row r="1272" spans="1:14" ht="14.45" customHeight="1" x14ac:dyDescent="0.2">
      <c r="A1272" s="729" t="s">
        <v>554</v>
      </c>
      <c r="B1272" s="730" t="s">
        <v>555</v>
      </c>
      <c r="C1272" s="731" t="s">
        <v>574</v>
      </c>
      <c r="D1272" s="732" t="s">
        <v>575</v>
      </c>
      <c r="E1272" s="733">
        <v>50113001</v>
      </c>
      <c r="F1272" s="732" t="s">
        <v>577</v>
      </c>
      <c r="G1272" s="731" t="s">
        <v>578</v>
      </c>
      <c r="H1272" s="731">
        <v>201608</v>
      </c>
      <c r="I1272" s="731">
        <v>201608</v>
      </c>
      <c r="J1272" s="731" t="s">
        <v>1588</v>
      </c>
      <c r="K1272" s="731" t="s">
        <v>1589</v>
      </c>
      <c r="L1272" s="734">
        <v>36.104444444444454</v>
      </c>
      <c r="M1272" s="734">
        <v>9</v>
      </c>
      <c r="N1272" s="735">
        <v>324.94000000000005</v>
      </c>
    </row>
    <row r="1273" spans="1:14" ht="14.45" customHeight="1" x14ac:dyDescent="0.2">
      <c r="A1273" s="729" t="s">
        <v>554</v>
      </c>
      <c r="B1273" s="730" t="s">
        <v>555</v>
      </c>
      <c r="C1273" s="731" t="s">
        <v>574</v>
      </c>
      <c r="D1273" s="732" t="s">
        <v>575</v>
      </c>
      <c r="E1273" s="733">
        <v>50113001</v>
      </c>
      <c r="F1273" s="732" t="s">
        <v>577</v>
      </c>
      <c r="G1273" s="731" t="s">
        <v>578</v>
      </c>
      <c r="H1273" s="731">
        <v>848455</v>
      </c>
      <c r="I1273" s="731">
        <v>199997</v>
      </c>
      <c r="J1273" s="731" t="s">
        <v>2125</v>
      </c>
      <c r="K1273" s="731" t="s">
        <v>2126</v>
      </c>
      <c r="L1273" s="734">
        <v>1125.3399999999997</v>
      </c>
      <c r="M1273" s="734">
        <v>1</v>
      </c>
      <c r="N1273" s="735">
        <v>1125.3399999999997</v>
      </c>
    </row>
    <row r="1274" spans="1:14" ht="14.45" customHeight="1" x14ac:dyDescent="0.2">
      <c r="A1274" s="729" t="s">
        <v>554</v>
      </c>
      <c r="B1274" s="730" t="s">
        <v>555</v>
      </c>
      <c r="C1274" s="731" t="s">
        <v>574</v>
      </c>
      <c r="D1274" s="732" t="s">
        <v>575</v>
      </c>
      <c r="E1274" s="733">
        <v>50113001</v>
      </c>
      <c r="F1274" s="732" t="s">
        <v>577</v>
      </c>
      <c r="G1274" s="731" t="s">
        <v>578</v>
      </c>
      <c r="H1274" s="731">
        <v>124851</v>
      </c>
      <c r="I1274" s="731">
        <v>200000</v>
      </c>
      <c r="J1274" s="731" t="s">
        <v>2127</v>
      </c>
      <c r="K1274" s="731" t="s">
        <v>2128</v>
      </c>
      <c r="L1274" s="734">
        <v>2330.1899999999996</v>
      </c>
      <c r="M1274" s="734">
        <v>2</v>
      </c>
      <c r="N1274" s="735">
        <v>4660.3799999999992</v>
      </c>
    </row>
    <row r="1275" spans="1:14" ht="14.45" customHeight="1" x14ac:dyDescent="0.2">
      <c r="A1275" s="729" t="s">
        <v>554</v>
      </c>
      <c r="B1275" s="730" t="s">
        <v>555</v>
      </c>
      <c r="C1275" s="731" t="s">
        <v>574</v>
      </c>
      <c r="D1275" s="732" t="s">
        <v>575</v>
      </c>
      <c r="E1275" s="733">
        <v>50113001</v>
      </c>
      <c r="F1275" s="732" t="s">
        <v>577</v>
      </c>
      <c r="G1275" s="731" t="s">
        <v>578</v>
      </c>
      <c r="H1275" s="731">
        <v>172754</v>
      </c>
      <c r="I1275" s="731">
        <v>172754</v>
      </c>
      <c r="J1275" s="731" t="s">
        <v>2129</v>
      </c>
      <c r="K1275" s="731" t="s">
        <v>2130</v>
      </c>
      <c r="L1275" s="734">
        <v>174.3</v>
      </c>
      <c r="M1275" s="734">
        <v>1</v>
      </c>
      <c r="N1275" s="735">
        <v>174.3</v>
      </c>
    </row>
    <row r="1276" spans="1:14" ht="14.45" customHeight="1" x14ac:dyDescent="0.2">
      <c r="A1276" s="729" t="s">
        <v>554</v>
      </c>
      <c r="B1276" s="730" t="s">
        <v>555</v>
      </c>
      <c r="C1276" s="731" t="s">
        <v>574</v>
      </c>
      <c r="D1276" s="732" t="s">
        <v>575</v>
      </c>
      <c r="E1276" s="733">
        <v>50113001</v>
      </c>
      <c r="F1276" s="732" t="s">
        <v>577</v>
      </c>
      <c r="G1276" s="731" t="s">
        <v>587</v>
      </c>
      <c r="H1276" s="731">
        <v>199600</v>
      </c>
      <c r="I1276" s="731">
        <v>99600</v>
      </c>
      <c r="J1276" s="731" t="s">
        <v>1593</v>
      </c>
      <c r="K1276" s="731" t="s">
        <v>1523</v>
      </c>
      <c r="L1276" s="734">
        <v>99.889999999999986</v>
      </c>
      <c r="M1276" s="734">
        <v>1</v>
      </c>
      <c r="N1276" s="735">
        <v>99.889999999999986</v>
      </c>
    </row>
    <row r="1277" spans="1:14" ht="14.45" customHeight="1" x14ac:dyDescent="0.2">
      <c r="A1277" s="729" t="s">
        <v>554</v>
      </c>
      <c r="B1277" s="730" t="s">
        <v>555</v>
      </c>
      <c r="C1277" s="731" t="s">
        <v>574</v>
      </c>
      <c r="D1277" s="732" t="s">
        <v>575</v>
      </c>
      <c r="E1277" s="733">
        <v>50113001</v>
      </c>
      <c r="F1277" s="732" t="s">
        <v>577</v>
      </c>
      <c r="G1277" s="731" t="s">
        <v>587</v>
      </c>
      <c r="H1277" s="731">
        <v>166030</v>
      </c>
      <c r="I1277" s="731">
        <v>66030</v>
      </c>
      <c r="J1277" s="731" t="s">
        <v>1593</v>
      </c>
      <c r="K1277" s="731" t="s">
        <v>1594</v>
      </c>
      <c r="L1277" s="734">
        <v>29.719999999999995</v>
      </c>
      <c r="M1277" s="734">
        <v>2</v>
      </c>
      <c r="N1277" s="735">
        <v>59.439999999999991</v>
      </c>
    </row>
    <row r="1278" spans="1:14" ht="14.45" customHeight="1" x14ac:dyDescent="0.2">
      <c r="A1278" s="729" t="s">
        <v>554</v>
      </c>
      <c r="B1278" s="730" t="s">
        <v>555</v>
      </c>
      <c r="C1278" s="731" t="s">
        <v>574</v>
      </c>
      <c r="D1278" s="732" t="s">
        <v>575</v>
      </c>
      <c r="E1278" s="733">
        <v>50113001</v>
      </c>
      <c r="F1278" s="732" t="s">
        <v>577</v>
      </c>
      <c r="G1278" s="731" t="s">
        <v>587</v>
      </c>
      <c r="H1278" s="731">
        <v>105496</v>
      </c>
      <c r="I1278" s="731">
        <v>5496</v>
      </c>
      <c r="J1278" s="731" t="s">
        <v>1593</v>
      </c>
      <c r="K1278" s="731" t="s">
        <v>2131</v>
      </c>
      <c r="L1278" s="734">
        <v>75.185000000000002</v>
      </c>
      <c r="M1278" s="734">
        <v>2</v>
      </c>
      <c r="N1278" s="735">
        <v>150.37</v>
      </c>
    </row>
    <row r="1279" spans="1:14" ht="14.45" customHeight="1" x14ac:dyDescent="0.2">
      <c r="A1279" s="729" t="s">
        <v>554</v>
      </c>
      <c r="B1279" s="730" t="s">
        <v>555</v>
      </c>
      <c r="C1279" s="731" t="s">
        <v>574</v>
      </c>
      <c r="D1279" s="732" t="s">
        <v>575</v>
      </c>
      <c r="E1279" s="733">
        <v>50113001</v>
      </c>
      <c r="F1279" s="732" t="s">
        <v>577</v>
      </c>
      <c r="G1279" s="731" t="s">
        <v>587</v>
      </c>
      <c r="H1279" s="731">
        <v>193478</v>
      </c>
      <c r="I1279" s="731">
        <v>193478</v>
      </c>
      <c r="J1279" s="731" t="s">
        <v>2132</v>
      </c>
      <c r="K1279" s="731" t="s">
        <v>2133</v>
      </c>
      <c r="L1279" s="734">
        <v>81.810000000000016</v>
      </c>
      <c r="M1279" s="734">
        <v>1</v>
      </c>
      <c r="N1279" s="735">
        <v>81.810000000000016</v>
      </c>
    </row>
    <row r="1280" spans="1:14" ht="14.45" customHeight="1" x14ac:dyDescent="0.2">
      <c r="A1280" s="729" t="s">
        <v>554</v>
      </c>
      <c r="B1280" s="730" t="s">
        <v>555</v>
      </c>
      <c r="C1280" s="731" t="s">
        <v>574</v>
      </c>
      <c r="D1280" s="732" t="s">
        <v>575</v>
      </c>
      <c r="E1280" s="733">
        <v>50113001</v>
      </c>
      <c r="F1280" s="732" t="s">
        <v>577</v>
      </c>
      <c r="G1280" s="731" t="s">
        <v>329</v>
      </c>
      <c r="H1280" s="731">
        <v>146917</v>
      </c>
      <c r="I1280" s="731">
        <v>146917</v>
      </c>
      <c r="J1280" s="731" t="s">
        <v>2134</v>
      </c>
      <c r="K1280" s="731" t="s">
        <v>2135</v>
      </c>
      <c r="L1280" s="734">
        <v>331.4</v>
      </c>
      <c r="M1280" s="734">
        <v>1</v>
      </c>
      <c r="N1280" s="735">
        <v>331.4</v>
      </c>
    </row>
    <row r="1281" spans="1:14" ht="14.45" customHeight="1" x14ac:dyDescent="0.2">
      <c r="A1281" s="729" t="s">
        <v>554</v>
      </c>
      <c r="B1281" s="730" t="s">
        <v>555</v>
      </c>
      <c r="C1281" s="731" t="s">
        <v>574</v>
      </c>
      <c r="D1281" s="732" t="s">
        <v>575</v>
      </c>
      <c r="E1281" s="733">
        <v>50113001</v>
      </c>
      <c r="F1281" s="732" t="s">
        <v>577</v>
      </c>
      <c r="G1281" s="731" t="s">
        <v>587</v>
      </c>
      <c r="H1281" s="731">
        <v>153950</v>
      </c>
      <c r="I1281" s="731">
        <v>53950</v>
      </c>
      <c r="J1281" s="731" t="s">
        <v>1595</v>
      </c>
      <c r="K1281" s="731" t="s">
        <v>1596</v>
      </c>
      <c r="L1281" s="734">
        <v>91.43</v>
      </c>
      <c r="M1281" s="734">
        <v>8</v>
      </c>
      <c r="N1281" s="735">
        <v>731.44</v>
      </c>
    </row>
    <row r="1282" spans="1:14" ht="14.45" customHeight="1" x14ac:dyDescent="0.2">
      <c r="A1282" s="729" t="s">
        <v>554</v>
      </c>
      <c r="B1282" s="730" t="s">
        <v>555</v>
      </c>
      <c r="C1282" s="731" t="s">
        <v>574</v>
      </c>
      <c r="D1282" s="732" t="s">
        <v>575</v>
      </c>
      <c r="E1282" s="733">
        <v>50113001</v>
      </c>
      <c r="F1282" s="732" t="s">
        <v>577</v>
      </c>
      <c r="G1282" s="731" t="s">
        <v>587</v>
      </c>
      <c r="H1282" s="731">
        <v>233366</v>
      </c>
      <c r="I1282" s="731">
        <v>233366</v>
      </c>
      <c r="J1282" s="731" t="s">
        <v>1597</v>
      </c>
      <c r="K1282" s="731" t="s">
        <v>1598</v>
      </c>
      <c r="L1282" s="734">
        <v>45.547777777777782</v>
      </c>
      <c r="M1282" s="734">
        <v>18</v>
      </c>
      <c r="N1282" s="735">
        <v>819.86000000000013</v>
      </c>
    </row>
    <row r="1283" spans="1:14" ht="14.45" customHeight="1" x14ac:dyDescent="0.2">
      <c r="A1283" s="729" t="s">
        <v>554</v>
      </c>
      <c r="B1283" s="730" t="s">
        <v>555</v>
      </c>
      <c r="C1283" s="731" t="s">
        <v>574</v>
      </c>
      <c r="D1283" s="732" t="s">
        <v>575</v>
      </c>
      <c r="E1283" s="733">
        <v>50113001</v>
      </c>
      <c r="F1283" s="732" t="s">
        <v>577</v>
      </c>
      <c r="G1283" s="731" t="s">
        <v>587</v>
      </c>
      <c r="H1283" s="731">
        <v>233360</v>
      </c>
      <c r="I1283" s="731">
        <v>233360</v>
      </c>
      <c r="J1283" s="731" t="s">
        <v>1597</v>
      </c>
      <c r="K1283" s="731" t="s">
        <v>1599</v>
      </c>
      <c r="L1283" s="734">
        <v>21.959999999999997</v>
      </c>
      <c r="M1283" s="734">
        <v>2</v>
      </c>
      <c r="N1283" s="735">
        <v>43.919999999999995</v>
      </c>
    </row>
    <row r="1284" spans="1:14" ht="14.45" customHeight="1" x14ac:dyDescent="0.2">
      <c r="A1284" s="729" t="s">
        <v>554</v>
      </c>
      <c r="B1284" s="730" t="s">
        <v>555</v>
      </c>
      <c r="C1284" s="731" t="s">
        <v>574</v>
      </c>
      <c r="D1284" s="732" t="s">
        <v>575</v>
      </c>
      <c r="E1284" s="733">
        <v>50113001</v>
      </c>
      <c r="F1284" s="732" t="s">
        <v>577</v>
      </c>
      <c r="G1284" s="731" t="s">
        <v>578</v>
      </c>
      <c r="H1284" s="731">
        <v>242527</v>
      </c>
      <c r="I1284" s="731">
        <v>242527</v>
      </c>
      <c r="J1284" s="731" t="s">
        <v>2136</v>
      </c>
      <c r="K1284" s="731" t="s">
        <v>2137</v>
      </c>
      <c r="L1284" s="734">
        <v>247.9</v>
      </c>
      <c r="M1284" s="734">
        <v>1</v>
      </c>
      <c r="N1284" s="735">
        <v>247.9</v>
      </c>
    </row>
    <row r="1285" spans="1:14" ht="14.45" customHeight="1" x14ac:dyDescent="0.2">
      <c r="A1285" s="729" t="s">
        <v>554</v>
      </c>
      <c r="B1285" s="730" t="s">
        <v>555</v>
      </c>
      <c r="C1285" s="731" t="s">
        <v>574</v>
      </c>
      <c r="D1285" s="732" t="s">
        <v>575</v>
      </c>
      <c r="E1285" s="733">
        <v>50113001</v>
      </c>
      <c r="F1285" s="732" t="s">
        <v>577</v>
      </c>
      <c r="G1285" s="731" t="s">
        <v>587</v>
      </c>
      <c r="H1285" s="731">
        <v>846141</v>
      </c>
      <c r="I1285" s="731">
        <v>107794</v>
      </c>
      <c r="J1285" s="731" t="s">
        <v>1600</v>
      </c>
      <c r="K1285" s="731" t="s">
        <v>1601</v>
      </c>
      <c r="L1285" s="734">
        <v>288.94000000000005</v>
      </c>
      <c r="M1285" s="734">
        <v>1</v>
      </c>
      <c r="N1285" s="735">
        <v>288.94000000000005</v>
      </c>
    </row>
    <row r="1286" spans="1:14" ht="14.45" customHeight="1" x14ac:dyDescent="0.2">
      <c r="A1286" s="729" t="s">
        <v>554</v>
      </c>
      <c r="B1286" s="730" t="s">
        <v>555</v>
      </c>
      <c r="C1286" s="731" t="s">
        <v>574</v>
      </c>
      <c r="D1286" s="732" t="s">
        <v>575</v>
      </c>
      <c r="E1286" s="733">
        <v>50113001</v>
      </c>
      <c r="F1286" s="732" t="s">
        <v>577</v>
      </c>
      <c r="G1286" s="731" t="s">
        <v>587</v>
      </c>
      <c r="H1286" s="731">
        <v>849578</v>
      </c>
      <c r="I1286" s="731">
        <v>149480</v>
      </c>
      <c r="J1286" s="731" t="s">
        <v>1602</v>
      </c>
      <c r="K1286" s="731" t="s">
        <v>1604</v>
      </c>
      <c r="L1286" s="734">
        <v>58.35499999999999</v>
      </c>
      <c r="M1286" s="734">
        <v>4</v>
      </c>
      <c r="N1286" s="735">
        <v>233.41999999999996</v>
      </c>
    </row>
    <row r="1287" spans="1:14" ht="14.45" customHeight="1" x14ac:dyDescent="0.2">
      <c r="A1287" s="729" t="s">
        <v>554</v>
      </c>
      <c r="B1287" s="730" t="s">
        <v>555</v>
      </c>
      <c r="C1287" s="731" t="s">
        <v>574</v>
      </c>
      <c r="D1287" s="732" t="s">
        <v>575</v>
      </c>
      <c r="E1287" s="733">
        <v>50113001</v>
      </c>
      <c r="F1287" s="732" t="s">
        <v>577</v>
      </c>
      <c r="G1287" s="731" t="s">
        <v>587</v>
      </c>
      <c r="H1287" s="731">
        <v>149483</v>
      </c>
      <c r="I1287" s="731">
        <v>149483</v>
      </c>
      <c r="J1287" s="731" t="s">
        <v>1602</v>
      </c>
      <c r="K1287" s="731" t="s">
        <v>1603</v>
      </c>
      <c r="L1287" s="734">
        <v>138.95000000000002</v>
      </c>
      <c r="M1287" s="734">
        <v>4</v>
      </c>
      <c r="N1287" s="735">
        <v>555.80000000000007</v>
      </c>
    </row>
    <row r="1288" spans="1:14" ht="14.45" customHeight="1" x14ac:dyDescent="0.2">
      <c r="A1288" s="729" t="s">
        <v>554</v>
      </c>
      <c r="B1288" s="730" t="s">
        <v>555</v>
      </c>
      <c r="C1288" s="731" t="s">
        <v>574</v>
      </c>
      <c r="D1288" s="732" t="s">
        <v>575</v>
      </c>
      <c r="E1288" s="733">
        <v>50113001</v>
      </c>
      <c r="F1288" s="732" t="s">
        <v>577</v>
      </c>
      <c r="G1288" s="731" t="s">
        <v>578</v>
      </c>
      <c r="H1288" s="731">
        <v>848770</v>
      </c>
      <c r="I1288" s="731">
        <v>155685</v>
      </c>
      <c r="J1288" s="731" t="s">
        <v>2138</v>
      </c>
      <c r="K1288" s="731" t="s">
        <v>1598</v>
      </c>
      <c r="L1288" s="734">
        <v>140.86000000000001</v>
      </c>
      <c r="M1288" s="734">
        <v>4</v>
      </c>
      <c r="N1288" s="735">
        <v>563.44000000000005</v>
      </c>
    </row>
    <row r="1289" spans="1:14" ht="14.45" customHeight="1" x14ac:dyDescent="0.2">
      <c r="A1289" s="729" t="s">
        <v>554</v>
      </c>
      <c r="B1289" s="730" t="s">
        <v>555</v>
      </c>
      <c r="C1289" s="731" t="s">
        <v>574</v>
      </c>
      <c r="D1289" s="732" t="s">
        <v>575</v>
      </c>
      <c r="E1289" s="733">
        <v>50113002</v>
      </c>
      <c r="F1289" s="732" t="s">
        <v>1608</v>
      </c>
      <c r="G1289" s="731" t="s">
        <v>578</v>
      </c>
      <c r="H1289" s="731">
        <v>397302</v>
      </c>
      <c r="I1289" s="731">
        <v>3290</v>
      </c>
      <c r="J1289" s="731" t="s">
        <v>1613</v>
      </c>
      <c r="K1289" s="731" t="s">
        <v>1614</v>
      </c>
      <c r="L1289" s="734">
        <v>1322.73</v>
      </c>
      <c r="M1289" s="734">
        <v>8</v>
      </c>
      <c r="N1289" s="735">
        <v>10581.84</v>
      </c>
    </row>
    <row r="1290" spans="1:14" ht="14.45" customHeight="1" x14ac:dyDescent="0.2">
      <c r="A1290" s="729" t="s">
        <v>554</v>
      </c>
      <c r="B1290" s="730" t="s">
        <v>555</v>
      </c>
      <c r="C1290" s="731" t="s">
        <v>574</v>
      </c>
      <c r="D1290" s="732" t="s">
        <v>575</v>
      </c>
      <c r="E1290" s="733">
        <v>50113006</v>
      </c>
      <c r="F1290" s="732" t="s">
        <v>1615</v>
      </c>
      <c r="G1290" s="731" t="s">
        <v>587</v>
      </c>
      <c r="H1290" s="731">
        <v>217108</v>
      </c>
      <c r="I1290" s="731">
        <v>217108</v>
      </c>
      <c r="J1290" s="731" t="s">
        <v>2139</v>
      </c>
      <c r="K1290" s="731" t="s">
        <v>1617</v>
      </c>
      <c r="L1290" s="734">
        <v>131.14999895058932</v>
      </c>
      <c r="M1290" s="734">
        <v>9</v>
      </c>
      <c r="N1290" s="735">
        <v>1180.349990555304</v>
      </c>
    </row>
    <row r="1291" spans="1:14" ht="14.45" customHeight="1" x14ac:dyDescent="0.2">
      <c r="A1291" s="729" t="s">
        <v>554</v>
      </c>
      <c r="B1291" s="730" t="s">
        <v>555</v>
      </c>
      <c r="C1291" s="731" t="s">
        <v>574</v>
      </c>
      <c r="D1291" s="732" t="s">
        <v>575</v>
      </c>
      <c r="E1291" s="733">
        <v>50113006</v>
      </c>
      <c r="F1291" s="732" t="s">
        <v>1615</v>
      </c>
      <c r="G1291" s="731" t="s">
        <v>587</v>
      </c>
      <c r="H1291" s="731">
        <v>217109</v>
      </c>
      <c r="I1291" s="731">
        <v>217109</v>
      </c>
      <c r="J1291" s="731" t="s">
        <v>1616</v>
      </c>
      <c r="K1291" s="731" t="s">
        <v>1617</v>
      </c>
      <c r="L1291" s="734">
        <v>131.14999999999998</v>
      </c>
      <c r="M1291" s="734">
        <v>9</v>
      </c>
      <c r="N1291" s="735">
        <v>1180.3499999999999</v>
      </c>
    </row>
    <row r="1292" spans="1:14" ht="14.45" customHeight="1" x14ac:dyDescent="0.2">
      <c r="A1292" s="729" t="s">
        <v>554</v>
      </c>
      <c r="B1292" s="730" t="s">
        <v>555</v>
      </c>
      <c r="C1292" s="731" t="s">
        <v>574</v>
      </c>
      <c r="D1292" s="732" t="s">
        <v>575</v>
      </c>
      <c r="E1292" s="733">
        <v>50113006</v>
      </c>
      <c r="F1292" s="732" t="s">
        <v>1615</v>
      </c>
      <c r="G1292" s="731" t="s">
        <v>587</v>
      </c>
      <c r="H1292" s="731">
        <v>217110</v>
      </c>
      <c r="I1292" s="731">
        <v>217110</v>
      </c>
      <c r="J1292" s="731" t="s">
        <v>1618</v>
      </c>
      <c r="K1292" s="731" t="s">
        <v>1617</v>
      </c>
      <c r="L1292" s="734">
        <v>131.14999976388262</v>
      </c>
      <c r="M1292" s="734">
        <v>20</v>
      </c>
      <c r="N1292" s="735">
        <v>2622.9999952776525</v>
      </c>
    </row>
    <row r="1293" spans="1:14" ht="14.45" customHeight="1" x14ac:dyDescent="0.2">
      <c r="A1293" s="729" t="s">
        <v>554</v>
      </c>
      <c r="B1293" s="730" t="s">
        <v>555</v>
      </c>
      <c r="C1293" s="731" t="s">
        <v>574</v>
      </c>
      <c r="D1293" s="732" t="s">
        <v>575</v>
      </c>
      <c r="E1293" s="733">
        <v>50113006</v>
      </c>
      <c r="F1293" s="732" t="s">
        <v>1615</v>
      </c>
      <c r="G1293" s="731" t="s">
        <v>587</v>
      </c>
      <c r="H1293" s="731">
        <v>33833</v>
      </c>
      <c r="I1293" s="731">
        <v>33833</v>
      </c>
      <c r="J1293" s="731" t="s">
        <v>1619</v>
      </c>
      <c r="K1293" s="731" t="s">
        <v>1617</v>
      </c>
      <c r="L1293" s="734">
        <v>167.22</v>
      </c>
      <c r="M1293" s="734">
        <v>60</v>
      </c>
      <c r="N1293" s="735">
        <v>10033.200000000001</v>
      </c>
    </row>
    <row r="1294" spans="1:14" ht="14.45" customHeight="1" x14ac:dyDescent="0.2">
      <c r="A1294" s="729" t="s">
        <v>554</v>
      </c>
      <c r="B1294" s="730" t="s">
        <v>555</v>
      </c>
      <c r="C1294" s="731" t="s">
        <v>574</v>
      </c>
      <c r="D1294" s="732" t="s">
        <v>575</v>
      </c>
      <c r="E1294" s="733">
        <v>50113006</v>
      </c>
      <c r="F1294" s="732" t="s">
        <v>1615</v>
      </c>
      <c r="G1294" s="731" t="s">
        <v>587</v>
      </c>
      <c r="H1294" s="731">
        <v>133339</v>
      </c>
      <c r="I1294" s="731">
        <v>33339</v>
      </c>
      <c r="J1294" s="731" t="s">
        <v>1620</v>
      </c>
      <c r="K1294" s="731" t="s">
        <v>1621</v>
      </c>
      <c r="L1294" s="734">
        <v>41.79999999999999</v>
      </c>
      <c r="M1294" s="734">
        <v>21</v>
      </c>
      <c r="N1294" s="735">
        <v>877.79999999999984</v>
      </c>
    </row>
    <row r="1295" spans="1:14" ht="14.45" customHeight="1" x14ac:dyDescent="0.2">
      <c r="A1295" s="729" t="s">
        <v>554</v>
      </c>
      <c r="B1295" s="730" t="s">
        <v>555</v>
      </c>
      <c r="C1295" s="731" t="s">
        <v>574</v>
      </c>
      <c r="D1295" s="732" t="s">
        <v>575</v>
      </c>
      <c r="E1295" s="733">
        <v>50113006</v>
      </c>
      <c r="F1295" s="732" t="s">
        <v>1615</v>
      </c>
      <c r="G1295" s="731" t="s">
        <v>578</v>
      </c>
      <c r="H1295" s="731">
        <v>217087</v>
      </c>
      <c r="I1295" s="731">
        <v>217087</v>
      </c>
      <c r="J1295" s="731" t="s">
        <v>1620</v>
      </c>
      <c r="K1295" s="731" t="s">
        <v>1617</v>
      </c>
      <c r="L1295" s="734">
        <v>165.24750000000003</v>
      </c>
      <c r="M1295" s="734">
        <v>20</v>
      </c>
      <c r="N1295" s="735">
        <v>3304.9500000000007</v>
      </c>
    </row>
    <row r="1296" spans="1:14" ht="14.45" customHeight="1" x14ac:dyDescent="0.2">
      <c r="A1296" s="729" t="s">
        <v>554</v>
      </c>
      <c r="B1296" s="730" t="s">
        <v>555</v>
      </c>
      <c r="C1296" s="731" t="s">
        <v>574</v>
      </c>
      <c r="D1296" s="732" t="s">
        <v>575</v>
      </c>
      <c r="E1296" s="733">
        <v>50113006</v>
      </c>
      <c r="F1296" s="732" t="s">
        <v>1615</v>
      </c>
      <c r="G1296" s="731" t="s">
        <v>587</v>
      </c>
      <c r="H1296" s="731">
        <v>133340</v>
      </c>
      <c r="I1296" s="731">
        <v>33340</v>
      </c>
      <c r="J1296" s="731" t="s">
        <v>1622</v>
      </c>
      <c r="K1296" s="731" t="s">
        <v>1621</v>
      </c>
      <c r="L1296" s="734">
        <v>41.685964912280703</v>
      </c>
      <c r="M1296" s="734">
        <v>57</v>
      </c>
      <c r="N1296" s="735">
        <v>2376.1</v>
      </c>
    </row>
    <row r="1297" spans="1:14" ht="14.45" customHeight="1" x14ac:dyDescent="0.2">
      <c r="A1297" s="729" t="s">
        <v>554</v>
      </c>
      <c r="B1297" s="730" t="s">
        <v>555</v>
      </c>
      <c r="C1297" s="731" t="s">
        <v>574</v>
      </c>
      <c r="D1297" s="732" t="s">
        <v>575</v>
      </c>
      <c r="E1297" s="733">
        <v>50113006</v>
      </c>
      <c r="F1297" s="732" t="s">
        <v>1615</v>
      </c>
      <c r="G1297" s="731" t="s">
        <v>578</v>
      </c>
      <c r="H1297" s="731">
        <v>217088</v>
      </c>
      <c r="I1297" s="731">
        <v>217088</v>
      </c>
      <c r="J1297" s="731" t="s">
        <v>1622</v>
      </c>
      <c r="K1297" s="731" t="s">
        <v>1617</v>
      </c>
      <c r="L1297" s="734">
        <v>164.86684210526317</v>
      </c>
      <c r="M1297" s="734">
        <v>19</v>
      </c>
      <c r="N1297" s="735">
        <v>3132.4700000000003</v>
      </c>
    </row>
    <row r="1298" spans="1:14" ht="14.45" customHeight="1" x14ac:dyDescent="0.2">
      <c r="A1298" s="729" t="s">
        <v>554</v>
      </c>
      <c r="B1298" s="730" t="s">
        <v>555</v>
      </c>
      <c r="C1298" s="731" t="s">
        <v>574</v>
      </c>
      <c r="D1298" s="732" t="s">
        <v>575</v>
      </c>
      <c r="E1298" s="733">
        <v>50113006</v>
      </c>
      <c r="F1298" s="732" t="s">
        <v>1615</v>
      </c>
      <c r="G1298" s="731" t="s">
        <v>578</v>
      </c>
      <c r="H1298" s="731">
        <v>217075</v>
      </c>
      <c r="I1298" s="731">
        <v>217075</v>
      </c>
      <c r="J1298" s="731" t="s">
        <v>2140</v>
      </c>
      <c r="K1298" s="731" t="s">
        <v>908</v>
      </c>
      <c r="L1298" s="734">
        <v>161.54999999999998</v>
      </c>
      <c r="M1298" s="734">
        <v>16</v>
      </c>
      <c r="N1298" s="735">
        <v>2584.7999999999997</v>
      </c>
    </row>
    <row r="1299" spans="1:14" ht="14.45" customHeight="1" x14ac:dyDescent="0.2">
      <c r="A1299" s="729" t="s">
        <v>554</v>
      </c>
      <c r="B1299" s="730" t="s">
        <v>555</v>
      </c>
      <c r="C1299" s="731" t="s">
        <v>574</v>
      </c>
      <c r="D1299" s="732" t="s">
        <v>575</v>
      </c>
      <c r="E1299" s="733">
        <v>50113006</v>
      </c>
      <c r="F1299" s="732" t="s">
        <v>1615</v>
      </c>
      <c r="G1299" s="731" t="s">
        <v>578</v>
      </c>
      <c r="H1299" s="731">
        <v>217076</v>
      </c>
      <c r="I1299" s="731">
        <v>217076</v>
      </c>
      <c r="J1299" s="731" t="s">
        <v>2141</v>
      </c>
      <c r="K1299" s="731" t="s">
        <v>908</v>
      </c>
      <c r="L1299" s="734">
        <v>161.55238095238093</v>
      </c>
      <c r="M1299" s="734">
        <v>21</v>
      </c>
      <c r="N1299" s="735">
        <v>3392.5999999999995</v>
      </c>
    </row>
    <row r="1300" spans="1:14" ht="14.45" customHeight="1" x14ac:dyDescent="0.2">
      <c r="A1300" s="729" t="s">
        <v>554</v>
      </c>
      <c r="B1300" s="730" t="s">
        <v>555</v>
      </c>
      <c r="C1300" s="731" t="s">
        <v>574</v>
      </c>
      <c r="D1300" s="732" t="s">
        <v>575</v>
      </c>
      <c r="E1300" s="733">
        <v>50113006</v>
      </c>
      <c r="F1300" s="732" t="s">
        <v>1615</v>
      </c>
      <c r="G1300" s="731" t="s">
        <v>578</v>
      </c>
      <c r="H1300" s="731">
        <v>217077</v>
      </c>
      <c r="I1300" s="731">
        <v>217077</v>
      </c>
      <c r="J1300" s="731" t="s">
        <v>1623</v>
      </c>
      <c r="K1300" s="731" t="s">
        <v>908</v>
      </c>
      <c r="L1300" s="734">
        <v>161.55625000000006</v>
      </c>
      <c r="M1300" s="734">
        <v>40</v>
      </c>
      <c r="N1300" s="735">
        <v>6462.2500000000027</v>
      </c>
    </row>
    <row r="1301" spans="1:14" ht="14.45" customHeight="1" x14ac:dyDescent="0.2">
      <c r="A1301" s="729" t="s">
        <v>554</v>
      </c>
      <c r="B1301" s="730" t="s">
        <v>555</v>
      </c>
      <c r="C1301" s="731" t="s">
        <v>574</v>
      </c>
      <c r="D1301" s="732" t="s">
        <v>575</v>
      </c>
      <c r="E1301" s="733">
        <v>50113006</v>
      </c>
      <c r="F1301" s="732" t="s">
        <v>1615</v>
      </c>
      <c r="G1301" s="731" t="s">
        <v>578</v>
      </c>
      <c r="H1301" s="731">
        <v>33516</v>
      </c>
      <c r="I1301" s="731">
        <v>33516</v>
      </c>
      <c r="J1301" s="731" t="s">
        <v>1624</v>
      </c>
      <c r="K1301" s="731" t="s">
        <v>910</v>
      </c>
      <c r="L1301" s="734">
        <v>32.802564102564098</v>
      </c>
      <c r="M1301" s="734">
        <v>39</v>
      </c>
      <c r="N1301" s="735">
        <v>1279.2999999999997</v>
      </c>
    </row>
    <row r="1302" spans="1:14" ht="14.45" customHeight="1" x14ac:dyDescent="0.2">
      <c r="A1302" s="729" t="s">
        <v>554</v>
      </c>
      <c r="B1302" s="730" t="s">
        <v>555</v>
      </c>
      <c r="C1302" s="731" t="s">
        <v>574</v>
      </c>
      <c r="D1302" s="732" t="s">
        <v>575</v>
      </c>
      <c r="E1302" s="733">
        <v>50113006</v>
      </c>
      <c r="F1302" s="732" t="s">
        <v>1615</v>
      </c>
      <c r="G1302" s="731" t="s">
        <v>587</v>
      </c>
      <c r="H1302" s="731">
        <v>33915</v>
      </c>
      <c r="I1302" s="731">
        <v>33915</v>
      </c>
      <c r="J1302" s="731" t="s">
        <v>1625</v>
      </c>
      <c r="K1302" s="731" t="s">
        <v>984</v>
      </c>
      <c r="L1302" s="734">
        <v>144.22</v>
      </c>
      <c r="M1302" s="734">
        <v>14</v>
      </c>
      <c r="N1302" s="735">
        <v>2019.0800000000002</v>
      </c>
    </row>
    <row r="1303" spans="1:14" ht="14.45" customHeight="1" x14ac:dyDescent="0.2">
      <c r="A1303" s="729" t="s">
        <v>554</v>
      </c>
      <c r="B1303" s="730" t="s">
        <v>555</v>
      </c>
      <c r="C1303" s="731" t="s">
        <v>574</v>
      </c>
      <c r="D1303" s="732" t="s">
        <v>575</v>
      </c>
      <c r="E1303" s="733">
        <v>50113006</v>
      </c>
      <c r="F1303" s="732" t="s">
        <v>1615</v>
      </c>
      <c r="G1303" s="731" t="s">
        <v>587</v>
      </c>
      <c r="H1303" s="731">
        <v>33914</v>
      </c>
      <c r="I1303" s="731">
        <v>33914</v>
      </c>
      <c r="J1303" s="731" t="s">
        <v>1626</v>
      </c>
      <c r="K1303" s="731" t="s">
        <v>984</v>
      </c>
      <c r="L1303" s="734">
        <v>144.22</v>
      </c>
      <c r="M1303" s="734">
        <v>62</v>
      </c>
      <c r="N1303" s="735">
        <v>8941.64</v>
      </c>
    </row>
    <row r="1304" spans="1:14" ht="14.45" customHeight="1" x14ac:dyDescent="0.2">
      <c r="A1304" s="729" t="s">
        <v>554</v>
      </c>
      <c r="B1304" s="730" t="s">
        <v>555</v>
      </c>
      <c r="C1304" s="731" t="s">
        <v>574</v>
      </c>
      <c r="D1304" s="732" t="s">
        <v>575</v>
      </c>
      <c r="E1304" s="733">
        <v>50113006</v>
      </c>
      <c r="F1304" s="732" t="s">
        <v>1615</v>
      </c>
      <c r="G1304" s="731" t="s">
        <v>587</v>
      </c>
      <c r="H1304" s="731">
        <v>33916</v>
      </c>
      <c r="I1304" s="731">
        <v>33916</v>
      </c>
      <c r="J1304" s="731" t="s">
        <v>1627</v>
      </c>
      <c r="K1304" s="731" t="s">
        <v>984</v>
      </c>
      <c r="L1304" s="734">
        <v>144.22</v>
      </c>
      <c r="M1304" s="734">
        <v>5</v>
      </c>
      <c r="N1304" s="735">
        <v>721.1</v>
      </c>
    </row>
    <row r="1305" spans="1:14" ht="14.45" customHeight="1" x14ac:dyDescent="0.2">
      <c r="A1305" s="729" t="s">
        <v>554</v>
      </c>
      <c r="B1305" s="730" t="s">
        <v>555</v>
      </c>
      <c r="C1305" s="731" t="s">
        <v>574</v>
      </c>
      <c r="D1305" s="732" t="s">
        <v>575</v>
      </c>
      <c r="E1305" s="733">
        <v>50113006</v>
      </c>
      <c r="F1305" s="732" t="s">
        <v>1615</v>
      </c>
      <c r="G1305" s="731" t="s">
        <v>578</v>
      </c>
      <c r="H1305" s="731">
        <v>33889</v>
      </c>
      <c r="I1305" s="731">
        <v>33889</v>
      </c>
      <c r="J1305" s="731" t="s">
        <v>1628</v>
      </c>
      <c r="K1305" s="731" t="s">
        <v>1629</v>
      </c>
      <c r="L1305" s="734">
        <v>114.11686868686867</v>
      </c>
      <c r="M1305" s="734">
        <v>66</v>
      </c>
      <c r="N1305" s="735">
        <v>7531.7133333333322</v>
      </c>
    </row>
    <row r="1306" spans="1:14" ht="14.45" customHeight="1" x14ac:dyDescent="0.2">
      <c r="A1306" s="729" t="s">
        <v>554</v>
      </c>
      <c r="B1306" s="730" t="s">
        <v>555</v>
      </c>
      <c r="C1306" s="731" t="s">
        <v>574</v>
      </c>
      <c r="D1306" s="732" t="s">
        <v>575</v>
      </c>
      <c r="E1306" s="733">
        <v>50113006</v>
      </c>
      <c r="F1306" s="732" t="s">
        <v>1615</v>
      </c>
      <c r="G1306" s="731" t="s">
        <v>578</v>
      </c>
      <c r="H1306" s="731">
        <v>33888</v>
      </c>
      <c r="I1306" s="731">
        <v>33888</v>
      </c>
      <c r="J1306" s="731" t="s">
        <v>1630</v>
      </c>
      <c r="K1306" s="731" t="s">
        <v>1629</v>
      </c>
      <c r="L1306" s="734">
        <v>114.11894736842105</v>
      </c>
      <c r="M1306" s="734">
        <v>38</v>
      </c>
      <c r="N1306" s="735">
        <v>4336.5199999999995</v>
      </c>
    </row>
    <row r="1307" spans="1:14" ht="14.45" customHeight="1" x14ac:dyDescent="0.2">
      <c r="A1307" s="729" t="s">
        <v>554</v>
      </c>
      <c r="B1307" s="730" t="s">
        <v>555</v>
      </c>
      <c r="C1307" s="731" t="s">
        <v>574</v>
      </c>
      <c r="D1307" s="732" t="s">
        <v>575</v>
      </c>
      <c r="E1307" s="733">
        <v>50113006</v>
      </c>
      <c r="F1307" s="732" t="s">
        <v>1615</v>
      </c>
      <c r="G1307" s="731" t="s">
        <v>578</v>
      </c>
      <c r="H1307" s="731">
        <v>33890</v>
      </c>
      <c r="I1307" s="731">
        <v>33890</v>
      </c>
      <c r="J1307" s="731" t="s">
        <v>1631</v>
      </c>
      <c r="K1307" s="731" t="s">
        <v>1629</v>
      </c>
      <c r="L1307" s="734">
        <v>114.4276923076923</v>
      </c>
      <c r="M1307" s="734">
        <v>13</v>
      </c>
      <c r="N1307" s="735">
        <v>1487.56</v>
      </c>
    </row>
    <row r="1308" spans="1:14" ht="14.45" customHeight="1" x14ac:dyDescent="0.2">
      <c r="A1308" s="729" t="s">
        <v>554</v>
      </c>
      <c r="B1308" s="730" t="s">
        <v>555</v>
      </c>
      <c r="C1308" s="731" t="s">
        <v>574</v>
      </c>
      <c r="D1308" s="732" t="s">
        <v>575</v>
      </c>
      <c r="E1308" s="733">
        <v>50113006</v>
      </c>
      <c r="F1308" s="732" t="s">
        <v>1615</v>
      </c>
      <c r="G1308" s="731" t="s">
        <v>578</v>
      </c>
      <c r="H1308" s="731">
        <v>33891</v>
      </c>
      <c r="I1308" s="731">
        <v>33891</v>
      </c>
      <c r="J1308" s="731" t="s">
        <v>1632</v>
      </c>
      <c r="K1308" s="731" t="s">
        <v>1629</v>
      </c>
      <c r="L1308" s="734">
        <v>114.77454545454545</v>
      </c>
      <c r="M1308" s="734">
        <v>33</v>
      </c>
      <c r="N1308" s="735">
        <v>3787.56</v>
      </c>
    </row>
    <row r="1309" spans="1:14" ht="14.45" customHeight="1" x14ac:dyDescent="0.2">
      <c r="A1309" s="729" t="s">
        <v>554</v>
      </c>
      <c r="B1309" s="730" t="s">
        <v>555</v>
      </c>
      <c r="C1309" s="731" t="s">
        <v>574</v>
      </c>
      <c r="D1309" s="732" t="s">
        <v>575</v>
      </c>
      <c r="E1309" s="733">
        <v>50113006</v>
      </c>
      <c r="F1309" s="732" t="s">
        <v>1615</v>
      </c>
      <c r="G1309" s="731" t="s">
        <v>578</v>
      </c>
      <c r="H1309" s="731">
        <v>841569</v>
      </c>
      <c r="I1309" s="731">
        <v>0</v>
      </c>
      <c r="J1309" s="731" t="s">
        <v>1635</v>
      </c>
      <c r="K1309" s="731" t="s">
        <v>329</v>
      </c>
      <c r="L1309" s="734">
        <v>897</v>
      </c>
      <c r="M1309" s="734">
        <v>1</v>
      </c>
      <c r="N1309" s="735">
        <v>897</v>
      </c>
    </row>
    <row r="1310" spans="1:14" ht="14.45" customHeight="1" x14ac:dyDescent="0.2">
      <c r="A1310" s="729" t="s">
        <v>554</v>
      </c>
      <c r="B1310" s="730" t="s">
        <v>555</v>
      </c>
      <c r="C1310" s="731" t="s">
        <v>574</v>
      </c>
      <c r="D1310" s="732" t="s">
        <v>575</v>
      </c>
      <c r="E1310" s="733">
        <v>50113006</v>
      </c>
      <c r="F1310" s="732" t="s">
        <v>1615</v>
      </c>
      <c r="G1310" s="731" t="s">
        <v>587</v>
      </c>
      <c r="H1310" s="731">
        <v>217111</v>
      </c>
      <c r="I1310" s="731">
        <v>217111</v>
      </c>
      <c r="J1310" s="731" t="s">
        <v>2142</v>
      </c>
      <c r="K1310" s="731" t="s">
        <v>2143</v>
      </c>
      <c r="L1310" s="734">
        <v>282.33999999999997</v>
      </c>
      <c r="M1310" s="734">
        <v>3</v>
      </c>
      <c r="N1310" s="735">
        <v>847.01999999999987</v>
      </c>
    </row>
    <row r="1311" spans="1:14" ht="14.45" customHeight="1" x14ac:dyDescent="0.2">
      <c r="A1311" s="729" t="s">
        <v>554</v>
      </c>
      <c r="B1311" s="730" t="s">
        <v>555</v>
      </c>
      <c r="C1311" s="731" t="s">
        <v>574</v>
      </c>
      <c r="D1311" s="732" t="s">
        <v>575</v>
      </c>
      <c r="E1311" s="733">
        <v>50113006</v>
      </c>
      <c r="F1311" s="732" t="s">
        <v>1615</v>
      </c>
      <c r="G1311" s="731" t="s">
        <v>587</v>
      </c>
      <c r="H1311" s="731">
        <v>217112</v>
      </c>
      <c r="I1311" s="731">
        <v>217112</v>
      </c>
      <c r="J1311" s="731" t="s">
        <v>1639</v>
      </c>
      <c r="K1311" s="731" t="s">
        <v>1640</v>
      </c>
      <c r="L1311" s="734">
        <v>166.88000000000002</v>
      </c>
      <c r="M1311" s="734">
        <v>1</v>
      </c>
      <c r="N1311" s="735">
        <v>166.88000000000002</v>
      </c>
    </row>
    <row r="1312" spans="1:14" ht="14.45" customHeight="1" x14ac:dyDescent="0.2">
      <c r="A1312" s="729" t="s">
        <v>554</v>
      </c>
      <c r="B1312" s="730" t="s">
        <v>555</v>
      </c>
      <c r="C1312" s="731" t="s">
        <v>574</v>
      </c>
      <c r="D1312" s="732" t="s">
        <v>575</v>
      </c>
      <c r="E1312" s="733">
        <v>50113006</v>
      </c>
      <c r="F1312" s="732" t="s">
        <v>1615</v>
      </c>
      <c r="G1312" s="731" t="s">
        <v>587</v>
      </c>
      <c r="H1312" s="731">
        <v>33898</v>
      </c>
      <c r="I1312" s="731">
        <v>33898</v>
      </c>
      <c r="J1312" s="731" t="s">
        <v>1641</v>
      </c>
      <c r="K1312" s="731" t="s">
        <v>984</v>
      </c>
      <c r="L1312" s="734">
        <v>138.54</v>
      </c>
      <c r="M1312" s="734">
        <v>4</v>
      </c>
      <c r="N1312" s="735">
        <v>554.16</v>
      </c>
    </row>
    <row r="1313" spans="1:14" ht="14.45" customHeight="1" x14ac:dyDescent="0.2">
      <c r="A1313" s="729" t="s">
        <v>554</v>
      </c>
      <c r="B1313" s="730" t="s">
        <v>555</v>
      </c>
      <c r="C1313" s="731" t="s">
        <v>574</v>
      </c>
      <c r="D1313" s="732" t="s">
        <v>575</v>
      </c>
      <c r="E1313" s="733">
        <v>50113006</v>
      </c>
      <c r="F1313" s="732" t="s">
        <v>1615</v>
      </c>
      <c r="G1313" s="731" t="s">
        <v>587</v>
      </c>
      <c r="H1313" s="731">
        <v>33741</v>
      </c>
      <c r="I1313" s="731">
        <v>33741</v>
      </c>
      <c r="J1313" s="731" t="s">
        <v>1642</v>
      </c>
      <c r="K1313" s="731" t="s">
        <v>984</v>
      </c>
      <c r="L1313" s="734">
        <v>111.81</v>
      </c>
      <c r="M1313" s="734">
        <v>2</v>
      </c>
      <c r="N1313" s="735">
        <v>223.62</v>
      </c>
    </row>
    <row r="1314" spans="1:14" ht="14.45" customHeight="1" x14ac:dyDescent="0.2">
      <c r="A1314" s="729" t="s">
        <v>554</v>
      </c>
      <c r="B1314" s="730" t="s">
        <v>555</v>
      </c>
      <c r="C1314" s="731" t="s">
        <v>574</v>
      </c>
      <c r="D1314" s="732" t="s">
        <v>575</v>
      </c>
      <c r="E1314" s="733">
        <v>50113006</v>
      </c>
      <c r="F1314" s="732" t="s">
        <v>1615</v>
      </c>
      <c r="G1314" s="731" t="s">
        <v>587</v>
      </c>
      <c r="H1314" s="731">
        <v>33897</v>
      </c>
      <c r="I1314" s="731">
        <v>33897</v>
      </c>
      <c r="J1314" s="731" t="s">
        <v>1643</v>
      </c>
      <c r="K1314" s="731" t="s">
        <v>984</v>
      </c>
      <c r="L1314" s="734">
        <v>111.81</v>
      </c>
      <c r="M1314" s="734">
        <v>8</v>
      </c>
      <c r="N1314" s="735">
        <v>894.48</v>
      </c>
    </row>
    <row r="1315" spans="1:14" ht="14.45" customHeight="1" x14ac:dyDescent="0.2">
      <c r="A1315" s="729" t="s">
        <v>554</v>
      </c>
      <c r="B1315" s="730" t="s">
        <v>555</v>
      </c>
      <c r="C1315" s="731" t="s">
        <v>574</v>
      </c>
      <c r="D1315" s="732" t="s">
        <v>575</v>
      </c>
      <c r="E1315" s="733">
        <v>50113006</v>
      </c>
      <c r="F1315" s="732" t="s">
        <v>1615</v>
      </c>
      <c r="G1315" s="731" t="s">
        <v>587</v>
      </c>
      <c r="H1315" s="731">
        <v>33742</v>
      </c>
      <c r="I1315" s="731">
        <v>33742</v>
      </c>
      <c r="J1315" s="731" t="s">
        <v>1644</v>
      </c>
      <c r="K1315" s="731" t="s">
        <v>984</v>
      </c>
      <c r="L1315" s="734">
        <v>111.81</v>
      </c>
      <c r="M1315" s="734">
        <v>3</v>
      </c>
      <c r="N1315" s="735">
        <v>335.43</v>
      </c>
    </row>
    <row r="1316" spans="1:14" ht="14.45" customHeight="1" x14ac:dyDescent="0.2">
      <c r="A1316" s="729" t="s">
        <v>554</v>
      </c>
      <c r="B1316" s="730" t="s">
        <v>555</v>
      </c>
      <c r="C1316" s="731" t="s">
        <v>574</v>
      </c>
      <c r="D1316" s="732" t="s">
        <v>575</v>
      </c>
      <c r="E1316" s="733">
        <v>50113006</v>
      </c>
      <c r="F1316" s="732" t="s">
        <v>1615</v>
      </c>
      <c r="G1316" s="731" t="s">
        <v>587</v>
      </c>
      <c r="H1316" s="731">
        <v>33740</v>
      </c>
      <c r="I1316" s="731">
        <v>33740</v>
      </c>
      <c r="J1316" s="731" t="s">
        <v>1645</v>
      </c>
      <c r="K1316" s="731" t="s">
        <v>984</v>
      </c>
      <c r="L1316" s="734">
        <v>111.80999999999999</v>
      </c>
      <c r="M1316" s="734">
        <v>37</v>
      </c>
      <c r="N1316" s="735">
        <v>4136.9699999999993</v>
      </c>
    </row>
    <row r="1317" spans="1:14" ht="14.45" customHeight="1" x14ac:dyDescent="0.2">
      <c r="A1317" s="729" t="s">
        <v>554</v>
      </c>
      <c r="B1317" s="730" t="s">
        <v>555</v>
      </c>
      <c r="C1317" s="731" t="s">
        <v>574</v>
      </c>
      <c r="D1317" s="732" t="s">
        <v>575</v>
      </c>
      <c r="E1317" s="733">
        <v>50113006</v>
      </c>
      <c r="F1317" s="732" t="s">
        <v>1615</v>
      </c>
      <c r="G1317" s="731" t="s">
        <v>587</v>
      </c>
      <c r="H1317" s="731">
        <v>33739</v>
      </c>
      <c r="I1317" s="731">
        <v>33739</v>
      </c>
      <c r="J1317" s="731" t="s">
        <v>1646</v>
      </c>
      <c r="K1317" s="731" t="s">
        <v>984</v>
      </c>
      <c r="L1317" s="734">
        <v>111.81</v>
      </c>
      <c r="M1317" s="734">
        <v>8</v>
      </c>
      <c r="N1317" s="735">
        <v>894.48</v>
      </c>
    </row>
    <row r="1318" spans="1:14" ht="14.45" customHeight="1" x14ac:dyDescent="0.2">
      <c r="A1318" s="729" t="s">
        <v>554</v>
      </c>
      <c r="B1318" s="730" t="s">
        <v>555</v>
      </c>
      <c r="C1318" s="731" t="s">
        <v>574</v>
      </c>
      <c r="D1318" s="732" t="s">
        <v>575</v>
      </c>
      <c r="E1318" s="733">
        <v>50113006</v>
      </c>
      <c r="F1318" s="732" t="s">
        <v>1615</v>
      </c>
      <c r="G1318" s="731" t="s">
        <v>587</v>
      </c>
      <c r="H1318" s="731">
        <v>846763</v>
      </c>
      <c r="I1318" s="731">
        <v>33419</v>
      </c>
      <c r="J1318" s="731" t="s">
        <v>1647</v>
      </c>
      <c r="K1318" s="731" t="s">
        <v>984</v>
      </c>
      <c r="L1318" s="734">
        <v>138.54</v>
      </c>
      <c r="M1318" s="734">
        <v>12</v>
      </c>
      <c r="N1318" s="735">
        <v>1662.48</v>
      </c>
    </row>
    <row r="1319" spans="1:14" ht="14.45" customHeight="1" x14ac:dyDescent="0.2">
      <c r="A1319" s="729" t="s">
        <v>554</v>
      </c>
      <c r="B1319" s="730" t="s">
        <v>555</v>
      </c>
      <c r="C1319" s="731" t="s">
        <v>574</v>
      </c>
      <c r="D1319" s="732" t="s">
        <v>575</v>
      </c>
      <c r="E1319" s="733">
        <v>50113006</v>
      </c>
      <c r="F1319" s="732" t="s">
        <v>1615</v>
      </c>
      <c r="G1319" s="731" t="s">
        <v>587</v>
      </c>
      <c r="H1319" s="731">
        <v>846764</v>
      </c>
      <c r="I1319" s="731">
        <v>33418</v>
      </c>
      <c r="J1319" s="731" t="s">
        <v>1648</v>
      </c>
      <c r="K1319" s="731" t="s">
        <v>984</v>
      </c>
      <c r="L1319" s="734">
        <v>138.54</v>
      </c>
      <c r="M1319" s="734">
        <v>22</v>
      </c>
      <c r="N1319" s="735">
        <v>3047.8799999999997</v>
      </c>
    </row>
    <row r="1320" spans="1:14" ht="14.45" customHeight="1" x14ac:dyDescent="0.2">
      <c r="A1320" s="729" t="s">
        <v>554</v>
      </c>
      <c r="B1320" s="730" t="s">
        <v>555</v>
      </c>
      <c r="C1320" s="731" t="s">
        <v>574</v>
      </c>
      <c r="D1320" s="732" t="s">
        <v>575</v>
      </c>
      <c r="E1320" s="733">
        <v>50113006</v>
      </c>
      <c r="F1320" s="732" t="s">
        <v>1615</v>
      </c>
      <c r="G1320" s="731" t="s">
        <v>587</v>
      </c>
      <c r="H1320" s="731">
        <v>846765</v>
      </c>
      <c r="I1320" s="731">
        <v>33421</v>
      </c>
      <c r="J1320" s="731" t="s">
        <v>1649</v>
      </c>
      <c r="K1320" s="731" t="s">
        <v>984</v>
      </c>
      <c r="L1320" s="734">
        <v>138.54</v>
      </c>
      <c r="M1320" s="734">
        <v>54</v>
      </c>
      <c r="N1320" s="735">
        <v>7481.1599999999989</v>
      </c>
    </row>
    <row r="1321" spans="1:14" ht="14.45" customHeight="1" x14ac:dyDescent="0.2">
      <c r="A1321" s="729" t="s">
        <v>554</v>
      </c>
      <c r="B1321" s="730" t="s">
        <v>555</v>
      </c>
      <c r="C1321" s="731" t="s">
        <v>574</v>
      </c>
      <c r="D1321" s="732" t="s">
        <v>575</v>
      </c>
      <c r="E1321" s="733">
        <v>50113006</v>
      </c>
      <c r="F1321" s="732" t="s">
        <v>1615</v>
      </c>
      <c r="G1321" s="731" t="s">
        <v>587</v>
      </c>
      <c r="H1321" s="731">
        <v>33865</v>
      </c>
      <c r="I1321" s="731">
        <v>33865</v>
      </c>
      <c r="J1321" s="731" t="s">
        <v>1650</v>
      </c>
      <c r="K1321" s="731" t="s">
        <v>984</v>
      </c>
      <c r="L1321" s="734">
        <v>138.54</v>
      </c>
      <c r="M1321" s="734">
        <v>8</v>
      </c>
      <c r="N1321" s="735">
        <v>1108.32</v>
      </c>
    </row>
    <row r="1322" spans="1:14" ht="14.45" customHeight="1" x14ac:dyDescent="0.2">
      <c r="A1322" s="729" t="s">
        <v>554</v>
      </c>
      <c r="B1322" s="730" t="s">
        <v>555</v>
      </c>
      <c r="C1322" s="731" t="s">
        <v>574</v>
      </c>
      <c r="D1322" s="732" t="s">
        <v>575</v>
      </c>
      <c r="E1322" s="733">
        <v>50113006</v>
      </c>
      <c r="F1322" s="732" t="s">
        <v>1615</v>
      </c>
      <c r="G1322" s="731" t="s">
        <v>587</v>
      </c>
      <c r="H1322" s="731">
        <v>33866</v>
      </c>
      <c r="I1322" s="731">
        <v>33866</v>
      </c>
      <c r="J1322" s="731" t="s">
        <v>1651</v>
      </c>
      <c r="K1322" s="731" t="s">
        <v>984</v>
      </c>
      <c r="L1322" s="734">
        <v>138.54</v>
      </c>
      <c r="M1322" s="734">
        <v>10</v>
      </c>
      <c r="N1322" s="735">
        <v>1385.3999999999999</v>
      </c>
    </row>
    <row r="1323" spans="1:14" ht="14.45" customHeight="1" x14ac:dyDescent="0.2">
      <c r="A1323" s="729" t="s">
        <v>554</v>
      </c>
      <c r="B1323" s="730" t="s">
        <v>555</v>
      </c>
      <c r="C1323" s="731" t="s">
        <v>574</v>
      </c>
      <c r="D1323" s="732" t="s">
        <v>575</v>
      </c>
      <c r="E1323" s="733">
        <v>50113006</v>
      </c>
      <c r="F1323" s="732" t="s">
        <v>1615</v>
      </c>
      <c r="G1323" s="731" t="s">
        <v>587</v>
      </c>
      <c r="H1323" s="731">
        <v>846766</v>
      </c>
      <c r="I1323" s="731">
        <v>33420</v>
      </c>
      <c r="J1323" s="731" t="s">
        <v>1652</v>
      </c>
      <c r="K1323" s="731" t="s">
        <v>984</v>
      </c>
      <c r="L1323" s="734">
        <v>138.54</v>
      </c>
      <c r="M1323" s="734">
        <v>34</v>
      </c>
      <c r="N1323" s="735">
        <v>4710.3599999999997</v>
      </c>
    </row>
    <row r="1324" spans="1:14" ht="14.45" customHeight="1" x14ac:dyDescent="0.2">
      <c r="A1324" s="729" t="s">
        <v>554</v>
      </c>
      <c r="B1324" s="730" t="s">
        <v>555</v>
      </c>
      <c r="C1324" s="731" t="s">
        <v>574</v>
      </c>
      <c r="D1324" s="732" t="s">
        <v>575</v>
      </c>
      <c r="E1324" s="733">
        <v>50113006</v>
      </c>
      <c r="F1324" s="732" t="s">
        <v>1615</v>
      </c>
      <c r="G1324" s="731" t="s">
        <v>587</v>
      </c>
      <c r="H1324" s="731">
        <v>987792</v>
      </c>
      <c r="I1324" s="731">
        <v>33749</v>
      </c>
      <c r="J1324" s="731" t="s">
        <v>1653</v>
      </c>
      <c r="K1324" s="731" t="s">
        <v>1654</v>
      </c>
      <c r="L1324" s="734">
        <v>96.354761904761901</v>
      </c>
      <c r="M1324" s="734">
        <v>21</v>
      </c>
      <c r="N1324" s="735">
        <v>2023.4499999999998</v>
      </c>
    </row>
    <row r="1325" spans="1:14" ht="14.45" customHeight="1" x14ac:dyDescent="0.2">
      <c r="A1325" s="729" t="s">
        <v>554</v>
      </c>
      <c r="B1325" s="730" t="s">
        <v>555</v>
      </c>
      <c r="C1325" s="731" t="s">
        <v>574</v>
      </c>
      <c r="D1325" s="732" t="s">
        <v>575</v>
      </c>
      <c r="E1325" s="733">
        <v>50113006</v>
      </c>
      <c r="F1325" s="732" t="s">
        <v>1615</v>
      </c>
      <c r="G1325" s="731" t="s">
        <v>587</v>
      </c>
      <c r="H1325" s="731">
        <v>33751</v>
      </c>
      <c r="I1325" s="731">
        <v>33751</v>
      </c>
      <c r="J1325" s="731" t="s">
        <v>1655</v>
      </c>
      <c r="K1325" s="731" t="s">
        <v>1654</v>
      </c>
      <c r="L1325" s="734">
        <v>96.54999954256607</v>
      </c>
      <c r="M1325" s="734">
        <v>38</v>
      </c>
      <c r="N1325" s="735">
        <v>3668.8999826175104</v>
      </c>
    </row>
    <row r="1326" spans="1:14" ht="14.45" customHeight="1" x14ac:dyDescent="0.2">
      <c r="A1326" s="729" t="s">
        <v>554</v>
      </c>
      <c r="B1326" s="730" t="s">
        <v>555</v>
      </c>
      <c r="C1326" s="731" t="s">
        <v>574</v>
      </c>
      <c r="D1326" s="732" t="s">
        <v>575</v>
      </c>
      <c r="E1326" s="733">
        <v>50113006</v>
      </c>
      <c r="F1326" s="732" t="s">
        <v>1615</v>
      </c>
      <c r="G1326" s="731" t="s">
        <v>587</v>
      </c>
      <c r="H1326" s="731">
        <v>395579</v>
      </c>
      <c r="I1326" s="731">
        <v>33752</v>
      </c>
      <c r="J1326" s="731" t="s">
        <v>1656</v>
      </c>
      <c r="K1326" s="731" t="s">
        <v>1657</v>
      </c>
      <c r="L1326" s="734">
        <v>96.55</v>
      </c>
      <c r="M1326" s="734">
        <v>31</v>
      </c>
      <c r="N1326" s="735">
        <v>2993.0499999999997</v>
      </c>
    </row>
    <row r="1327" spans="1:14" ht="14.45" customHeight="1" x14ac:dyDescent="0.2">
      <c r="A1327" s="729" t="s">
        <v>554</v>
      </c>
      <c r="B1327" s="730" t="s">
        <v>555</v>
      </c>
      <c r="C1327" s="731" t="s">
        <v>574</v>
      </c>
      <c r="D1327" s="732" t="s">
        <v>575</v>
      </c>
      <c r="E1327" s="733">
        <v>50113006</v>
      </c>
      <c r="F1327" s="732" t="s">
        <v>1615</v>
      </c>
      <c r="G1327" s="731" t="s">
        <v>587</v>
      </c>
      <c r="H1327" s="731">
        <v>33750</v>
      </c>
      <c r="I1327" s="731">
        <v>33750</v>
      </c>
      <c r="J1327" s="731" t="s">
        <v>1658</v>
      </c>
      <c r="K1327" s="731" t="s">
        <v>1654</v>
      </c>
      <c r="L1327" s="734">
        <v>96.549999795500113</v>
      </c>
      <c r="M1327" s="734">
        <v>34</v>
      </c>
      <c r="N1327" s="735">
        <v>3282.6999930470038</v>
      </c>
    </row>
    <row r="1328" spans="1:14" ht="14.45" customHeight="1" x14ac:dyDescent="0.2">
      <c r="A1328" s="729" t="s">
        <v>554</v>
      </c>
      <c r="B1328" s="730" t="s">
        <v>555</v>
      </c>
      <c r="C1328" s="731" t="s">
        <v>574</v>
      </c>
      <c r="D1328" s="732" t="s">
        <v>575</v>
      </c>
      <c r="E1328" s="733">
        <v>50113006</v>
      </c>
      <c r="F1328" s="732" t="s">
        <v>1615</v>
      </c>
      <c r="G1328" s="731" t="s">
        <v>587</v>
      </c>
      <c r="H1328" s="731">
        <v>33850</v>
      </c>
      <c r="I1328" s="731">
        <v>33850</v>
      </c>
      <c r="J1328" s="731" t="s">
        <v>2144</v>
      </c>
      <c r="K1328" s="731" t="s">
        <v>1617</v>
      </c>
      <c r="L1328" s="734">
        <v>107.71000000000002</v>
      </c>
      <c r="M1328" s="734">
        <v>3</v>
      </c>
      <c r="N1328" s="735">
        <v>323.13000000000005</v>
      </c>
    </row>
    <row r="1329" spans="1:14" ht="14.45" customHeight="1" x14ac:dyDescent="0.2">
      <c r="A1329" s="729" t="s">
        <v>554</v>
      </c>
      <c r="B1329" s="730" t="s">
        <v>555</v>
      </c>
      <c r="C1329" s="731" t="s">
        <v>574</v>
      </c>
      <c r="D1329" s="732" t="s">
        <v>575</v>
      </c>
      <c r="E1329" s="733">
        <v>50113006</v>
      </c>
      <c r="F1329" s="732" t="s">
        <v>1615</v>
      </c>
      <c r="G1329" s="731" t="s">
        <v>587</v>
      </c>
      <c r="H1329" s="731">
        <v>33852</v>
      </c>
      <c r="I1329" s="731">
        <v>33852</v>
      </c>
      <c r="J1329" s="731" t="s">
        <v>2145</v>
      </c>
      <c r="K1329" s="731" t="s">
        <v>1617</v>
      </c>
      <c r="L1329" s="734">
        <v>107.71000000000002</v>
      </c>
      <c r="M1329" s="734">
        <v>2</v>
      </c>
      <c r="N1329" s="735">
        <v>215.42000000000004</v>
      </c>
    </row>
    <row r="1330" spans="1:14" ht="14.45" customHeight="1" x14ac:dyDescent="0.2">
      <c r="A1330" s="729" t="s">
        <v>554</v>
      </c>
      <c r="B1330" s="730" t="s">
        <v>555</v>
      </c>
      <c r="C1330" s="731" t="s">
        <v>574</v>
      </c>
      <c r="D1330" s="732" t="s">
        <v>575</v>
      </c>
      <c r="E1330" s="733">
        <v>50113006</v>
      </c>
      <c r="F1330" s="732" t="s">
        <v>1615</v>
      </c>
      <c r="G1330" s="731" t="s">
        <v>587</v>
      </c>
      <c r="H1330" s="731">
        <v>33851</v>
      </c>
      <c r="I1330" s="731">
        <v>33851</v>
      </c>
      <c r="J1330" s="731" t="s">
        <v>2146</v>
      </c>
      <c r="K1330" s="731" t="s">
        <v>1617</v>
      </c>
      <c r="L1330" s="734">
        <v>122.44882352941177</v>
      </c>
      <c r="M1330" s="734">
        <v>17</v>
      </c>
      <c r="N1330" s="735">
        <v>2081.63</v>
      </c>
    </row>
    <row r="1331" spans="1:14" ht="14.45" customHeight="1" x14ac:dyDescent="0.2">
      <c r="A1331" s="729" t="s">
        <v>554</v>
      </c>
      <c r="B1331" s="730" t="s">
        <v>555</v>
      </c>
      <c r="C1331" s="731" t="s">
        <v>574</v>
      </c>
      <c r="D1331" s="732" t="s">
        <v>575</v>
      </c>
      <c r="E1331" s="733">
        <v>50113006</v>
      </c>
      <c r="F1331" s="732" t="s">
        <v>1615</v>
      </c>
      <c r="G1331" s="731" t="s">
        <v>587</v>
      </c>
      <c r="H1331" s="731">
        <v>990352</v>
      </c>
      <c r="I1331" s="731">
        <v>33935</v>
      </c>
      <c r="J1331" s="731" t="s">
        <v>2147</v>
      </c>
      <c r="K1331" s="731" t="s">
        <v>1621</v>
      </c>
      <c r="L1331" s="734">
        <v>31.350000000000005</v>
      </c>
      <c r="M1331" s="734">
        <v>1</v>
      </c>
      <c r="N1331" s="735">
        <v>31.350000000000005</v>
      </c>
    </row>
    <row r="1332" spans="1:14" ht="14.45" customHeight="1" x14ac:dyDescent="0.2">
      <c r="A1332" s="729" t="s">
        <v>554</v>
      </c>
      <c r="B1332" s="730" t="s">
        <v>555</v>
      </c>
      <c r="C1332" s="731" t="s">
        <v>574</v>
      </c>
      <c r="D1332" s="732" t="s">
        <v>575</v>
      </c>
      <c r="E1332" s="733">
        <v>50113006</v>
      </c>
      <c r="F1332" s="732" t="s">
        <v>1615</v>
      </c>
      <c r="G1332" s="731" t="s">
        <v>587</v>
      </c>
      <c r="H1332" s="731">
        <v>33857</v>
      </c>
      <c r="I1332" s="731">
        <v>33857</v>
      </c>
      <c r="J1332" s="731" t="s">
        <v>2148</v>
      </c>
      <c r="K1332" s="731" t="s">
        <v>1617</v>
      </c>
      <c r="L1332" s="734">
        <v>132.79</v>
      </c>
      <c r="M1332" s="734">
        <v>1</v>
      </c>
      <c r="N1332" s="735">
        <v>132.79</v>
      </c>
    </row>
    <row r="1333" spans="1:14" ht="14.45" customHeight="1" x14ac:dyDescent="0.2">
      <c r="A1333" s="729" t="s">
        <v>554</v>
      </c>
      <c r="B1333" s="730" t="s">
        <v>555</v>
      </c>
      <c r="C1333" s="731" t="s">
        <v>574</v>
      </c>
      <c r="D1333" s="732" t="s">
        <v>575</v>
      </c>
      <c r="E1333" s="733">
        <v>50113006</v>
      </c>
      <c r="F1333" s="732" t="s">
        <v>1615</v>
      </c>
      <c r="G1333" s="731" t="s">
        <v>587</v>
      </c>
      <c r="H1333" s="731">
        <v>217054</v>
      </c>
      <c r="I1333" s="731">
        <v>217054</v>
      </c>
      <c r="J1333" s="731" t="s">
        <v>2149</v>
      </c>
      <c r="K1333" s="731" t="s">
        <v>1663</v>
      </c>
      <c r="L1333" s="734">
        <v>1115.2699999999998</v>
      </c>
      <c r="M1333" s="734">
        <v>1</v>
      </c>
      <c r="N1333" s="735">
        <v>1115.2699999999998</v>
      </c>
    </row>
    <row r="1334" spans="1:14" ht="14.45" customHeight="1" x14ac:dyDescent="0.2">
      <c r="A1334" s="729" t="s">
        <v>554</v>
      </c>
      <c r="B1334" s="730" t="s">
        <v>555</v>
      </c>
      <c r="C1334" s="731" t="s">
        <v>574</v>
      </c>
      <c r="D1334" s="732" t="s">
        <v>575</v>
      </c>
      <c r="E1334" s="733">
        <v>50113006</v>
      </c>
      <c r="F1334" s="732" t="s">
        <v>1615</v>
      </c>
      <c r="G1334" s="731" t="s">
        <v>578</v>
      </c>
      <c r="H1334" s="731">
        <v>988740</v>
      </c>
      <c r="I1334" s="731">
        <v>0</v>
      </c>
      <c r="J1334" s="731" t="s">
        <v>1659</v>
      </c>
      <c r="K1334" s="731" t="s">
        <v>329</v>
      </c>
      <c r="L1334" s="734">
        <v>177.63</v>
      </c>
      <c r="M1334" s="734">
        <v>8</v>
      </c>
      <c r="N1334" s="735">
        <v>1421.04</v>
      </c>
    </row>
    <row r="1335" spans="1:14" ht="14.45" customHeight="1" x14ac:dyDescent="0.2">
      <c r="A1335" s="729" t="s">
        <v>554</v>
      </c>
      <c r="B1335" s="730" t="s">
        <v>555</v>
      </c>
      <c r="C1335" s="731" t="s">
        <v>574</v>
      </c>
      <c r="D1335" s="732" t="s">
        <v>575</v>
      </c>
      <c r="E1335" s="733">
        <v>50113006</v>
      </c>
      <c r="F1335" s="732" t="s">
        <v>1615</v>
      </c>
      <c r="G1335" s="731" t="s">
        <v>587</v>
      </c>
      <c r="H1335" s="731">
        <v>990411</v>
      </c>
      <c r="I1335" s="731">
        <v>33924</v>
      </c>
      <c r="J1335" s="731" t="s">
        <v>1660</v>
      </c>
      <c r="K1335" s="731" t="s">
        <v>1661</v>
      </c>
      <c r="L1335" s="734">
        <v>210.27116279069767</v>
      </c>
      <c r="M1335" s="734">
        <v>129</v>
      </c>
      <c r="N1335" s="735">
        <v>27124.98</v>
      </c>
    </row>
    <row r="1336" spans="1:14" ht="14.45" customHeight="1" x14ac:dyDescent="0.2">
      <c r="A1336" s="729" t="s">
        <v>554</v>
      </c>
      <c r="B1336" s="730" t="s">
        <v>555</v>
      </c>
      <c r="C1336" s="731" t="s">
        <v>574</v>
      </c>
      <c r="D1336" s="732" t="s">
        <v>575</v>
      </c>
      <c r="E1336" s="733">
        <v>50113006</v>
      </c>
      <c r="F1336" s="732" t="s">
        <v>1615</v>
      </c>
      <c r="G1336" s="731" t="s">
        <v>587</v>
      </c>
      <c r="H1336" s="731">
        <v>217052</v>
      </c>
      <c r="I1336" s="731">
        <v>217052</v>
      </c>
      <c r="J1336" s="731" t="s">
        <v>1662</v>
      </c>
      <c r="K1336" s="731" t="s">
        <v>1663</v>
      </c>
      <c r="L1336" s="734">
        <v>1502.27</v>
      </c>
      <c r="M1336" s="734">
        <v>2</v>
      </c>
      <c r="N1336" s="735">
        <v>3004.54</v>
      </c>
    </row>
    <row r="1337" spans="1:14" ht="14.45" customHeight="1" x14ac:dyDescent="0.2">
      <c r="A1337" s="729" t="s">
        <v>554</v>
      </c>
      <c r="B1337" s="730" t="s">
        <v>555</v>
      </c>
      <c r="C1337" s="731" t="s">
        <v>574</v>
      </c>
      <c r="D1337" s="732" t="s">
        <v>575</v>
      </c>
      <c r="E1337" s="733">
        <v>50113006</v>
      </c>
      <c r="F1337" s="732" t="s">
        <v>1615</v>
      </c>
      <c r="G1337" s="731" t="s">
        <v>578</v>
      </c>
      <c r="H1337" s="731">
        <v>33982</v>
      </c>
      <c r="I1337" s="731">
        <v>33982</v>
      </c>
      <c r="J1337" s="731" t="s">
        <v>2150</v>
      </c>
      <c r="K1337" s="731" t="s">
        <v>908</v>
      </c>
      <c r="L1337" s="734">
        <v>188.45000000000002</v>
      </c>
      <c r="M1337" s="734">
        <v>2</v>
      </c>
      <c r="N1337" s="735">
        <v>376.90000000000003</v>
      </c>
    </row>
    <row r="1338" spans="1:14" ht="14.45" customHeight="1" x14ac:dyDescent="0.2">
      <c r="A1338" s="729" t="s">
        <v>554</v>
      </c>
      <c r="B1338" s="730" t="s">
        <v>555</v>
      </c>
      <c r="C1338" s="731" t="s">
        <v>574</v>
      </c>
      <c r="D1338" s="732" t="s">
        <v>575</v>
      </c>
      <c r="E1338" s="733">
        <v>50113006</v>
      </c>
      <c r="F1338" s="732" t="s">
        <v>1615</v>
      </c>
      <c r="G1338" s="731" t="s">
        <v>578</v>
      </c>
      <c r="H1338" s="731">
        <v>33986</v>
      </c>
      <c r="I1338" s="731">
        <v>33986</v>
      </c>
      <c r="J1338" s="731" t="s">
        <v>1668</v>
      </c>
      <c r="K1338" s="731" t="s">
        <v>908</v>
      </c>
      <c r="L1338" s="734">
        <v>188.44999999999996</v>
      </c>
      <c r="M1338" s="734">
        <v>5</v>
      </c>
      <c r="N1338" s="735">
        <v>942.24999999999977</v>
      </c>
    </row>
    <row r="1339" spans="1:14" ht="14.45" customHeight="1" x14ac:dyDescent="0.2">
      <c r="A1339" s="729" t="s">
        <v>554</v>
      </c>
      <c r="B1339" s="730" t="s">
        <v>555</v>
      </c>
      <c r="C1339" s="731" t="s">
        <v>574</v>
      </c>
      <c r="D1339" s="732" t="s">
        <v>575</v>
      </c>
      <c r="E1339" s="733">
        <v>50113006</v>
      </c>
      <c r="F1339" s="732" t="s">
        <v>1615</v>
      </c>
      <c r="G1339" s="731" t="s">
        <v>578</v>
      </c>
      <c r="H1339" s="731">
        <v>33525</v>
      </c>
      <c r="I1339" s="731">
        <v>33525</v>
      </c>
      <c r="J1339" s="731" t="s">
        <v>2151</v>
      </c>
      <c r="K1339" s="731" t="s">
        <v>2152</v>
      </c>
      <c r="L1339" s="734">
        <v>94.77</v>
      </c>
      <c r="M1339" s="734">
        <v>15</v>
      </c>
      <c r="N1339" s="735">
        <v>1421.55</v>
      </c>
    </row>
    <row r="1340" spans="1:14" ht="14.45" customHeight="1" x14ac:dyDescent="0.2">
      <c r="A1340" s="729" t="s">
        <v>554</v>
      </c>
      <c r="B1340" s="730" t="s">
        <v>555</v>
      </c>
      <c r="C1340" s="731" t="s">
        <v>574</v>
      </c>
      <c r="D1340" s="732" t="s">
        <v>575</v>
      </c>
      <c r="E1340" s="733">
        <v>50113006</v>
      </c>
      <c r="F1340" s="732" t="s">
        <v>1615</v>
      </c>
      <c r="G1340" s="731" t="s">
        <v>578</v>
      </c>
      <c r="H1340" s="731">
        <v>992137</v>
      </c>
      <c r="I1340" s="731">
        <v>0</v>
      </c>
      <c r="J1340" s="731" t="s">
        <v>1671</v>
      </c>
      <c r="K1340" s="731" t="s">
        <v>329</v>
      </c>
      <c r="L1340" s="734">
        <v>694.23833333333334</v>
      </c>
      <c r="M1340" s="734">
        <v>6</v>
      </c>
      <c r="N1340" s="735">
        <v>4165.43</v>
      </c>
    </row>
    <row r="1341" spans="1:14" ht="14.45" customHeight="1" x14ac:dyDescent="0.2">
      <c r="A1341" s="729" t="s">
        <v>554</v>
      </c>
      <c r="B1341" s="730" t="s">
        <v>555</v>
      </c>
      <c r="C1341" s="731" t="s">
        <v>574</v>
      </c>
      <c r="D1341" s="732" t="s">
        <v>575</v>
      </c>
      <c r="E1341" s="733">
        <v>50113013</v>
      </c>
      <c r="F1341" s="732" t="s">
        <v>1675</v>
      </c>
      <c r="G1341" s="731" t="s">
        <v>329</v>
      </c>
      <c r="H1341" s="731">
        <v>243369</v>
      </c>
      <c r="I1341" s="731">
        <v>243369</v>
      </c>
      <c r="J1341" s="731" t="s">
        <v>1676</v>
      </c>
      <c r="K1341" s="731" t="s">
        <v>1677</v>
      </c>
      <c r="L1341" s="734">
        <v>544.3900000000001</v>
      </c>
      <c r="M1341" s="734">
        <v>7</v>
      </c>
      <c r="N1341" s="735">
        <v>3810.7300000000009</v>
      </c>
    </row>
    <row r="1342" spans="1:14" ht="14.45" customHeight="1" x14ac:dyDescent="0.2">
      <c r="A1342" s="729" t="s">
        <v>554</v>
      </c>
      <c r="B1342" s="730" t="s">
        <v>555</v>
      </c>
      <c r="C1342" s="731" t="s">
        <v>574</v>
      </c>
      <c r="D1342" s="732" t="s">
        <v>575</v>
      </c>
      <c r="E1342" s="733">
        <v>50113013</v>
      </c>
      <c r="F1342" s="732" t="s">
        <v>1675</v>
      </c>
      <c r="G1342" s="731" t="s">
        <v>587</v>
      </c>
      <c r="H1342" s="731">
        <v>195147</v>
      </c>
      <c r="I1342" s="731">
        <v>195147</v>
      </c>
      <c r="J1342" s="731" t="s">
        <v>1678</v>
      </c>
      <c r="K1342" s="731" t="s">
        <v>1679</v>
      </c>
      <c r="L1342" s="734">
        <v>638.00750000000016</v>
      </c>
      <c r="M1342" s="734">
        <v>4</v>
      </c>
      <c r="N1342" s="735">
        <v>2552.0300000000007</v>
      </c>
    </row>
    <row r="1343" spans="1:14" ht="14.45" customHeight="1" x14ac:dyDescent="0.2">
      <c r="A1343" s="729" t="s">
        <v>554</v>
      </c>
      <c r="B1343" s="730" t="s">
        <v>555</v>
      </c>
      <c r="C1343" s="731" t="s">
        <v>574</v>
      </c>
      <c r="D1343" s="732" t="s">
        <v>575</v>
      </c>
      <c r="E1343" s="733">
        <v>50113013</v>
      </c>
      <c r="F1343" s="732" t="s">
        <v>1675</v>
      </c>
      <c r="G1343" s="731" t="s">
        <v>587</v>
      </c>
      <c r="H1343" s="731">
        <v>185525</v>
      </c>
      <c r="I1343" s="731">
        <v>85525</v>
      </c>
      <c r="J1343" s="731" t="s">
        <v>1680</v>
      </c>
      <c r="K1343" s="731" t="s">
        <v>1681</v>
      </c>
      <c r="L1343" s="734">
        <v>110.19000000000001</v>
      </c>
      <c r="M1343" s="734">
        <v>2</v>
      </c>
      <c r="N1343" s="735">
        <v>220.38000000000002</v>
      </c>
    </row>
    <row r="1344" spans="1:14" ht="14.45" customHeight="1" x14ac:dyDescent="0.2">
      <c r="A1344" s="729" t="s">
        <v>554</v>
      </c>
      <c r="B1344" s="730" t="s">
        <v>555</v>
      </c>
      <c r="C1344" s="731" t="s">
        <v>574</v>
      </c>
      <c r="D1344" s="732" t="s">
        <v>575</v>
      </c>
      <c r="E1344" s="733">
        <v>50113013</v>
      </c>
      <c r="F1344" s="732" t="s">
        <v>1675</v>
      </c>
      <c r="G1344" s="731" t="s">
        <v>578</v>
      </c>
      <c r="H1344" s="731">
        <v>203097</v>
      </c>
      <c r="I1344" s="731">
        <v>203097</v>
      </c>
      <c r="J1344" s="731" t="s">
        <v>1682</v>
      </c>
      <c r="K1344" s="731" t="s">
        <v>1683</v>
      </c>
      <c r="L1344" s="734">
        <v>167.0327272727273</v>
      </c>
      <c r="M1344" s="734">
        <v>22</v>
      </c>
      <c r="N1344" s="735">
        <v>3674.7200000000007</v>
      </c>
    </row>
    <row r="1345" spans="1:14" ht="14.45" customHeight="1" x14ac:dyDescent="0.2">
      <c r="A1345" s="729" t="s">
        <v>554</v>
      </c>
      <c r="B1345" s="730" t="s">
        <v>555</v>
      </c>
      <c r="C1345" s="731" t="s">
        <v>574</v>
      </c>
      <c r="D1345" s="732" t="s">
        <v>575</v>
      </c>
      <c r="E1345" s="733">
        <v>50113013</v>
      </c>
      <c r="F1345" s="732" t="s">
        <v>1675</v>
      </c>
      <c r="G1345" s="731" t="s">
        <v>578</v>
      </c>
      <c r="H1345" s="731">
        <v>172972</v>
      </c>
      <c r="I1345" s="731">
        <v>72972</v>
      </c>
      <c r="J1345" s="731" t="s">
        <v>1684</v>
      </c>
      <c r="K1345" s="731" t="s">
        <v>1685</v>
      </c>
      <c r="L1345" s="734">
        <v>203.72000000000003</v>
      </c>
      <c r="M1345" s="734">
        <v>28.2</v>
      </c>
      <c r="N1345" s="735">
        <v>5744.9040000000005</v>
      </c>
    </row>
    <row r="1346" spans="1:14" ht="14.45" customHeight="1" x14ac:dyDescent="0.2">
      <c r="A1346" s="729" t="s">
        <v>554</v>
      </c>
      <c r="B1346" s="730" t="s">
        <v>555</v>
      </c>
      <c r="C1346" s="731" t="s">
        <v>574</v>
      </c>
      <c r="D1346" s="732" t="s">
        <v>575</v>
      </c>
      <c r="E1346" s="733">
        <v>50113013</v>
      </c>
      <c r="F1346" s="732" t="s">
        <v>1675</v>
      </c>
      <c r="G1346" s="731" t="s">
        <v>578</v>
      </c>
      <c r="H1346" s="731">
        <v>136083</v>
      </c>
      <c r="I1346" s="731">
        <v>136083</v>
      </c>
      <c r="J1346" s="731" t="s">
        <v>1688</v>
      </c>
      <c r="K1346" s="731" t="s">
        <v>1689</v>
      </c>
      <c r="L1346" s="734">
        <v>459.77</v>
      </c>
      <c r="M1346" s="734">
        <v>1</v>
      </c>
      <c r="N1346" s="735">
        <v>459.77</v>
      </c>
    </row>
    <row r="1347" spans="1:14" ht="14.45" customHeight="1" x14ac:dyDescent="0.2">
      <c r="A1347" s="729" t="s">
        <v>554</v>
      </c>
      <c r="B1347" s="730" t="s">
        <v>555</v>
      </c>
      <c r="C1347" s="731" t="s">
        <v>574</v>
      </c>
      <c r="D1347" s="732" t="s">
        <v>575</v>
      </c>
      <c r="E1347" s="733">
        <v>50113013</v>
      </c>
      <c r="F1347" s="732" t="s">
        <v>1675</v>
      </c>
      <c r="G1347" s="731" t="s">
        <v>587</v>
      </c>
      <c r="H1347" s="731">
        <v>164835</v>
      </c>
      <c r="I1347" s="731">
        <v>64835</v>
      </c>
      <c r="J1347" s="731" t="s">
        <v>1692</v>
      </c>
      <c r="K1347" s="731" t="s">
        <v>1693</v>
      </c>
      <c r="L1347" s="734">
        <v>140.03</v>
      </c>
      <c r="M1347" s="734">
        <v>2</v>
      </c>
      <c r="N1347" s="735">
        <v>280.06</v>
      </c>
    </row>
    <row r="1348" spans="1:14" ht="14.45" customHeight="1" x14ac:dyDescent="0.2">
      <c r="A1348" s="729" t="s">
        <v>554</v>
      </c>
      <c r="B1348" s="730" t="s">
        <v>555</v>
      </c>
      <c r="C1348" s="731" t="s">
        <v>574</v>
      </c>
      <c r="D1348" s="732" t="s">
        <v>575</v>
      </c>
      <c r="E1348" s="733">
        <v>50113013</v>
      </c>
      <c r="F1348" s="732" t="s">
        <v>1675</v>
      </c>
      <c r="G1348" s="731" t="s">
        <v>578</v>
      </c>
      <c r="H1348" s="731">
        <v>190778</v>
      </c>
      <c r="I1348" s="731">
        <v>90778</v>
      </c>
      <c r="J1348" s="731" t="s">
        <v>2153</v>
      </c>
      <c r="K1348" s="731" t="s">
        <v>2154</v>
      </c>
      <c r="L1348" s="734">
        <v>82.139999999999986</v>
      </c>
      <c r="M1348" s="734">
        <v>2</v>
      </c>
      <c r="N1348" s="735">
        <v>164.27999999999997</v>
      </c>
    </row>
    <row r="1349" spans="1:14" ht="14.45" customHeight="1" x14ac:dyDescent="0.2">
      <c r="A1349" s="729" t="s">
        <v>554</v>
      </c>
      <c r="B1349" s="730" t="s">
        <v>555</v>
      </c>
      <c r="C1349" s="731" t="s">
        <v>574</v>
      </c>
      <c r="D1349" s="732" t="s">
        <v>575</v>
      </c>
      <c r="E1349" s="733">
        <v>50113013</v>
      </c>
      <c r="F1349" s="732" t="s">
        <v>1675</v>
      </c>
      <c r="G1349" s="731" t="s">
        <v>578</v>
      </c>
      <c r="H1349" s="731">
        <v>117170</v>
      </c>
      <c r="I1349" s="731">
        <v>17170</v>
      </c>
      <c r="J1349" s="731" t="s">
        <v>1696</v>
      </c>
      <c r="K1349" s="731" t="s">
        <v>1697</v>
      </c>
      <c r="L1349" s="734">
        <v>72.84</v>
      </c>
      <c r="M1349" s="734">
        <v>2</v>
      </c>
      <c r="N1349" s="735">
        <v>145.68</v>
      </c>
    </row>
    <row r="1350" spans="1:14" ht="14.45" customHeight="1" x14ac:dyDescent="0.2">
      <c r="A1350" s="729" t="s">
        <v>554</v>
      </c>
      <c r="B1350" s="730" t="s">
        <v>555</v>
      </c>
      <c r="C1350" s="731" t="s">
        <v>574</v>
      </c>
      <c r="D1350" s="732" t="s">
        <v>575</v>
      </c>
      <c r="E1350" s="733">
        <v>50113013</v>
      </c>
      <c r="F1350" s="732" t="s">
        <v>1675</v>
      </c>
      <c r="G1350" s="731" t="s">
        <v>578</v>
      </c>
      <c r="H1350" s="731">
        <v>117171</v>
      </c>
      <c r="I1350" s="731">
        <v>17171</v>
      </c>
      <c r="J1350" s="731" t="s">
        <v>2155</v>
      </c>
      <c r="K1350" s="731" t="s">
        <v>1056</v>
      </c>
      <c r="L1350" s="734">
        <v>72.840000000000018</v>
      </c>
      <c r="M1350" s="734">
        <v>3</v>
      </c>
      <c r="N1350" s="735">
        <v>218.52000000000004</v>
      </c>
    </row>
    <row r="1351" spans="1:14" ht="14.45" customHeight="1" x14ac:dyDescent="0.2">
      <c r="A1351" s="729" t="s">
        <v>554</v>
      </c>
      <c r="B1351" s="730" t="s">
        <v>555</v>
      </c>
      <c r="C1351" s="731" t="s">
        <v>574</v>
      </c>
      <c r="D1351" s="732" t="s">
        <v>575</v>
      </c>
      <c r="E1351" s="733">
        <v>50113013</v>
      </c>
      <c r="F1351" s="732" t="s">
        <v>1675</v>
      </c>
      <c r="G1351" s="731" t="s">
        <v>578</v>
      </c>
      <c r="H1351" s="731">
        <v>111706</v>
      </c>
      <c r="I1351" s="731">
        <v>11706</v>
      </c>
      <c r="J1351" s="731" t="s">
        <v>1698</v>
      </c>
      <c r="K1351" s="731" t="s">
        <v>1699</v>
      </c>
      <c r="L1351" s="734">
        <v>527.38090909090909</v>
      </c>
      <c r="M1351" s="734">
        <v>11</v>
      </c>
      <c r="N1351" s="735">
        <v>5801.19</v>
      </c>
    </row>
    <row r="1352" spans="1:14" ht="14.45" customHeight="1" x14ac:dyDescent="0.2">
      <c r="A1352" s="729" t="s">
        <v>554</v>
      </c>
      <c r="B1352" s="730" t="s">
        <v>555</v>
      </c>
      <c r="C1352" s="731" t="s">
        <v>574</v>
      </c>
      <c r="D1352" s="732" t="s">
        <v>575</v>
      </c>
      <c r="E1352" s="733">
        <v>50113013</v>
      </c>
      <c r="F1352" s="732" t="s">
        <v>1675</v>
      </c>
      <c r="G1352" s="731" t="s">
        <v>578</v>
      </c>
      <c r="H1352" s="731">
        <v>131654</v>
      </c>
      <c r="I1352" s="731">
        <v>131654</v>
      </c>
      <c r="J1352" s="731" t="s">
        <v>1700</v>
      </c>
      <c r="K1352" s="731" t="s">
        <v>1701</v>
      </c>
      <c r="L1352" s="734">
        <v>264</v>
      </c>
      <c r="M1352" s="734">
        <v>3</v>
      </c>
      <c r="N1352" s="735">
        <v>792</v>
      </c>
    </row>
    <row r="1353" spans="1:14" ht="14.45" customHeight="1" x14ac:dyDescent="0.2">
      <c r="A1353" s="729" t="s">
        <v>554</v>
      </c>
      <c r="B1353" s="730" t="s">
        <v>555</v>
      </c>
      <c r="C1353" s="731" t="s">
        <v>574</v>
      </c>
      <c r="D1353" s="732" t="s">
        <v>575</v>
      </c>
      <c r="E1353" s="733">
        <v>50113013</v>
      </c>
      <c r="F1353" s="732" t="s">
        <v>1675</v>
      </c>
      <c r="G1353" s="731" t="s">
        <v>578</v>
      </c>
      <c r="H1353" s="731">
        <v>87104</v>
      </c>
      <c r="I1353" s="731">
        <v>87104</v>
      </c>
      <c r="J1353" s="731" t="s">
        <v>1704</v>
      </c>
      <c r="K1353" s="731" t="s">
        <v>1705</v>
      </c>
      <c r="L1353" s="734">
        <v>44.45</v>
      </c>
      <c r="M1353" s="734">
        <v>1</v>
      </c>
      <c r="N1353" s="735">
        <v>44.45</v>
      </c>
    </row>
    <row r="1354" spans="1:14" ht="14.45" customHeight="1" x14ac:dyDescent="0.2">
      <c r="A1354" s="729" t="s">
        <v>554</v>
      </c>
      <c r="B1354" s="730" t="s">
        <v>555</v>
      </c>
      <c r="C1354" s="731" t="s">
        <v>574</v>
      </c>
      <c r="D1354" s="732" t="s">
        <v>575</v>
      </c>
      <c r="E1354" s="733">
        <v>50113013</v>
      </c>
      <c r="F1354" s="732" t="s">
        <v>1675</v>
      </c>
      <c r="G1354" s="731" t="s">
        <v>578</v>
      </c>
      <c r="H1354" s="731">
        <v>162180</v>
      </c>
      <c r="I1354" s="731">
        <v>162180</v>
      </c>
      <c r="J1354" s="731" t="s">
        <v>2156</v>
      </c>
      <c r="K1354" s="731" t="s">
        <v>2157</v>
      </c>
      <c r="L1354" s="734">
        <v>341</v>
      </c>
      <c r="M1354" s="734">
        <v>4.2</v>
      </c>
      <c r="N1354" s="735">
        <v>1432.2</v>
      </c>
    </row>
    <row r="1355" spans="1:14" ht="14.45" customHeight="1" x14ac:dyDescent="0.2">
      <c r="A1355" s="729" t="s">
        <v>554</v>
      </c>
      <c r="B1355" s="730" t="s">
        <v>555</v>
      </c>
      <c r="C1355" s="731" t="s">
        <v>574</v>
      </c>
      <c r="D1355" s="732" t="s">
        <v>575</v>
      </c>
      <c r="E1355" s="733">
        <v>50113013</v>
      </c>
      <c r="F1355" s="732" t="s">
        <v>1675</v>
      </c>
      <c r="G1355" s="731" t="s">
        <v>578</v>
      </c>
      <c r="H1355" s="731">
        <v>162187</v>
      </c>
      <c r="I1355" s="731">
        <v>162187</v>
      </c>
      <c r="J1355" s="731" t="s">
        <v>1706</v>
      </c>
      <c r="K1355" s="731" t="s">
        <v>1707</v>
      </c>
      <c r="L1355" s="734">
        <v>671</v>
      </c>
      <c r="M1355" s="734">
        <v>2</v>
      </c>
      <c r="N1355" s="735">
        <v>1342</v>
      </c>
    </row>
    <row r="1356" spans="1:14" ht="14.45" customHeight="1" x14ac:dyDescent="0.2">
      <c r="A1356" s="729" t="s">
        <v>554</v>
      </c>
      <c r="B1356" s="730" t="s">
        <v>555</v>
      </c>
      <c r="C1356" s="731" t="s">
        <v>574</v>
      </c>
      <c r="D1356" s="732" t="s">
        <v>575</v>
      </c>
      <c r="E1356" s="733">
        <v>50113013</v>
      </c>
      <c r="F1356" s="732" t="s">
        <v>1675</v>
      </c>
      <c r="G1356" s="731" t="s">
        <v>587</v>
      </c>
      <c r="H1356" s="731">
        <v>849655</v>
      </c>
      <c r="I1356" s="731">
        <v>129836</v>
      </c>
      <c r="J1356" s="731" t="s">
        <v>1710</v>
      </c>
      <c r="K1356" s="731" t="s">
        <v>1709</v>
      </c>
      <c r="L1356" s="734">
        <v>264</v>
      </c>
      <c r="M1356" s="734">
        <v>15</v>
      </c>
      <c r="N1356" s="735">
        <v>3960</v>
      </c>
    </row>
    <row r="1357" spans="1:14" ht="14.45" customHeight="1" x14ac:dyDescent="0.2">
      <c r="A1357" s="729" t="s">
        <v>554</v>
      </c>
      <c r="B1357" s="730" t="s">
        <v>555</v>
      </c>
      <c r="C1357" s="731" t="s">
        <v>574</v>
      </c>
      <c r="D1357" s="732" t="s">
        <v>575</v>
      </c>
      <c r="E1357" s="733">
        <v>50113013</v>
      </c>
      <c r="F1357" s="732" t="s">
        <v>1675</v>
      </c>
      <c r="G1357" s="731" t="s">
        <v>578</v>
      </c>
      <c r="H1357" s="731">
        <v>844851</v>
      </c>
      <c r="I1357" s="731">
        <v>107135</v>
      </c>
      <c r="J1357" s="731" t="s">
        <v>2158</v>
      </c>
      <c r="K1357" s="731" t="s">
        <v>2159</v>
      </c>
      <c r="L1357" s="734">
        <v>64.039999999999992</v>
      </c>
      <c r="M1357" s="734">
        <v>5</v>
      </c>
      <c r="N1357" s="735">
        <v>320.2</v>
      </c>
    </row>
    <row r="1358" spans="1:14" ht="14.45" customHeight="1" x14ac:dyDescent="0.2">
      <c r="A1358" s="729" t="s">
        <v>554</v>
      </c>
      <c r="B1358" s="730" t="s">
        <v>555</v>
      </c>
      <c r="C1358" s="731" t="s">
        <v>574</v>
      </c>
      <c r="D1358" s="732" t="s">
        <v>575</v>
      </c>
      <c r="E1358" s="733">
        <v>50113013</v>
      </c>
      <c r="F1358" s="732" t="s">
        <v>1675</v>
      </c>
      <c r="G1358" s="731" t="s">
        <v>578</v>
      </c>
      <c r="H1358" s="731">
        <v>844576</v>
      </c>
      <c r="I1358" s="731">
        <v>100339</v>
      </c>
      <c r="J1358" s="731" t="s">
        <v>1715</v>
      </c>
      <c r="K1358" s="731" t="s">
        <v>1716</v>
      </c>
      <c r="L1358" s="734">
        <v>96.450000000000017</v>
      </c>
      <c r="M1358" s="734">
        <v>14</v>
      </c>
      <c r="N1358" s="735">
        <v>1350.3000000000002</v>
      </c>
    </row>
    <row r="1359" spans="1:14" ht="14.45" customHeight="1" x14ac:dyDescent="0.2">
      <c r="A1359" s="729" t="s">
        <v>554</v>
      </c>
      <c r="B1359" s="730" t="s">
        <v>555</v>
      </c>
      <c r="C1359" s="731" t="s">
        <v>574</v>
      </c>
      <c r="D1359" s="732" t="s">
        <v>575</v>
      </c>
      <c r="E1359" s="733">
        <v>50113013</v>
      </c>
      <c r="F1359" s="732" t="s">
        <v>1675</v>
      </c>
      <c r="G1359" s="731" t="s">
        <v>578</v>
      </c>
      <c r="H1359" s="731">
        <v>119751</v>
      </c>
      <c r="I1359" s="731">
        <v>19751</v>
      </c>
      <c r="J1359" s="731" t="s">
        <v>1719</v>
      </c>
      <c r="K1359" s="731" t="s">
        <v>2160</v>
      </c>
      <c r="L1359" s="734">
        <v>67</v>
      </c>
      <c r="M1359" s="734">
        <v>2</v>
      </c>
      <c r="N1359" s="735">
        <v>134</v>
      </c>
    </row>
    <row r="1360" spans="1:14" ht="14.45" customHeight="1" x14ac:dyDescent="0.2">
      <c r="A1360" s="729" t="s">
        <v>554</v>
      </c>
      <c r="B1360" s="730" t="s">
        <v>555</v>
      </c>
      <c r="C1360" s="731" t="s">
        <v>574</v>
      </c>
      <c r="D1360" s="732" t="s">
        <v>575</v>
      </c>
      <c r="E1360" s="733">
        <v>50113013</v>
      </c>
      <c r="F1360" s="732" t="s">
        <v>1675</v>
      </c>
      <c r="G1360" s="731" t="s">
        <v>578</v>
      </c>
      <c r="H1360" s="731">
        <v>162052</v>
      </c>
      <c r="I1360" s="731">
        <v>62052</v>
      </c>
      <c r="J1360" s="731" t="s">
        <v>1719</v>
      </c>
      <c r="K1360" s="731" t="s">
        <v>1720</v>
      </c>
      <c r="L1360" s="734">
        <v>99.205000000000013</v>
      </c>
      <c r="M1360" s="734">
        <v>2</v>
      </c>
      <c r="N1360" s="735">
        <v>198.41000000000003</v>
      </c>
    </row>
    <row r="1361" spans="1:14" ht="14.45" customHeight="1" x14ac:dyDescent="0.2">
      <c r="A1361" s="729" t="s">
        <v>554</v>
      </c>
      <c r="B1361" s="730" t="s">
        <v>555</v>
      </c>
      <c r="C1361" s="731" t="s">
        <v>574</v>
      </c>
      <c r="D1361" s="732" t="s">
        <v>575</v>
      </c>
      <c r="E1361" s="733">
        <v>50113013</v>
      </c>
      <c r="F1361" s="732" t="s">
        <v>1675</v>
      </c>
      <c r="G1361" s="731" t="s">
        <v>578</v>
      </c>
      <c r="H1361" s="731">
        <v>102427</v>
      </c>
      <c r="I1361" s="731">
        <v>2427</v>
      </c>
      <c r="J1361" s="731" t="s">
        <v>1721</v>
      </c>
      <c r="K1361" s="731" t="s">
        <v>994</v>
      </c>
      <c r="L1361" s="734">
        <v>102.14999999999999</v>
      </c>
      <c r="M1361" s="734">
        <v>11</v>
      </c>
      <c r="N1361" s="735">
        <v>1123.6499999999999</v>
      </c>
    </row>
    <row r="1362" spans="1:14" ht="14.45" customHeight="1" x14ac:dyDescent="0.2">
      <c r="A1362" s="729" t="s">
        <v>554</v>
      </c>
      <c r="B1362" s="730" t="s">
        <v>555</v>
      </c>
      <c r="C1362" s="731" t="s">
        <v>574</v>
      </c>
      <c r="D1362" s="732" t="s">
        <v>575</v>
      </c>
      <c r="E1362" s="733">
        <v>50113013</v>
      </c>
      <c r="F1362" s="732" t="s">
        <v>1675</v>
      </c>
      <c r="G1362" s="731" t="s">
        <v>578</v>
      </c>
      <c r="H1362" s="731">
        <v>148261</v>
      </c>
      <c r="I1362" s="731">
        <v>48261</v>
      </c>
      <c r="J1362" s="731" t="s">
        <v>1722</v>
      </c>
      <c r="K1362" s="731" t="s">
        <v>1723</v>
      </c>
      <c r="L1362" s="734">
        <v>68.92</v>
      </c>
      <c r="M1362" s="734">
        <v>1</v>
      </c>
      <c r="N1362" s="735">
        <v>68.92</v>
      </c>
    </row>
    <row r="1363" spans="1:14" ht="14.45" customHeight="1" x14ac:dyDescent="0.2">
      <c r="A1363" s="729" t="s">
        <v>554</v>
      </c>
      <c r="B1363" s="730" t="s">
        <v>555</v>
      </c>
      <c r="C1363" s="731" t="s">
        <v>574</v>
      </c>
      <c r="D1363" s="732" t="s">
        <v>575</v>
      </c>
      <c r="E1363" s="733">
        <v>50113013</v>
      </c>
      <c r="F1363" s="732" t="s">
        <v>1675</v>
      </c>
      <c r="G1363" s="731" t="s">
        <v>578</v>
      </c>
      <c r="H1363" s="731">
        <v>101066</v>
      </c>
      <c r="I1363" s="731">
        <v>1066</v>
      </c>
      <c r="J1363" s="731" t="s">
        <v>1722</v>
      </c>
      <c r="K1363" s="731" t="s">
        <v>1724</v>
      </c>
      <c r="L1363" s="734">
        <v>57.271176470588244</v>
      </c>
      <c r="M1363" s="734">
        <v>17</v>
      </c>
      <c r="N1363" s="735">
        <v>973.61000000000013</v>
      </c>
    </row>
    <row r="1364" spans="1:14" ht="14.45" customHeight="1" x14ac:dyDescent="0.2">
      <c r="A1364" s="729" t="s">
        <v>554</v>
      </c>
      <c r="B1364" s="730" t="s">
        <v>555</v>
      </c>
      <c r="C1364" s="731" t="s">
        <v>574</v>
      </c>
      <c r="D1364" s="732" t="s">
        <v>575</v>
      </c>
      <c r="E1364" s="733">
        <v>50113013</v>
      </c>
      <c r="F1364" s="732" t="s">
        <v>1675</v>
      </c>
      <c r="G1364" s="731" t="s">
        <v>578</v>
      </c>
      <c r="H1364" s="731">
        <v>188746</v>
      </c>
      <c r="I1364" s="731">
        <v>88746</v>
      </c>
      <c r="J1364" s="731" t="s">
        <v>1725</v>
      </c>
      <c r="K1364" s="731" t="s">
        <v>1726</v>
      </c>
      <c r="L1364" s="734">
        <v>51.95</v>
      </c>
      <c r="M1364" s="734">
        <v>2</v>
      </c>
      <c r="N1364" s="735">
        <v>103.9</v>
      </c>
    </row>
    <row r="1365" spans="1:14" ht="14.45" customHeight="1" x14ac:dyDescent="0.2">
      <c r="A1365" s="729" t="s">
        <v>554</v>
      </c>
      <c r="B1365" s="730" t="s">
        <v>555</v>
      </c>
      <c r="C1365" s="731" t="s">
        <v>574</v>
      </c>
      <c r="D1365" s="732" t="s">
        <v>575</v>
      </c>
      <c r="E1365" s="733">
        <v>50113013</v>
      </c>
      <c r="F1365" s="732" t="s">
        <v>1675</v>
      </c>
      <c r="G1365" s="731" t="s">
        <v>578</v>
      </c>
      <c r="H1365" s="731">
        <v>207280</v>
      </c>
      <c r="I1365" s="731">
        <v>207280</v>
      </c>
      <c r="J1365" s="731" t="s">
        <v>1727</v>
      </c>
      <c r="K1365" s="731" t="s">
        <v>660</v>
      </c>
      <c r="L1365" s="734">
        <v>129.82319999999999</v>
      </c>
      <c r="M1365" s="734">
        <v>25</v>
      </c>
      <c r="N1365" s="735">
        <v>3245.58</v>
      </c>
    </row>
    <row r="1366" spans="1:14" ht="14.45" customHeight="1" x14ac:dyDescent="0.2">
      <c r="A1366" s="729" t="s">
        <v>554</v>
      </c>
      <c r="B1366" s="730" t="s">
        <v>555</v>
      </c>
      <c r="C1366" s="731" t="s">
        <v>574</v>
      </c>
      <c r="D1366" s="732" t="s">
        <v>575</v>
      </c>
      <c r="E1366" s="733">
        <v>50113013</v>
      </c>
      <c r="F1366" s="732" t="s">
        <v>1675</v>
      </c>
      <c r="G1366" s="731" t="s">
        <v>578</v>
      </c>
      <c r="H1366" s="731">
        <v>847476</v>
      </c>
      <c r="I1366" s="731">
        <v>112782</v>
      </c>
      <c r="J1366" s="731" t="s">
        <v>1728</v>
      </c>
      <c r="K1366" s="731" t="s">
        <v>1729</v>
      </c>
      <c r="L1366" s="734">
        <v>728.75</v>
      </c>
      <c r="M1366" s="734">
        <v>1.5</v>
      </c>
      <c r="N1366" s="735">
        <v>1093.125</v>
      </c>
    </row>
    <row r="1367" spans="1:14" ht="14.45" customHeight="1" x14ac:dyDescent="0.2">
      <c r="A1367" s="729" t="s">
        <v>554</v>
      </c>
      <c r="B1367" s="730" t="s">
        <v>555</v>
      </c>
      <c r="C1367" s="731" t="s">
        <v>574</v>
      </c>
      <c r="D1367" s="732" t="s">
        <v>575</v>
      </c>
      <c r="E1367" s="733">
        <v>50113013</v>
      </c>
      <c r="F1367" s="732" t="s">
        <v>1675</v>
      </c>
      <c r="G1367" s="731" t="s">
        <v>578</v>
      </c>
      <c r="H1367" s="731">
        <v>96414</v>
      </c>
      <c r="I1367" s="731">
        <v>96414</v>
      </c>
      <c r="J1367" s="731" t="s">
        <v>1732</v>
      </c>
      <c r="K1367" s="731" t="s">
        <v>1733</v>
      </c>
      <c r="L1367" s="734">
        <v>59.2</v>
      </c>
      <c r="M1367" s="734">
        <v>1</v>
      </c>
      <c r="N1367" s="735">
        <v>59.2</v>
      </c>
    </row>
    <row r="1368" spans="1:14" ht="14.45" customHeight="1" x14ac:dyDescent="0.2">
      <c r="A1368" s="729" t="s">
        <v>554</v>
      </c>
      <c r="B1368" s="730" t="s">
        <v>555</v>
      </c>
      <c r="C1368" s="731" t="s">
        <v>574</v>
      </c>
      <c r="D1368" s="732" t="s">
        <v>575</v>
      </c>
      <c r="E1368" s="733">
        <v>50113013</v>
      </c>
      <c r="F1368" s="732" t="s">
        <v>1675</v>
      </c>
      <c r="G1368" s="731" t="s">
        <v>578</v>
      </c>
      <c r="H1368" s="731">
        <v>141146</v>
      </c>
      <c r="I1368" s="731">
        <v>41146</v>
      </c>
      <c r="J1368" s="731" t="s">
        <v>2161</v>
      </c>
      <c r="K1368" s="731" t="s">
        <v>2162</v>
      </c>
      <c r="L1368" s="734">
        <v>181.53</v>
      </c>
      <c r="M1368" s="734">
        <v>2</v>
      </c>
      <c r="N1368" s="735">
        <v>363.06</v>
      </c>
    </row>
    <row r="1369" spans="1:14" ht="14.45" customHeight="1" x14ac:dyDescent="0.2">
      <c r="A1369" s="729" t="s">
        <v>554</v>
      </c>
      <c r="B1369" s="730" t="s">
        <v>555</v>
      </c>
      <c r="C1369" s="731" t="s">
        <v>574</v>
      </c>
      <c r="D1369" s="732" t="s">
        <v>575</v>
      </c>
      <c r="E1369" s="733">
        <v>50113013</v>
      </c>
      <c r="F1369" s="732" t="s">
        <v>1675</v>
      </c>
      <c r="G1369" s="731" t="s">
        <v>578</v>
      </c>
      <c r="H1369" s="731">
        <v>192490</v>
      </c>
      <c r="I1369" s="731">
        <v>92490</v>
      </c>
      <c r="J1369" s="731" t="s">
        <v>2163</v>
      </c>
      <c r="K1369" s="731" t="s">
        <v>2164</v>
      </c>
      <c r="L1369" s="734">
        <v>121.02</v>
      </c>
      <c r="M1369" s="734">
        <v>1</v>
      </c>
      <c r="N1369" s="735">
        <v>121.02</v>
      </c>
    </row>
    <row r="1370" spans="1:14" ht="14.45" customHeight="1" x14ac:dyDescent="0.2">
      <c r="A1370" s="729" t="s">
        <v>554</v>
      </c>
      <c r="B1370" s="730" t="s">
        <v>555</v>
      </c>
      <c r="C1370" s="731" t="s">
        <v>574</v>
      </c>
      <c r="D1370" s="732" t="s">
        <v>575</v>
      </c>
      <c r="E1370" s="733">
        <v>50113013</v>
      </c>
      <c r="F1370" s="732" t="s">
        <v>1675</v>
      </c>
      <c r="G1370" s="731" t="s">
        <v>295</v>
      </c>
      <c r="H1370" s="731">
        <v>134595</v>
      </c>
      <c r="I1370" s="731">
        <v>134595</v>
      </c>
      <c r="J1370" s="731" t="s">
        <v>1737</v>
      </c>
      <c r="K1370" s="731" t="s">
        <v>1738</v>
      </c>
      <c r="L1370" s="734">
        <v>416.77999999999986</v>
      </c>
      <c r="M1370" s="734">
        <v>2</v>
      </c>
      <c r="N1370" s="735">
        <v>833.55999999999972</v>
      </c>
    </row>
    <row r="1371" spans="1:14" ht="14.45" customHeight="1" x14ac:dyDescent="0.2">
      <c r="A1371" s="729" t="s">
        <v>554</v>
      </c>
      <c r="B1371" s="730" t="s">
        <v>555</v>
      </c>
      <c r="C1371" s="731" t="s">
        <v>574</v>
      </c>
      <c r="D1371" s="732" t="s">
        <v>575</v>
      </c>
      <c r="E1371" s="733">
        <v>50113013</v>
      </c>
      <c r="F1371" s="732" t="s">
        <v>1675</v>
      </c>
      <c r="G1371" s="731" t="s">
        <v>587</v>
      </c>
      <c r="H1371" s="731">
        <v>173750</v>
      </c>
      <c r="I1371" s="731">
        <v>173750</v>
      </c>
      <c r="J1371" s="731" t="s">
        <v>1739</v>
      </c>
      <c r="K1371" s="731" t="s">
        <v>1740</v>
      </c>
      <c r="L1371" s="734">
        <v>825.07999999999993</v>
      </c>
      <c r="M1371" s="734">
        <v>14</v>
      </c>
      <c r="N1371" s="735">
        <v>11551.119999999999</v>
      </c>
    </row>
    <row r="1372" spans="1:14" ht="14.45" customHeight="1" x14ac:dyDescent="0.2">
      <c r="A1372" s="729" t="s">
        <v>554</v>
      </c>
      <c r="B1372" s="730" t="s">
        <v>555</v>
      </c>
      <c r="C1372" s="731" t="s">
        <v>574</v>
      </c>
      <c r="D1372" s="732" t="s">
        <v>575</v>
      </c>
      <c r="E1372" s="733">
        <v>50113013</v>
      </c>
      <c r="F1372" s="732" t="s">
        <v>1675</v>
      </c>
      <c r="G1372" s="731" t="s">
        <v>329</v>
      </c>
      <c r="H1372" s="731">
        <v>156835</v>
      </c>
      <c r="I1372" s="731">
        <v>156835</v>
      </c>
      <c r="J1372" s="731" t="s">
        <v>1742</v>
      </c>
      <c r="K1372" s="731" t="s">
        <v>1743</v>
      </c>
      <c r="L1372" s="734">
        <v>715</v>
      </c>
      <c r="M1372" s="734">
        <v>9</v>
      </c>
      <c r="N1372" s="735">
        <v>6435</v>
      </c>
    </row>
    <row r="1373" spans="1:14" ht="14.45" customHeight="1" x14ac:dyDescent="0.2">
      <c r="A1373" s="729" t="s">
        <v>554</v>
      </c>
      <c r="B1373" s="730" t="s">
        <v>555</v>
      </c>
      <c r="C1373" s="731" t="s">
        <v>574</v>
      </c>
      <c r="D1373" s="732" t="s">
        <v>575</v>
      </c>
      <c r="E1373" s="733">
        <v>50113013</v>
      </c>
      <c r="F1373" s="732" t="s">
        <v>1675</v>
      </c>
      <c r="G1373" s="731" t="s">
        <v>587</v>
      </c>
      <c r="H1373" s="731">
        <v>224407</v>
      </c>
      <c r="I1373" s="731">
        <v>224407</v>
      </c>
      <c r="J1373" s="731" t="s">
        <v>1744</v>
      </c>
      <c r="K1373" s="731" t="s">
        <v>1746</v>
      </c>
      <c r="L1373" s="734">
        <v>188.45999999999998</v>
      </c>
      <c r="M1373" s="734">
        <v>2</v>
      </c>
      <c r="N1373" s="735">
        <v>376.91999999999996</v>
      </c>
    </row>
    <row r="1374" spans="1:14" ht="14.45" customHeight="1" x14ac:dyDescent="0.2">
      <c r="A1374" s="729" t="s">
        <v>554</v>
      </c>
      <c r="B1374" s="730" t="s">
        <v>555</v>
      </c>
      <c r="C1374" s="731" t="s">
        <v>574</v>
      </c>
      <c r="D1374" s="732" t="s">
        <v>575</v>
      </c>
      <c r="E1374" s="733">
        <v>50113013</v>
      </c>
      <c r="F1374" s="732" t="s">
        <v>1675</v>
      </c>
      <c r="G1374" s="731" t="s">
        <v>578</v>
      </c>
      <c r="H1374" s="731">
        <v>225543</v>
      </c>
      <c r="I1374" s="731">
        <v>225543</v>
      </c>
      <c r="J1374" s="731" t="s">
        <v>1747</v>
      </c>
      <c r="K1374" s="731" t="s">
        <v>1748</v>
      </c>
      <c r="L1374" s="734">
        <v>390.64</v>
      </c>
      <c r="M1374" s="734">
        <v>4</v>
      </c>
      <c r="N1374" s="735">
        <v>1562.56</v>
      </c>
    </row>
    <row r="1375" spans="1:14" ht="14.45" customHeight="1" x14ac:dyDescent="0.2">
      <c r="A1375" s="729" t="s">
        <v>554</v>
      </c>
      <c r="B1375" s="730" t="s">
        <v>555</v>
      </c>
      <c r="C1375" s="731" t="s">
        <v>574</v>
      </c>
      <c r="D1375" s="732" t="s">
        <v>575</v>
      </c>
      <c r="E1375" s="733">
        <v>50113013</v>
      </c>
      <c r="F1375" s="732" t="s">
        <v>1675</v>
      </c>
      <c r="G1375" s="731" t="s">
        <v>578</v>
      </c>
      <c r="H1375" s="731">
        <v>155636</v>
      </c>
      <c r="I1375" s="731">
        <v>55636</v>
      </c>
      <c r="J1375" s="731" t="s">
        <v>1749</v>
      </c>
      <c r="K1375" s="731" t="s">
        <v>1750</v>
      </c>
      <c r="L1375" s="734">
        <v>52.61</v>
      </c>
      <c r="M1375" s="734">
        <v>2</v>
      </c>
      <c r="N1375" s="735">
        <v>105.22</v>
      </c>
    </row>
    <row r="1376" spans="1:14" ht="14.45" customHeight="1" x14ac:dyDescent="0.2">
      <c r="A1376" s="729" t="s">
        <v>554</v>
      </c>
      <c r="B1376" s="730" t="s">
        <v>555</v>
      </c>
      <c r="C1376" s="731" t="s">
        <v>574</v>
      </c>
      <c r="D1376" s="732" t="s">
        <v>575</v>
      </c>
      <c r="E1376" s="733">
        <v>50113013</v>
      </c>
      <c r="F1376" s="732" t="s">
        <v>1675</v>
      </c>
      <c r="G1376" s="731" t="s">
        <v>578</v>
      </c>
      <c r="H1376" s="731">
        <v>207116</v>
      </c>
      <c r="I1376" s="731">
        <v>207116</v>
      </c>
      <c r="J1376" s="731" t="s">
        <v>1751</v>
      </c>
      <c r="K1376" s="731" t="s">
        <v>1752</v>
      </c>
      <c r="L1376" s="734">
        <v>419.1</v>
      </c>
      <c r="M1376" s="734">
        <v>1</v>
      </c>
      <c r="N1376" s="735">
        <v>419.1</v>
      </c>
    </row>
    <row r="1377" spans="1:14" ht="14.45" customHeight="1" x14ac:dyDescent="0.2">
      <c r="A1377" s="729" t="s">
        <v>554</v>
      </c>
      <c r="B1377" s="730" t="s">
        <v>555</v>
      </c>
      <c r="C1377" s="731" t="s">
        <v>574</v>
      </c>
      <c r="D1377" s="732" t="s">
        <v>575</v>
      </c>
      <c r="E1377" s="733">
        <v>50113013</v>
      </c>
      <c r="F1377" s="732" t="s">
        <v>1675</v>
      </c>
      <c r="G1377" s="731" t="s">
        <v>578</v>
      </c>
      <c r="H1377" s="731">
        <v>201970</v>
      </c>
      <c r="I1377" s="731">
        <v>201970</v>
      </c>
      <c r="J1377" s="731" t="s">
        <v>2165</v>
      </c>
      <c r="K1377" s="731" t="s">
        <v>2166</v>
      </c>
      <c r="L1377" s="734">
        <v>72.140000000000015</v>
      </c>
      <c r="M1377" s="734">
        <v>5</v>
      </c>
      <c r="N1377" s="735">
        <v>360.70000000000005</v>
      </c>
    </row>
    <row r="1378" spans="1:14" ht="14.45" customHeight="1" x14ac:dyDescent="0.2">
      <c r="A1378" s="729" t="s">
        <v>554</v>
      </c>
      <c r="B1378" s="730" t="s">
        <v>555</v>
      </c>
      <c r="C1378" s="731" t="s">
        <v>574</v>
      </c>
      <c r="D1378" s="732" t="s">
        <v>575</v>
      </c>
      <c r="E1378" s="733">
        <v>50113013</v>
      </c>
      <c r="F1378" s="732" t="s">
        <v>1675</v>
      </c>
      <c r="G1378" s="731" t="s">
        <v>578</v>
      </c>
      <c r="H1378" s="731">
        <v>498890</v>
      </c>
      <c r="I1378" s="731">
        <v>9999999</v>
      </c>
      <c r="J1378" s="731" t="s">
        <v>1754</v>
      </c>
      <c r="K1378" s="731" t="s">
        <v>1755</v>
      </c>
      <c r="L1378" s="734">
        <v>2112</v>
      </c>
      <c r="M1378" s="734">
        <v>2.5</v>
      </c>
      <c r="N1378" s="735">
        <v>5280</v>
      </c>
    </row>
    <row r="1379" spans="1:14" ht="14.45" customHeight="1" x14ac:dyDescent="0.2">
      <c r="A1379" s="729" t="s">
        <v>554</v>
      </c>
      <c r="B1379" s="730" t="s">
        <v>555</v>
      </c>
      <c r="C1379" s="731" t="s">
        <v>574</v>
      </c>
      <c r="D1379" s="732" t="s">
        <v>575</v>
      </c>
      <c r="E1379" s="733">
        <v>50113013</v>
      </c>
      <c r="F1379" s="732" t="s">
        <v>1675</v>
      </c>
      <c r="G1379" s="731" t="s">
        <v>587</v>
      </c>
      <c r="H1379" s="731">
        <v>113453</v>
      </c>
      <c r="I1379" s="731">
        <v>113453</v>
      </c>
      <c r="J1379" s="731" t="s">
        <v>1758</v>
      </c>
      <c r="K1379" s="731" t="s">
        <v>1759</v>
      </c>
      <c r="L1379" s="734">
        <v>2124.7255555555553</v>
      </c>
      <c r="M1379" s="734">
        <v>9</v>
      </c>
      <c r="N1379" s="735">
        <v>19122.53</v>
      </c>
    </row>
    <row r="1380" spans="1:14" ht="14.45" customHeight="1" x14ac:dyDescent="0.2">
      <c r="A1380" s="729" t="s">
        <v>554</v>
      </c>
      <c r="B1380" s="730" t="s">
        <v>555</v>
      </c>
      <c r="C1380" s="731" t="s">
        <v>574</v>
      </c>
      <c r="D1380" s="732" t="s">
        <v>575</v>
      </c>
      <c r="E1380" s="733">
        <v>50113013</v>
      </c>
      <c r="F1380" s="732" t="s">
        <v>1675</v>
      </c>
      <c r="G1380" s="731" t="s">
        <v>329</v>
      </c>
      <c r="H1380" s="731">
        <v>141263</v>
      </c>
      <c r="I1380" s="731">
        <v>141263</v>
      </c>
      <c r="J1380" s="731" t="s">
        <v>2167</v>
      </c>
      <c r="K1380" s="731" t="s">
        <v>2168</v>
      </c>
      <c r="L1380" s="734">
        <v>161.50999999999996</v>
      </c>
      <c r="M1380" s="734">
        <v>30</v>
      </c>
      <c r="N1380" s="735">
        <v>4845.2999999999993</v>
      </c>
    </row>
    <row r="1381" spans="1:14" ht="14.45" customHeight="1" x14ac:dyDescent="0.2">
      <c r="A1381" s="729" t="s">
        <v>554</v>
      </c>
      <c r="B1381" s="730" t="s">
        <v>555</v>
      </c>
      <c r="C1381" s="731" t="s">
        <v>574</v>
      </c>
      <c r="D1381" s="732" t="s">
        <v>575</v>
      </c>
      <c r="E1381" s="733">
        <v>50113013</v>
      </c>
      <c r="F1381" s="732" t="s">
        <v>1675</v>
      </c>
      <c r="G1381" s="731" t="s">
        <v>578</v>
      </c>
      <c r="H1381" s="731">
        <v>502239</v>
      </c>
      <c r="I1381" s="731">
        <v>9999999</v>
      </c>
      <c r="J1381" s="731" t="s">
        <v>1760</v>
      </c>
      <c r="K1381" s="731" t="s">
        <v>1757</v>
      </c>
      <c r="L1381" s="734">
        <v>2090</v>
      </c>
      <c r="M1381" s="734">
        <v>2</v>
      </c>
      <c r="N1381" s="735">
        <v>4180</v>
      </c>
    </row>
    <row r="1382" spans="1:14" ht="14.45" customHeight="1" x14ac:dyDescent="0.2">
      <c r="A1382" s="729" t="s">
        <v>554</v>
      </c>
      <c r="B1382" s="730" t="s">
        <v>555</v>
      </c>
      <c r="C1382" s="731" t="s">
        <v>574</v>
      </c>
      <c r="D1382" s="732" t="s">
        <v>575</v>
      </c>
      <c r="E1382" s="733">
        <v>50113013</v>
      </c>
      <c r="F1382" s="732" t="s">
        <v>1675</v>
      </c>
      <c r="G1382" s="731" t="s">
        <v>329</v>
      </c>
      <c r="H1382" s="731">
        <v>201030</v>
      </c>
      <c r="I1382" s="731">
        <v>201030</v>
      </c>
      <c r="J1382" s="731" t="s">
        <v>1762</v>
      </c>
      <c r="K1382" s="731" t="s">
        <v>1763</v>
      </c>
      <c r="L1382" s="734">
        <v>33.4</v>
      </c>
      <c r="M1382" s="734">
        <v>50</v>
      </c>
      <c r="N1382" s="735">
        <v>1670</v>
      </c>
    </row>
    <row r="1383" spans="1:14" ht="14.45" customHeight="1" x14ac:dyDescent="0.2">
      <c r="A1383" s="729" t="s">
        <v>554</v>
      </c>
      <c r="B1383" s="730" t="s">
        <v>555</v>
      </c>
      <c r="C1383" s="731" t="s">
        <v>574</v>
      </c>
      <c r="D1383" s="732" t="s">
        <v>575</v>
      </c>
      <c r="E1383" s="733">
        <v>50113013</v>
      </c>
      <c r="F1383" s="732" t="s">
        <v>1675</v>
      </c>
      <c r="G1383" s="731" t="s">
        <v>578</v>
      </c>
      <c r="H1383" s="731">
        <v>106264</v>
      </c>
      <c r="I1383" s="731">
        <v>6264</v>
      </c>
      <c r="J1383" s="731" t="s">
        <v>1766</v>
      </c>
      <c r="K1383" s="731" t="s">
        <v>1767</v>
      </c>
      <c r="L1383" s="734">
        <v>31.666086956521745</v>
      </c>
      <c r="M1383" s="734">
        <v>23</v>
      </c>
      <c r="N1383" s="735">
        <v>728.32000000000016</v>
      </c>
    </row>
    <row r="1384" spans="1:14" ht="14.45" customHeight="1" x14ac:dyDescent="0.2">
      <c r="A1384" s="729" t="s">
        <v>554</v>
      </c>
      <c r="B1384" s="730" t="s">
        <v>555</v>
      </c>
      <c r="C1384" s="731" t="s">
        <v>574</v>
      </c>
      <c r="D1384" s="732" t="s">
        <v>575</v>
      </c>
      <c r="E1384" s="733">
        <v>50113013</v>
      </c>
      <c r="F1384" s="732" t="s">
        <v>1675</v>
      </c>
      <c r="G1384" s="731" t="s">
        <v>587</v>
      </c>
      <c r="H1384" s="731">
        <v>206563</v>
      </c>
      <c r="I1384" s="731">
        <v>206563</v>
      </c>
      <c r="J1384" s="731" t="s">
        <v>1768</v>
      </c>
      <c r="K1384" s="731" t="s">
        <v>1769</v>
      </c>
      <c r="L1384" s="734">
        <v>19.04</v>
      </c>
      <c r="M1384" s="734">
        <v>30</v>
      </c>
      <c r="N1384" s="735">
        <v>571.19999999999993</v>
      </c>
    </row>
    <row r="1385" spans="1:14" ht="14.45" customHeight="1" x14ac:dyDescent="0.2">
      <c r="A1385" s="729" t="s">
        <v>554</v>
      </c>
      <c r="B1385" s="730" t="s">
        <v>555</v>
      </c>
      <c r="C1385" s="731" t="s">
        <v>574</v>
      </c>
      <c r="D1385" s="732" t="s">
        <v>575</v>
      </c>
      <c r="E1385" s="733">
        <v>50113013</v>
      </c>
      <c r="F1385" s="732" t="s">
        <v>1675</v>
      </c>
      <c r="G1385" s="731" t="s">
        <v>587</v>
      </c>
      <c r="H1385" s="731">
        <v>126127</v>
      </c>
      <c r="I1385" s="731">
        <v>26127</v>
      </c>
      <c r="J1385" s="731" t="s">
        <v>1770</v>
      </c>
      <c r="K1385" s="731" t="s">
        <v>1771</v>
      </c>
      <c r="L1385" s="734">
        <v>2237.73</v>
      </c>
      <c r="M1385" s="734">
        <v>1</v>
      </c>
      <c r="N1385" s="735">
        <v>2237.73</v>
      </c>
    </row>
    <row r="1386" spans="1:14" ht="14.45" customHeight="1" x14ac:dyDescent="0.2">
      <c r="A1386" s="729" t="s">
        <v>554</v>
      </c>
      <c r="B1386" s="730" t="s">
        <v>555</v>
      </c>
      <c r="C1386" s="731" t="s">
        <v>574</v>
      </c>
      <c r="D1386" s="732" t="s">
        <v>575</v>
      </c>
      <c r="E1386" s="733">
        <v>50113013</v>
      </c>
      <c r="F1386" s="732" t="s">
        <v>1675</v>
      </c>
      <c r="G1386" s="731" t="s">
        <v>578</v>
      </c>
      <c r="H1386" s="731">
        <v>117149</v>
      </c>
      <c r="I1386" s="731">
        <v>17149</v>
      </c>
      <c r="J1386" s="731" t="s">
        <v>1772</v>
      </c>
      <c r="K1386" s="731" t="s">
        <v>1773</v>
      </c>
      <c r="L1386" s="734">
        <v>162.53000000000003</v>
      </c>
      <c r="M1386" s="734">
        <v>4</v>
      </c>
      <c r="N1386" s="735">
        <v>650.12000000000012</v>
      </c>
    </row>
    <row r="1387" spans="1:14" ht="14.45" customHeight="1" x14ac:dyDescent="0.2">
      <c r="A1387" s="729" t="s">
        <v>554</v>
      </c>
      <c r="B1387" s="730" t="s">
        <v>555</v>
      </c>
      <c r="C1387" s="731" t="s">
        <v>574</v>
      </c>
      <c r="D1387" s="732" t="s">
        <v>575</v>
      </c>
      <c r="E1387" s="733">
        <v>50113013</v>
      </c>
      <c r="F1387" s="732" t="s">
        <v>1675</v>
      </c>
      <c r="G1387" s="731" t="s">
        <v>587</v>
      </c>
      <c r="H1387" s="731">
        <v>166269</v>
      </c>
      <c r="I1387" s="731">
        <v>166269</v>
      </c>
      <c r="J1387" s="731" t="s">
        <v>1774</v>
      </c>
      <c r="K1387" s="731" t="s">
        <v>1775</v>
      </c>
      <c r="L1387" s="734">
        <v>52.88000000000001</v>
      </c>
      <c r="M1387" s="734">
        <v>10</v>
      </c>
      <c r="N1387" s="735">
        <v>528.80000000000007</v>
      </c>
    </row>
    <row r="1388" spans="1:14" ht="14.45" customHeight="1" x14ac:dyDescent="0.2">
      <c r="A1388" s="729" t="s">
        <v>554</v>
      </c>
      <c r="B1388" s="730" t="s">
        <v>555</v>
      </c>
      <c r="C1388" s="731" t="s">
        <v>574</v>
      </c>
      <c r="D1388" s="732" t="s">
        <v>575</v>
      </c>
      <c r="E1388" s="733">
        <v>50113013</v>
      </c>
      <c r="F1388" s="732" t="s">
        <v>1675</v>
      </c>
      <c r="G1388" s="731" t="s">
        <v>587</v>
      </c>
      <c r="H1388" s="731">
        <v>166265</v>
      </c>
      <c r="I1388" s="731">
        <v>166265</v>
      </c>
      <c r="J1388" s="731" t="s">
        <v>1776</v>
      </c>
      <c r="K1388" s="731" t="s">
        <v>1777</v>
      </c>
      <c r="L1388" s="734">
        <v>33.388333333333335</v>
      </c>
      <c r="M1388" s="734">
        <v>36</v>
      </c>
      <c r="N1388" s="735">
        <v>1201.98</v>
      </c>
    </row>
    <row r="1389" spans="1:14" ht="14.45" customHeight="1" x14ac:dyDescent="0.2">
      <c r="A1389" s="729" t="s">
        <v>554</v>
      </c>
      <c r="B1389" s="730" t="s">
        <v>555</v>
      </c>
      <c r="C1389" s="731" t="s">
        <v>574</v>
      </c>
      <c r="D1389" s="732" t="s">
        <v>575</v>
      </c>
      <c r="E1389" s="733">
        <v>50113013</v>
      </c>
      <c r="F1389" s="732" t="s">
        <v>1675</v>
      </c>
      <c r="G1389" s="731" t="s">
        <v>587</v>
      </c>
      <c r="H1389" s="731">
        <v>118523</v>
      </c>
      <c r="I1389" s="731">
        <v>18523</v>
      </c>
      <c r="J1389" s="731" t="s">
        <v>1778</v>
      </c>
      <c r="K1389" s="731" t="s">
        <v>1779</v>
      </c>
      <c r="L1389" s="734">
        <v>57.270000000000017</v>
      </c>
      <c r="M1389" s="734">
        <v>5</v>
      </c>
      <c r="N1389" s="735">
        <v>286.35000000000008</v>
      </c>
    </row>
    <row r="1390" spans="1:14" ht="14.45" customHeight="1" x14ac:dyDescent="0.2">
      <c r="A1390" s="729" t="s">
        <v>554</v>
      </c>
      <c r="B1390" s="730" t="s">
        <v>555</v>
      </c>
      <c r="C1390" s="731" t="s">
        <v>574</v>
      </c>
      <c r="D1390" s="732" t="s">
        <v>575</v>
      </c>
      <c r="E1390" s="733">
        <v>50113013</v>
      </c>
      <c r="F1390" s="732" t="s">
        <v>1675</v>
      </c>
      <c r="G1390" s="731" t="s">
        <v>587</v>
      </c>
      <c r="H1390" s="731">
        <v>118547</v>
      </c>
      <c r="I1390" s="731">
        <v>18547</v>
      </c>
      <c r="J1390" s="731" t="s">
        <v>1780</v>
      </c>
      <c r="K1390" s="731" t="s">
        <v>1781</v>
      </c>
      <c r="L1390" s="734">
        <v>92.18</v>
      </c>
      <c r="M1390" s="734">
        <v>6</v>
      </c>
      <c r="N1390" s="735">
        <v>553.08000000000004</v>
      </c>
    </row>
    <row r="1391" spans="1:14" ht="14.45" customHeight="1" x14ac:dyDescent="0.2">
      <c r="A1391" s="729" t="s">
        <v>554</v>
      </c>
      <c r="B1391" s="730" t="s">
        <v>555</v>
      </c>
      <c r="C1391" s="731" t="s">
        <v>574</v>
      </c>
      <c r="D1391" s="732" t="s">
        <v>575</v>
      </c>
      <c r="E1391" s="733">
        <v>50113013</v>
      </c>
      <c r="F1391" s="732" t="s">
        <v>1675</v>
      </c>
      <c r="G1391" s="731" t="s">
        <v>329</v>
      </c>
      <c r="H1391" s="731">
        <v>103708</v>
      </c>
      <c r="I1391" s="731">
        <v>3708</v>
      </c>
      <c r="J1391" s="731" t="s">
        <v>2169</v>
      </c>
      <c r="K1391" s="731" t="s">
        <v>2170</v>
      </c>
      <c r="L1391" s="734">
        <v>1134.8800000000001</v>
      </c>
      <c r="M1391" s="734">
        <v>2</v>
      </c>
      <c r="N1391" s="735">
        <v>2269.7600000000002</v>
      </c>
    </row>
    <row r="1392" spans="1:14" ht="14.45" customHeight="1" x14ac:dyDescent="0.2">
      <c r="A1392" s="729" t="s">
        <v>554</v>
      </c>
      <c r="B1392" s="730" t="s">
        <v>555</v>
      </c>
      <c r="C1392" s="731" t="s">
        <v>574</v>
      </c>
      <c r="D1392" s="732" t="s">
        <v>575</v>
      </c>
      <c r="E1392" s="733">
        <v>50113014</v>
      </c>
      <c r="F1392" s="732" t="s">
        <v>1782</v>
      </c>
      <c r="G1392" s="731" t="s">
        <v>578</v>
      </c>
      <c r="H1392" s="731">
        <v>176150</v>
      </c>
      <c r="I1392" s="731">
        <v>76150</v>
      </c>
      <c r="J1392" s="731" t="s">
        <v>1783</v>
      </c>
      <c r="K1392" s="731" t="s">
        <v>1784</v>
      </c>
      <c r="L1392" s="734">
        <v>121.26799999999996</v>
      </c>
      <c r="M1392" s="734">
        <v>10</v>
      </c>
      <c r="N1392" s="735">
        <v>1212.6799999999996</v>
      </c>
    </row>
    <row r="1393" spans="1:14" ht="14.45" customHeight="1" x14ac:dyDescent="0.2">
      <c r="A1393" s="729" t="s">
        <v>554</v>
      </c>
      <c r="B1393" s="730" t="s">
        <v>555</v>
      </c>
      <c r="C1393" s="731" t="s">
        <v>574</v>
      </c>
      <c r="D1393" s="732" t="s">
        <v>575</v>
      </c>
      <c r="E1393" s="733">
        <v>50113014</v>
      </c>
      <c r="F1393" s="732" t="s">
        <v>1782</v>
      </c>
      <c r="G1393" s="731" t="s">
        <v>578</v>
      </c>
      <c r="H1393" s="731">
        <v>176152</v>
      </c>
      <c r="I1393" s="731">
        <v>76152</v>
      </c>
      <c r="J1393" s="731" t="s">
        <v>2171</v>
      </c>
      <c r="K1393" s="731" t="s">
        <v>2172</v>
      </c>
      <c r="L1393" s="734">
        <v>134.32000000000002</v>
      </c>
      <c r="M1393" s="734">
        <v>1</v>
      </c>
      <c r="N1393" s="735">
        <v>134.32000000000002</v>
      </c>
    </row>
    <row r="1394" spans="1:14" ht="14.45" customHeight="1" x14ac:dyDescent="0.2">
      <c r="A1394" s="729" t="s">
        <v>554</v>
      </c>
      <c r="B1394" s="730" t="s">
        <v>555</v>
      </c>
      <c r="C1394" s="731" t="s">
        <v>574</v>
      </c>
      <c r="D1394" s="732" t="s">
        <v>575</v>
      </c>
      <c r="E1394" s="733">
        <v>50113014</v>
      </c>
      <c r="F1394" s="732" t="s">
        <v>1782</v>
      </c>
      <c r="G1394" s="731" t="s">
        <v>578</v>
      </c>
      <c r="H1394" s="731">
        <v>186397</v>
      </c>
      <c r="I1394" s="731">
        <v>86397</v>
      </c>
      <c r="J1394" s="731" t="s">
        <v>2173</v>
      </c>
      <c r="K1394" s="731" t="s">
        <v>2174</v>
      </c>
      <c r="L1394" s="734">
        <v>102.21</v>
      </c>
      <c r="M1394" s="734">
        <v>2</v>
      </c>
      <c r="N1394" s="735">
        <v>204.42</v>
      </c>
    </row>
    <row r="1395" spans="1:14" ht="14.45" customHeight="1" x14ac:dyDescent="0.2">
      <c r="A1395" s="729" t="s">
        <v>554</v>
      </c>
      <c r="B1395" s="730" t="s">
        <v>555</v>
      </c>
      <c r="C1395" s="731" t="s">
        <v>574</v>
      </c>
      <c r="D1395" s="732" t="s">
        <v>575</v>
      </c>
      <c r="E1395" s="733">
        <v>50113014</v>
      </c>
      <c r="F1395" s="732" t="s">
        <v>1782</v>
      </c>
      <c r="G1395" s="731" t="s">
        <v>587</v>
      </c>
      <c r="H1395" s="731">
        <v>64942</v>
      </c>
      <c r="I1395" s="731">
        <v>64942</v>
      </c>
      <c r="J1395" s="731" t="s">
        <v>1785</v>
      </c>
      <c r="K1395" s="731" t="s">
        <v>1786</v>
      </c>
      <c r="L1395" s="734">
        <v>1390.1799999999998</v>
      </c>
      <c r="M1395" s="734">
        <v>4</v>
      </c>
      <c r="N1395" s="735">
        <v>5560.7199999999993</v>
      </c>
    </row>
    <row r="1396" spans="1:14" ht="14.45" customHeight="1" x14ac:dyDescent="0.2">
      <c r="A1396" s="729" t="s">
        <v>554</v>
      </c>
      <c r="B1396" s="730" t="s">
        <v>555</v>
      </c>
      <c r="C1396" s="731" t="s">
        <v>574</v>
      </c>
      <c r="D1396" s="732" t="s">
        <v>575</v>
      </c>
      <c r="E1396" s="733">
        <v>50113014</v>
      </c>
      <c r="F1396" s="732" t="s">
        <v>1782</v>
      </c>
      <c r="G1396" s="731" t="s">
        <v>587</v>
      </c>
      <c r="H1396" s="731">
        <v>164407</v>
      </c>
      <c r="I1396" s="731">
        <v>164407</v>
      </c>
      <c r="J1396" s="731" t="s">
        <v>2175</v>
      </c>
      <c r="K1396" s="731" t="s">
        <v>2176</v>
      </c>
      <c r="L1396" s="734">
        <v>638</v>
      </c>
      <c r="M1396" s="734">
        <v>1</v>
      </c>
      <c r="N1396" s="735">
        <v>638</v>
      </c>
    </row>
    <row r="1397" spans="1:14" ht="14.45" customHeight="1" x14ac:dyDescent="0.2">
      <c r="A1397" s="729" t="s">
        <v>554</v>
      </c>
      <c r="B1397" s="730" t="s">
        <v>555</v>
      </c>
      <c r="C1397" s="731" t="s">
        <v>574</v>
      </c>
      <c r="D1397" s="732" t="s">
        <v>575</v>
      </c>
      <c r="E1397" s="733">
        <v>50113014</v>
      </c>
      <c r="F1397" s="732" t="s">
        <v>1782</v>
      </c>
      <c r="G1397" s="731" t="s">
        <v>578</v>
      </c>
      <c r="H1397" s="731">
        <v>199248</v>
      </c>
      <c r="I1397" s="731">
        <v>99248</v>
      </c>
      <c r="J1397" s="731" t="s">
        <v>2177</v>
      </c>
      <c r="K1397" s="731" t="s">
        <v>1697</v>
      </c>
      <c r="L1397" s="734">
        <v>103.65</v>
      </c>
      <c r="M1397" s="734">
        <v>5</v>
      </c>
      <c r="N1397" s="735">
        <v>518.25</v>
      </c>
    </row>
    <row r="1398" spans="1:14" ht="14.45" customHeight="1" x14ac:dyDescent="0.2">
      <c r="A1398" s="729" t="s">
        <v>554</v>
      </c>
      <c r="B1398" s="730" t="s">
        <v>555</v>
      </c>
      <c r="C1398" s="731" t="s">
        <v>571</v>
      </c>
      <c r="D1398" s="732" t="s">
        <v>572</v>
      </c>
      <c r="E1398" s="733">
        <v>50113001</v>
      </c>
      <c r="F1398" s="732" t="s">
        <v>577</v>
      </c>
      <c r="G1398" s="731" t="s">
        <v>578</v>
      </c>
      <c r="H1398" s="731">
        <v>100362</v>
      </c>
      <c r="I1398" s="731">
        <v>362</v>
      </c>
      <c r="J1398" s="731" t="s">
        <v>594</v>
      </c>
      <c r="K1398" s="731" t="s">
        <v>595</v>
      </c>
      <c r="L1398" s="734">
        <v>72.570000000000007</v>
      </c>
      <c r="M1398" s="734">
        <v>1</v>
      </c>
      <c r="N1398" s="735">
        <v>72.570000000000007</v>
      </c>
    </row>
    <row r="1399" spans="1:14" ht="14.45" customHeight="1" x14ac:dyDescent="0.2">
      <c r="A1399" s="729" t="s">
        <v>554</v>
      </c>
      <c r="B1399" s="730" t="s">
        <v>555</v>
      </c>
      <c r="C1399" s="731" t="s">
        <v>571</v>
      </c>
      <c r="D1399" s="732" t="s">
        <v>572</v>
      </c>
      <c r="E1399" s="733">
        <v>50113001</v>
      </c>
      <c r="F1399" s="732" t="s">
        <v>577</v>
      </c>
      <c r="G1399" s="731" t="s">
        <v>578</v>
      </c>
      <c r="H1399" s="731">
        <v>845815</v>
      </c>
      <c r="I1399" s="731">
        <v>0</v>
      </c>
      <c r="J1399" s="731" t="s">
        <v>2178</v>
      </c>
      <c r="K1399" s="731" t="s">
        <v>329</v>
      </c>
      <c r="L1399" s="734">
        <v>78.42</v>
      </c>
      <c r="M1399" s="734">
        <v>7</v>
      </c>
      <c r="N1399" s="735">
        <v>548.94000000000005</v>
      </c>
    </row>
    <row r="1400" spans="1:14" ht="14.45" customHeight="1" x14ac:dyDescent="0.2">
      <c r="A1400" s="729" t="s">
        <v>554</v>
      </c>
      <c r="B1400" s="730" t="s">
        <v>555</v>
      </c>
      <c r="C1400" s="731" t="s">
        <v>571</v>
      </c>
      <c r="D1400" s="732" t="s">
        <v>572</v>
      </c>
      <c r="E1400" s="733">
        <v>50113001</v>
      </c>
      <c r="F1400" s="732" t="s">
        <v>577</v>
      </c>
      <c r="G1400" s="731" t="s">
        <v>578</v>
      </c>
      <c r="H1400" s="731">
        <v>158249</v>
      </c>
      <c r="I1400" s="731">
        <v>58249</v>
      </c>
      <c r="J1400" s="731" t="s">
        <v>1016</v>
      </c>
      <c r="K1400" s="731" t="s">
        <v>329</v>
      </c>
      <c r="L1400" s="734">
        <v>248.77000000000007</v>
      </c>
      <c r="M1400" s="734">
        <v>10</v>
      </c>
      <c r="N1400" s="735">
        <v>2487.7000000000007</v>
      </c>
    </row>
    <row r="1401" spans="1:14" ht="14.45" customHeight="1" x14ac:dyDescent="0.2">
      <c r="A1401" s="729" t="s">
        <v>554</v>
      </c>
      <c r="B1401" s="730" t="s">
        <v>555</v>
      </c>
      <c r="C1401" s="731" t="s">
        <v>571</v>
      </c>
      <c r="D1401" s="732" t="s">
        <v>572</v>
      </c>
      <c r="E1401" s="733">
        <v>50113001</v>
      </c>
      <c r="F1401" s="732" t="s">
        <v>577</v>
      </c>
      <c r="G1401" s="731" t="s">
        <v>578</v>
      </c>
      <c r="H1401" s="731">
        <v>51366</v>
      </c>
      <c r="I1401" s="731">
        <v>51366</v>
      </c>
      <c r="J1401" s="731" t="s">
        <v>1044</v>
      </c>
      <c r="K1401" s="731" t="s">
        <v>1046</v>
      </c>
      <c r="L1401" s="734">
        <v>171.6</v>
      </c>
      <c r="M1401" s="734">
        <v>2</v>
      </c>
      <c r="N1401" s="735">
        <v>343.2</v>
      </c>
    </row>
    <row r="1402" spans="1:14" ht="14.45" customHeight="1" x14ac:dyDescent="0.2">
      <c r="A1402" s="729" t="s">
        <v>554</v>
      </c>
      <c r="B1402" s="730" t="s">
        <v>555</v>
      </c>
      <c r="C1402" s="731" t="s">
        <v>571</v>
      </c>
      <c r="D1402" s="732" t="s">
        <v>572</v>
      </c>
      <c r="E1402" s="733">
        <v>50113001</v>
      </c>
      <c r="F1402" s="732" t="s">
        <v>577</v>
      </c>
      <c r="G1402" s="731" t="s">
        <v>578</v>
      </c>
      <c r="H1402" s="731">
        <v>208466</v>
      </c>
      <c r="I1402" s="731">
        <v>208466</v>
      </c>
      <c r="J1402" s="731" t="s">
        <v>1069</v>
      </c>
      <c r="K1402" s="731" t="s">
        <v>1070</v>
      </c>
      <c r="L1402" s="734">
        <v>792.76999999999987</v>
      </c>
      <c r="M1402" s="734">
        <v>4</v>
      </c>
      <c r="N1402" s="735">
        <v>3171.0799999999995</v>
      </c>
    </row>
    <row r="1403" spans="1:14" ht="14.45" customHeight="1" x14ac:dyDescent="0.2">
      <c r="A1403" s="729" t="s">
        <v>554</v>
      </c>
      <c r="B1403" s="730" t="s">
        <v>555</v>
      </c>
      <c r="C1403" s="731" t="s">
        <v>571</v>
      </c>
      <c r="D1403" s="732" t="s">
        <v>572</v>
      </c>
      <c r="E1403" s="733">
        <v>50113001</v>
      </c>
      <c r="F1403" s="732" t="s">
        <v>577</v>
      </c>
      <c r="G1403" s="731" t="s">
        <v>578</v>
      </c>
      <c r="H1403" s="731">
        <v>231544</v>
      </c>
      <c r="I1403" s="731">
        <v>231544</v>
      </c>
      <c r="J1403" s="731" t="s">
        <v>1193</v>
      </c>
      <c r="K1403" s="731" t="s">
        <v>2179</v>
      </c>
      <c r="L1403" s="734">
        <v>89.67</v>
      </c>
      <c r="M1403" s="734">
        <v>10</v>
      </c>
      <c r="N1403" s="735">
        <v>896.7</v>
      </c>
    </row>
    <row r="1404" spans="1:14" ht="14.45" customHeight="1" x14ac:dyDescent="0.2">
      <c r="A1404" s="729" t="s">
        <v>554</v>
      </c>
      <c r="B1404" s="730" t="s">
        <v>555</v>
      </c>
      <c r="C1404" s="731" t="s">
        <v>571</v>
      </c>
      <c r="D1404" s="732" t="s">
        <v>572</v>
      </c>
      <c r="E1404" s="733">
        <v>50113001</v>
      </c>
      <c r="F1404" s="732" t="s">
        <v>577</v>
      </c>
      <c r="G1404" s="731" t="s">
        <v>578</v>
      </c>
      <c r="H1404" s="731">
        <v>237330</v>
      </c>
      <c r="I1404" s="731">
        <v>237330</v>
      </c>
      <c r="J1404" s="731" t="s">
        <v>1197</v>
      </c>
      <c r="K1404" s="731" t="s">
        <v>1198</v>
      </c>
      <c r="L1404" s="734">
        <v>113.06499999999998</v>
      </c>
      <c r="M1404" s="734">
        <v>12</v>
      </c>
      <c r="N1404" s="735">
        <v>1356.7799999999997</v>
      </c>
    </row>
    <row r="1405" spans="1:14" ht="14.45" customHeight="1" x14ac:dyDescent="0.2">
      <c r="A1405" s="729" t="s">
        <v>554</v>
      </c>
      <c r="B1405" s="730" t="s">
        <v>555</v>
      </c>
      <c r="C1405" s="731" t="s">
        <v>571</v>
      </c>
      <c r="D1405" s="732" t="s">
        <v>572</v>
      </c>
      <c r="E1405" s="733">
        <v>50113001</v>
      </c>
      <c r="F1405" s="732" t="s">
        <v>577</v>
      </c>
      <c r="G1405" s="731" t="s">
        <v>578</v>
      </c>
      <c r="H1405" s="731">
        <v>102684</v>
      </c>
      <c r="I1405" s="731">
        <v>2684</v>
      </c>
      <c r="J1405" s="731" t="s">
        <v>1212</v>
      </c>
      <c r="K1405" s="731" t="s">
        <v>1214</v>
      </c>
      <c r="L1405" s="734">
        <v>110.94</v>
      </c>
      <c r="M1405" s="734">
        <v>2</v>
      </c>
      <c r="N1405" s="735">
        <v>221.88</v>
      </c>
    </row>
    <row r="1406" spans="1:14" ht="14.45" customHeight="1" x14ac:dyDescent="0.2">
      <c r="A1406" s="729" t="s">
        <v>554</v>
      </c>
      <c r="B1406" s="730" t="s">
        <v>555</v>
      </c>
      <c r="C1406" s="731" t="s">
        <v>571</v>
      </c>
      <c r="D1406" s="732" t="s">
        <v>572</v>
      </c>
      <c r="E1406" s="733">
        <v>50113001</v>
      </c>
      <c r="F1406" s="732" t="s">
        <v>577</v>
      </c>
      <c r="G1406" s="731" t="s">
        <v>578</v>
      </c>
      <c r="H1406" s="731">
        <v>848626</v>
      </c>
      <c r="I1406" s="731">
        <v>107944</v>
      </c>
      <c r="J1406" s="731" t="s">
        <v>2004</v>
      </c>
      <c r="K1406" s="731" t="s">
        <v>2005</v>
      </c>
      <c r="L1406" s="734">
        <v>125.74000000000002</v>
      </c>
      <c r="M1406" s="734">
        <v>3</v>
      </c>
      <c r="N1406" s="735">
        <v>377.22000000000008</v>
      </c>
    </row>
    <row r="1407" spans="1:14" ht="14.45" customHeight="1" x14ac:dyDescent="0.2">
      <c r="A1407" s="729" t="s">
        <v>554</v>
      </c>
      <c r="B1407" s="730" t="s">
        <v>555</v>
      </c>
      <c r="C1407" s="731" t="s">
        <v>571</v>
      </c>
      <c r="D1407" s="732" t="s">
        <v>572</v>
      </c>
      <c r="E1407" s="733">
        <v>50113001</v>
      </c>
      <c r="F1407" s="732" t="s">
        <v>577</v>
      </c>
      <c r="G1407" s="731" t="s">
        <v>578</v>
      </c>
      <c r="H1407" s="731">
        <v>230353</v>
      </c>
      <c r="I1407" s="731">
        <v>230353</v>
      </c>
      <c r="J1407" s="731" t="s">
        <v>1263</v>
      </c>
      <c r="K1407" s="731" t="s">
        <v>1264</v>
      </c>
      <c r="L1407" s="734">
        <v>1758.3300000000002</v>
      </c>
      <c r="M1407" s="734">
        <v>1</v>
      </c>
      <c r="N1407" s="735">
        <v>1758.3300000000002</v>
      </c>
    </row>
    <row r="1408" spans="1:14" ht="14.45" customHeight="1" x14ac:dyDescent="0.2">
      <c r="A1408" s="729" t="s">
        <v>554</v>
      </c>
      <c r="B1408" s="730" t="s">
        <v>555</v>
      </c>
      <c r="C1408" s="731" t="s">
        <v>571</v>
      </c>
      <c r="D1408" s="732" t="s">
        <v>572</v>
      </c>
      <c r="E1408" s="733">
        <v>50113001</v>
      </c>
      <c r="F1408" s="732" t="s">
        <v>577</v>
      </c>
      <c r="G1408" s="731" t="s">
        <v>587</v>
      </c>
      <c r="H1408" s="731">
        <v>107981</v>
      </c>
      <c r="I1408" s="731">
        <v>7981</v>
      </c>
      <c r="J1408" s="731" t="s">
        <v>1280</v>
      </c>
      <c r="K1408" s="731" t="s">
        <v>1281</v>
      </c>
      <c r="L1408" s="734">
        <v>45.955000000000005</v>
      </c>
      <c r="M1408" s="734">
        <v>12</v>
      </c>
      <c r="N1408" s="735">
        <v>551.46</v>
      </c>
    </row>
    <row r="1409" spans="1:14" ht="14.45" customHeight="1" x14ac:dyDescent="0.2">
      <c r="A1409" s="729" t="s">
        <v>554</v>
      </c>
      <c r="B1409" s="730" t="s">
        <v>555</v>
      </c>
      <c r="C1409" s="731" t="s">
        <v>571</v>
      </c>
      <c r="D1409" s="732" t="s">
        <v>572</v>
      </c>
      <c r="E1409" s="733">
        <v>50113001</v>
      </c>
      <c r="F1409" s="732" t="s">
        <v>577</v>
      </c>
      <c r="G1409" s="731" t="s">
        <v>587</v>
      </c>
      <c r="H1409" s="731">
        <v>155824</v>
      </c>
      <c r="I1409" s="731">
        <v>55824</v>
      </c>
      <c r="J1409" s="731" t="s">
        <v>1280</v>
      </c>
      <c r="K1409" s="731" t="s">
        <v>1283</v>
      </c>
      <c r="L1409" s="734">
        <v>50.64</v>
      </c>
      <c r="M1409" s="734">
        <v>2</v>
      </c>
      <c r="N1409" s="735">
        <v>101.28</v>
      </c>
    </row>
    <row r="1410" spans="1:14" ht="14.45" customHeight="1" x14ac:dyDescent="0.2">
      <c r="A1410" s="729" t="s">
        <v>554</v>
      </c>
      <c r="B1410" s="730" t="s">
        <v>555</v>
      </c>
      <c r="C1410" s="731" t="s">
        <v>571</v>
      </c>
      <c r="D1410" s="732" t="s">
        <v>572</v>
      </c>
      <c r="E1410" s="733">
        <v>50113001</v>
      </c>
      <c r="F1410" s="732" t="s">
        <v>577</v>
      </c>
      <c r="G1410" s="731" t="s">
        <v>578</v>
      </c>
      <c r="H1410" s="731">
        <v>214745</v>
      </c>
      <c r="I1410" s="731">
        <v>214745</v>
      </c>
      <c r="J1410" s="731" t="s">
        <v>2180</v>
      </c>
      <c r="K1410" s="731" t="s">
        <v>2181</v>
      </c>
      <c r="L1410" s="734">
        <v>1167.9680000000001</v>
      </c>
      <c r="M1410" s="734">
        <v>5</v>
      </c>
      <c r="N1410" s="735">
        <v>5839.84</v>
      </c>
    </row>
    <row r="1411" spans="1:14" ht="14.45" customHeight="1" thickBot="1" x14ac:dyDescent="0.25">
      <c r="A1411" s="736" t="s">
        <v>554</v>
      </c>
      <c r="B1411" s="737" t="s">
        <v>555</v>
      </c>
      <c r="C1411" s="738" t="s">
        <v>571</v>
      </c>
      <c r="D1411" s="739" t="s">
        <v>572</v>
      </c>
      <c r="E1411" s="740">
        <v>50113001</v>
      </c>
      <c r="F1411" s="739" t="s">
        <v>577</v>
      </c>
      <c r="G1411" s="738" t="s">
        <v>578</v>
      </c>
      <c r="H1411" s="738">
        <v>100641</v>
      </c>
      <c r="I1411" s="738">
        <v>641</v>
      </c>
      <c r="J1411" s="738" t="s">
        <v>1569</v>
      </c>
      <c r="K1411" s="738" t="s">
        <v>1570</v>
      </c>
      <c r="L1411" s="741">
        <v>31.21</v>
      </c>
      <c r="M1411" s="741">
        <v>1</v>
      </c>
      <c r="N1411" s="742">
        <v>31.21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AAD24854-16D0-4F68-AABC-2A59CAE77639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2182</v>
      </c>
      <c r="B5" s="727">
        <v>20840.166999999994</v>
      </c>
      <c r="C5" s="747">
        <v>4.1033282874245368E-2</v>
      </c>
      <c r="D5" s="727">
        <v>487044.29995500372</v>
      </c>
      <c r="E5" s="747">
        <v>0.95896671712575454</v>
      </c>
      <c r="F5" s="728">
        <v>507884.46695500374</v>
      </c>
    </row>
    <row r="6" spans="1:6" ht="14.45" customHeight="1" x14ac:dyDescent="0.2">
      <c r="A6" s="758" t="s">
        <v>2183</v>
      </c>
      <c r="B6" s="734">
        <v>31774.059999999987</v>
      </c>
      <c r="C6" s="748">
        <v>6.0192130407541296E-2</v>
      </c>
      <c r="D6" s="734">
        <v>496103.25194872462</v>
      </c>
      <c r="E6" s="748">
        <v>0.93980786959245877</v>
      </c>
      <c r="F6" s="735">
        <v>527877.31194872456</v>
      </c>
    </row>
    <row r="7" spans="1:6" ht="14.45" customHeight="1" thickBot="1" x14ac:dyDescent="0.25">
      <c r="A7" s="759" t="s">
        <v>2184</v>
      </c>
      <c r="B7" s="750"/>
      <c r="C7" s="751">
        <v>0</v>
      </c>
      <c r="D7" s="750">
        <v>652.74</v>
      </c>
      <c r="E7" s="751">
        <v>1</v>
      </c>
      <c r="F7" s="752">
        <v>652.74</v>
      </c>
    </row>
    <row r="8" spans="1:6" ht="14.45" customHeight="1" thickBot="1" x14ac:dyDescent="0.25">
      <c r="A8" s="753" t="s">
        <v>3</v>
      </c>
      <c r="B8" s="754">
        <v>52614.226999999984</v>
      </c>
      <c r="C8" s="755">
        <v>5.0765621322685535E-2</v>
      </c>
      <c r="D8" s="754">
        <v>983800.29190372839</v>
      </c>
      <c r="E8" s="755">
        <v>0.94923437867731453</v>
      </c>
      <c r="F8" s="756">
        <v>1036414.5189037283</v>
      </c>
    </row>
    <row r="9" spans="1:6" ht="14.45" customHeight="1" thickBot="1" x14ac:dyDescent="0.25"/>
    <row r="10" spans="1:6" ht="14.45" customHeight="1" x14ac:dyDescent="0.2">
      <c r="A10" s="757" t="s">
        <v>2185</v>
      </c>
      <c r="B10" s="727"/>
      <c r="C10" s="747">
        <v>0</v>
      </c>
      <c r="D10" s="727">
        <v>4599.5700000000006</v>
      </c>
      <c r="E10" s="747">
        <v>1</v>
      </c>
      <c r="F10" s="728">
        <v>4599.5700000000006</v>
      </c>
    </row>
    <row r="11" spans="1:6" ht="14.45" customHeight="1" x14ac:dyDescent="0.2">
      <c r="A11" s="758" t="s">
        <v>2186</v>
      </c>
      <c r="B11" s="734"/>
      <c r="C11" s="748">
        <v>0</v>
      </c>
      <c r="D11" s="734">
        <v>521.09</v>
      </c>
      <c r="E11" s="748">
        <v>1</v>
      </c>
      <c r="F11" s="735">
        <v>521.09</v>
      </c>
    </row>
    <row r="12" spans="1:6" ht="14.45" customHeight="1" x14ac:dyDescent="0.2">
      <c r="A12" s="758" t="s">
        <v>2187</v>
      </c>
      <c r="B12" s="734"/>
      <c r="C12" s="748">
        <v>0</v>
      </c>
      <c r="D12" s="734">
        <v>192.10999999999996</v>
      </c>
      <c r="E12" s="748">
        <v>1</v>
      </c>
      <c r="F12" s="735">
        <v>192.10999999999996</v>
      </c>
    </row>
    <row r="13" spans="1:6" ht="14.45" customHeight="1" x14ac:dyDescent="0.2">
      <c r="A13" s="758" t="s">
        <v>2188</v>
      </c>
      <c r="B13" s="734"/>
      <c r="C13" s="748">
        <v>0</v>
      </c>
      <c r="D13" s="734">
        <v>1972.2000000000003</v>
      </c>
      <c r="E13" s="748">
        <v>1</v>
      </c>
      <c r="F13" s="735">
        <v>1972.2000000000003</v>
      </c>
    </row>
    <row r="14" spans="1:6" ht="14.45" customHeight="1" x14ac:dyDescent="0.2">
      <c r="A14" s="758" t="s">
        <v>2189</v>
      </c>
      <c r="B14" s="734">
        <v>229.41000000000003</v>
      </c>
      <c r="C14" s="748">
        <v>0.85562434730717596</v>
      </c>
      <c r="D14" s="734">
        <v>38.709999999999994</v>
      </c>
      <c r="E14" s="748">
        <v>0.14437565269282407</v>
      </c>
      <c r="F14" s="735">
        <v>268.12</v>
      </c>
    </row>
    <row r="15" spans="1:6" ht="14.45" customHeight="1" x14ac:dyDescent="0.2">
      <c r="A15" s="758" t="s">
        <v>2190</v>
      </c>
      <c r="B15" s="734"/>
      <c r="C15" s="748">
        <v>0</v>
      </c>
      <c r="D15" s="734">
        <v>459.6</v>
      </c>
      <c r="E15" s="748">
        <v>1</v>
      </c>
      <c r="F15" s="735">
        <v>459.6</v>
      </c>
    </row>
    <row r="16" spans="1:6" ht="14.45" customHeight="1" x14ac:dyDescent="0.2">
      <c r="A16" s="758" t="s">
        <v>2191</v>
      </c>
      <c r="B16" s="734"/>
      <c r="C16" s="748">
        <v>0</v>
      </c>
      <c r="D16" s="734">
        <v>392871.99</v>
      </c>
      <c r="E16" s="748">
        <v>1</v>
      </c>
      <c r="F16" s="735">
        <v>392871.99</v>
      </c>
    </row>
    <row r="17" spans="1:6" ht="14.45" customHeight="1" x14ac:dyDescent="0.2">
      <c r="A17" s="758" t="s">
        <v>2192</v>
      </c>
      <c r="B17" s="734"/>
      <c r="C17" s="748">
        <v>0</v>
      </c>
      <c r="D17" s="734">
        <v>1827.01</v>
      </c>
      <c r="E17" s="748">
        <v>1</v>
      </c>
      <c r="F17" s="735">
        <v>1827.01</v>
      </c>
    </row>
    <row r="18" spans="1:6" ht="14.45" customHeight="1" x14ac:dyDescent="0.2">
      <c r="A18" s="758" t="s">
        <v>2193</v>
      </c>
      <c r="B18" s="734"/>
      <c r="C18" s="748">
        <v>0</v>
      </c>
      <c r="D18" s="734">
        <v>1030.71</v>
      </c>
      <c r="E18" s="748">
        <v>1</v>
      </c>
      <c r="F18" s="735">
        <v>1030.71</v>
      </c>
    </row>
    <row r="19" spans="1:6" ht="14.45" customHeight="1" x14ac:dyDescent="0.2">
      <c r="A19" s="758" t="s">
        <v>2194</v>
      </c>
      <c r="B19" s="734"/>
      <c r="C19" s="748">
        <v>0</v>
      </c>
      <c r="D19" s="734">
        <v>488.31</v>
      </c>
      <c r="E19" s="748">
        <v>1</v>
      </c>
      <c r="F19" s="735">
        <v>488.31</v>
      </c>
    </row>
    <row r="20" spans="1:6" ht="14.45" customHeight="1" x14ac:dyDescent="0.2">
      <c r="A20" s="758" t="s">
        <v>2195</v>
      </c>
      <c r="B20" s="734"/>
      <c r="C20" s="748">
        <v>0</v>
      </c>
      <c r="D20" s="734">
        <v>1256.42</v>
      </c>
      <c r="E20" s="748">
        <v>1</v>
      </c>
      <c r="F20" s="735">
        <v>1256.42</v>
      </c>
    </row>
    <row r="21" spans="1:6" ht="14.45" customHeight="1" x14ac:dyDescent="0.2">
      <c r="A21" s="758" t="s">
        <v>2196</v>
      </c>
      <c r="B21" s="734"/>
      <c r="C21" s="748">
        <v>0</v>
      </c>
      <c r="D21" s="734">
        <v>1155.76</v>
      </c>
      <c r="E21" s="748">
        <v>1</v>
      </c>
      <c r="F21" s="735">
        <v>1155.76</v>
      </c>
    </row>
    <row r="22" spans="1:6" ht="14.45" customHeight="1" x14ac:dyDescent="0.2">
      <c r="A22" s="758" t="s">
        <v>2197</v>
      </c>
      <c r="B22" s="734">
        <v>672.54</v>
      </c>
      <c r="C22" s="748">
        <v>1</v>
      </c>
      <c r="D22" s="734"/>
      <c r="E22" s="748">
        <v>0</v>
      </c>
      <c r="F22" s="735">
        <v>672.54</v>
      </c>
    </row>
    <row r="23" spans="1:6" ht="14.45" customHeight="1" x14ac:dyDescent="0.2">
      <c r="A23" s="758" t="s">
        <v>2198</v>
      </c>
      <c r="B23" s="734">
        <v>717.84</v>
      </c>
      <c r="C23" s="748">
        <v>9.3481652415567773E-2</v>
      </c>
      <c r="D23" s="734">
        <v>6961.1</v>
      </c>
      <c r="E23" s="748">
        <v>0.90651834758443217</v>
      </c>
      <c r="F23" s="735">
        <v>7678.9400000000005</v>
      </c>
    </row>
    <row r="24" spans="1:6" ht="14.45" customHeight="1" x14ac:dyDescent="0.2">
      <c r="A24" s="758" t="s">
        <v>2199</v>
      </c>
      <c r="B24" s="734"/>
      <c r="C24" s="748">
        <v>0</v>
      </c>
      <c r="D24" s="734">
        <v>432.38999999999993</v>
      </c>
      <c r="E24" s="748">
        <v>1</v>
      </c>
      <c r="F24" s="735">
        <v>432.38999999999993</v>
      </c>
    </row>
    <row r="25" spans="1:6" ht="14.45" customHeight="1" x14ac:dyDescent="0.2">
      <c r="A25" s="758" t="s">
        <v>2200</v>
      </c>
      <c r="B25" s="734"/>
      <c r="C25" s="748">
        <v>0</v>
      </c>
      <c r="D25" s="734">
        <v>8095.55</v>
      </c>
      <c r="E25" s="748">
        <v>1</v>
      </c>
      <c r="F25" s="735">
        <v>8095.55</v>
      </c>
    </row>
    <row r="26" spans="1:6" ht="14.45" customHeight="1" x14ac:dyDescent="0.2">
      <c r="A26" s="758" t="s">
        <v>2201</v>
      </c>
      <c r="B26" s="734"/>
      <c r="C26" s="748">
        <v>0</v>
      </c>
      <c r="D26" s="734">
        <v>268.33000000000004</v>
      </c>
      <c r="E26" s="748">
        <v>1</v>
      </c>
      <c r="F26" s="735">
        <v>268.33000000000004</v>
      </c>
    </row>
    <row r="27" spans="1:6" ht="14.45" customHeight="1" x14ac:dyDescent="0.2">
      <c r="A27" s="758" t="s">
        <v>2202</v>
      </c>
      <c r="B27" s="734"/>
      <c r="C27" s="748">
        <v>0</v>
      </c>
      <c r="D27" s="734">
        <v>252.74</v>
      </c>
      <c r="E27" s="748">
        <v>1</v>
      </c>
      <c r="F27" s="735">
        <v>252.74</v>
      </c>
    </row>
    <row r="28" spans="1:6" ht="14.45" customHeight="1" x14ac:dyDescent="0.2">
      <c r="A28" s="758" t="s">
        <v>2203</v>
      </c>
      <c r="B28" s="734">
        <v>158.80000000000001</v>
      </c>
      <c r="C28" s="748">
        <v>5.9358938416970389E-2</v>
      </c>
      <c r="D28" s="734">
        <v>2516.4499999999994</v>
      </c>
      <c r="E28" s="748">
        <v>0.94064106158302951</v>
      </c>
      <c r="F28" s="735">
        <v>2675.2499999999995</v>
      </c>
    </row>
    <row r="29" spans="1:6" ht="14.45" customHeight="1" x14ac:dyDescent="0.2">
      <c r="A29" s="758" t="s">
        <v>2204</v>
      </c>
      <c r="B29" s="734">
        <v>64.8</v>
      </c>
      <c r="C29" s="748">
        <v>1</v>
      </c>
      <c r="D29" s="734"/>
      <c r="E29" s="748">
        <v>0</v>
      </c>
      <c r="F29" s="735">
        <v>64.8</v>
      </c>
    </row>
    <row r="30" spans="1:6" ht="14.45" customHeight="1" x14ac:dyDescent="0.2">
      <c r="A30" s="758" t="s">
        <v>2205</v>
      </c>
      <c r="B30" s="734"/>
      <c r="C30" s="748">
        <v>0</v>
      </c>
      <c r="D30" s="734">
        <v>698.27</v>
      </c>
      <c r="E30" s="748">
        <v>1</v>
      </c>
      <c r="F30" s="735">
        <v>698.27</v>
      </c>
    </row>
    <row r="31" spans="1:6" ht="14.45" customHeight="1" x14ac:dyDescent="0.2">
      <c r="A31" s="758" t="s">
        <v>2206</v>
      </c>
      <c r="B31" s="734"/>
      <c r="C31" s="748">
        <v>0</v>
      </c>
      <c r="D31" s="734">
        <v>70.680000000000021</v>
      </c>
      <c r="E31" s="748">
        <v>1</v>
      </c>
      <c r="F31" s="735">
        <v>70.680000000000021</v>
      </c>
    </row>
    <row r="32" spans="1:6" ht="14.45" customHeight="1" x14ac:dyDescent="0.2">
      <c r="A32" s="758" t="s">
        <v>2207</v>
      </c>
      <c r="B32" s="734"/>
      <c r="C32" s="748">
        <v>0</v>
      </c>
      <c r="D32" s="734">
        <v>416.05</v>
      </c>
      <c r="E32" s="748">
        <v>1</v>
      </c>
      <c r="F32" s="735">
        <v>416.05</v>
      </c>
    </row>
    <row r="33" spans="1:6" ht="14.45" customHeight="1" x14ac:dyDescent="0.2">
      <c r="A33" s="758" t="s">
        <v>2208</v>
      </c>
      <c r="B33" s="734"/>
      <c r="C33" s="748">
        <v>0</v>
      </c>
      <c r="D33" s="734">
        <v>261.08000000000004</v>
      </c>
      <c r="E33" s="748">
        <v>1</v>
      </c>
      <c r="F33" s="735">
        <v>261.08000000000004</v>
      </c>
    </row>
    <row r="34" spans="1:6" ht="14.45" customHeight="1" x14ac:dyDescent="0.2">
      <c r="A34" s="758" t="s">
        <v>2209</v>
      </c>
      <c r="B34" s="734"/>
      <c r="C34" s="748">
        <v>0</v>
      </c>
      <c r="D34" s="734">
        <v>3414.37</v>
      </c>
      <c r="E34" s="748">
        <v>1</v>
      </c>
      <c r="F34" s="735">
        <v>3414.37</v>
      </c>
    </row>
    <row r="35" spans="1:6" ht="14.45" customHeight="1" x14ac:dyDescent="0.2">
      <c r="A35" s="758" t="s">
        <v>2210</v>
      </c>
      <c r="B35" s="734"/>
      <c r="C35" s="748">
        <v>0</v>
      </c>
      <c r="D35" s="734">
        <v>954.86999999999989</v>
      </c>
      <c r="E35" s="748">
        <v>1</v>
      </c>
      <c r="F35" s="735">
        <v>954.86999999999989</v>
      </c>
    </row>
    <row r="36" spans="1:6" ht="14.45" customHeight="1" x14ac:dyDescent="0.2">
      <c r="A36" s="758" t="s">
        <v>2211</v>
      </c>
      <c r="B36" s="734"/>
      <c r="C36" s="748">
        <v>0</v>
      </c>
      <c r="D36" s="734">
        <v>3092.9100000000003</v>
      </c>
      <c r="E36" s="748">
        <v>1</v>
      </c>
      <c r="F36" s="735">
        <v>3092.9100000000003</v>
      </c>
    </row>
    <row r="37" spans="1:6" ht="14.45" customHeight="1" x14ac:dyDescent="0.2">
      <c r="A37" s="758" t="s">
        <v>2212</v>
      </c>
      <c r="B37" s="734">
        <v>102.15</v>
      </c>
      <c r="C37" s="748">
        <v>1</v>
      </c>
      <c r="D37" s="734"/>
      <c r="E37" s="748">
        <v>0</v>
      </c>
      <c r="F37" s="735">
        <v>102.15</v>
      </c>
    </row>
    <row r="38" spans="1:6" ht="14.45" customHeight="1" x14ac:dyDescent="0.2">
      <c r="A38" s="758" t="s">
        <v>2213</v>
      </c>
      <c r="B38" s="734"/>
      <c r="C38" s="748">
        <v>0</v>
      </c>
      <c r="D38" s="734">
        <v>472.96</v>
      </c>
      <c r="E38" s="748">
        <v>1</v>
      </c>
      <c r="F38" s="735">
        <v>472.96</v>
      </c>
    </row>
    <row r="39" spans="1:6" ht="14.45" customHeight="1" x14ac:dyDescent="0.2">
      <c r="A39" s="758" t="s">
        <v>2214</v>
      </c>
      <c r="B39" s="734">
        <v>54.91</v>
      </c>
      <c r="C39" s="748">
        <v>1</v>
      </c>
      <c r="D39" s="734"/>
      <c r="E39" s="748">
        <v>0</v>
      </c>
      <c r="F39" s="735">
        <v>54.91</v>
      </c>
    </row>
    <row r="40" spans="1:6" ht="14.45" customHeight="1" x14ac:dyDescent="0.2">
      <c r="A40" s="758" t="s">
        <v>2215</v>
      </c>
      <c r="B40" s="734"/>
      <c r="C40" s="748">
        <v>0</v>
      </c>
      <c r="D40" s="734">
        <v>128.54000000000002</v>
      </c>
      <c r="E40" s="748">
        <v>1</v>
      </c>
      <c r="F40" s="735">
        <v>128.54000000000002</v>
      </c>
    </row>
    <row r="41" spans="1:6" ht="14.45" customHeight="1" x14ac:dyDescent="0.2">
      <c r="A41" s="758" t="s">
        <v>2216</v>
      </c>
      <c r="B41" s="734">
        <v>44.66</v>
      </c>
      <c r="C41" s="748">
        <v>0.11448933552091879</v>
      </c>
      <c r="D41" s="734">
        <v>345.41999999999996</v>
      </c>
      <c r="E41" s="748">
        <v>0.88551066447908122</v>
      </c>
      <c r="F41" s="735">
        <v>390.07999999999993</v>
      </c>
    </row>
    <row r="42" spans="1:6" ht="14.45" customHeight="1" x14ac:dyDescent="0.2">
      <c r="A42" s="758" t="s">
        <v>2217</v>
      </c>
      <c r="B42" s="734"/>
      <c r="C42" s="748">
        <v>0</v>
      </c>
      <c r="D42" s="734">
        <v>474.87</v>
      </c>
      <c r="E42" s="748">
        <v>1</v>
      </c>
      <c r="F42" s="735">
        <v>474.87</v>
      </c>
    </row>
    <row r="43" spans="1:6" ht="14.45" customHeight="1" x14ac:dyDescent="0.2">
      <c r="A43" s="758" t="s">
        <v>2218</v>
      </c>
      <c r="B43" s="734">
        <v>63.02</v>
      </c>
      <c r="C43" s="748">
        <v>2.1566460082200312E-2</v>
      </c>
      <c r="D43" s="734">
        <v>2859.11</v>
      </c>
      <c r="E43" s="748">
        <v>0.97843353991779969</v>
      </c>
      <c r="F43" s="735">
        <v>2922.13</v>
      </c>
    </row>
    <row r="44" spans="1:6" ht="14.45" customHeight="1" x14ac:dyDescent="0.2">
      <c r="A44" s="758" t="s">
        <v>2219</v>
      </c>
      <c r="B44" s="734"/>
      <c r="C44" s="748">
        <v>0</v>
      </c>
      <c r="D44" s="734">
        <v>694.25</v>
      </c>
      <c r="E44" s="748">
        <v>1</v>
      </c>
      <c r="F44" s="735">
        <v>694.25</v>
      </c>
    </row>
    <row r="45" spans="1:6" ht="14.45" customHeight="1" x14ac:dyDescent="0.2">
      <c r="A45" s="758" t="s">
        <v>2220</v>
      </c>
      <c r="B45" s="734">
        <v>3610.48</v>
      </c>
      <c r="C45" s="748">
        <v>1</v>
      </c>
      <c r="D45" s="734"/>
      <c r="E45" s="748">
        <v>0</v>
      </c>
      <c r="F45" s="735">
        <v>3610.48</v>
      </c>
    </row>
    <row r="46" spans="1:6" ht="14.45" customHeight="1" x14ac:dyDescent="0.2">
      <c r="A46" s="758" t="s">
        <v>2221</v>
      </c>
      <c r="B46" s="734">
        <v>830.8</v>
      </c>
      <c r="C46" s="748">
        <v>0.34505673417174748</v>
      </c>
      <c r="D46" s="734">
        <v>1576.9200000000005</v>
      </c>
      <c r="E46" s="748">
        <v>0.65494326582825257</v>
      </c>
      <c r="F46" s="735">
        <v>2407.7200000000003</v>
      </c>
    </row>
    <row r="47" spans="1:6" ht="14.45" customHeight="1" x14ac:dyDescent="0.2">
      <c r="A47" s="758" t="s">
        <v>2222</v>
      </c>
      <c r="B47" s="734"/>
      <c r="C47" s="748">
        <v>0</v>
      </c>
      <c r="D47" s="734">
        <v>20139.570000000003</v>
      </c>
      <c r="E47" s="748">
        <v>1</v>
      </c>
      <c r="F47" s="735">
        <v>20139.570000000003</v>
      </c>
    </row>
    <row r="48" spans="1:6" ht="14.45" customHeight="1" x14ac:dyDescent="0.2">
      <c r="A48" s="758" t="s">
        <v>2223</v>
      </c>
      <c r="B48" s="734"/>
      <c r="C48" s="748">
        <v>0</v>
      </c>
      <c r="D48" s="734">
        <v>3705.375</v>
      </c>
      <c r="E48" s="748">
        <v>1</v>
      </c>
      <c r="F48" s="735">
        <v>3705.375</v>
      </c>
    </row>
    <row r="49" spans="1:6" ht="14.45" customHeight="1" x14ac:dyDescent="0.2">
      <c r="A49" s="758" t="s">
        <v>2224</v>
      </c>
      <c r="B49" s="734">
        <v>6746.8</v>
      </c>
      <c r="C49" s="748">
        <v>0.79034177701556585</v>
      </c>
      <c r="D49" s="734">
        <v>1789.7600000000002</v>
      </c>
      <c r="E49" s="748">
        <v>0.20965822298443401</v>
      </c>
      <c r="F49" s="735">
        <v>8536.5600000000013</v>
      </c>
    </row>
    <row r="50" spans="1:6" ht="14.45" customHeight="1" x14ac:dyDescent="0.2">
      <c r="A50" s="758" t="s">
        <v>2225</v>
      </c>
      <c r="B50" s="734">
        <v>12155</v>
      </c>
      <c r="C50" s="748">
        <v>0.25832345590581185</v>
      </c>
      <c r="D50" s="734">
        <v>34898.412000000004</v>
      </c>
      <c r="E50" s="748">
        <v>0.74167654409418815</v>
      </c>
      <c r="F50" s="735">
        <v>47053.412000000004</v>
      </c>
    </row>
    <row r="51" spans="1:6" ht="14.45" customHeight="1" x14ac:dyDescent="0.2">
      <c r="A51" s="758" t="s">
        <v>2226</v>
      </c>
      <c r="B51" s="734"/>
      <c r="C51" s="748">
        <v>0</v>
      </c>
      <c r="D51" s="734">
        <v>125.07</v>
      </c>
      <c r="E51" s="748">
        <v>1</v>
      </c>
      <c r="F51" s="735">
        <v>125.07</v>
      </c>
    </row>
    <row r="52" spans="1:6" ht="14.45" customHeight="1" x14ac:dyDescent="0.2">
      <c r="A52" s="758" t="s">
        <v>2227</v>
      </c>
      <c r="B52" s="734"/>
      <c r="C52" s="748">
        <v>0</v>
      </c>
      <c r="D52" s="734">
        <v>8273.1</v>
      </c>
      <c r="E52" s="748">
        <v>1</v>
      </c>
      <c r="F52" s="735">
        <v>8273.1</v>
      </c>
    </row>
    <row r="53" spans="1:6" ht="14.45" customHeight="1" x14ac:dyDescent="0.2">
      <c r="A53" s="758" t="s">
        <v>2228</v>
      </c>
      <c r="B53" s="734">
        <v>4518.4370000000008</v>
      </c>
      <c r="C53" s="748">
        <v>0.56509211561381845</v>
      </c>
      <c r="D53" s="734">
        <v>3477.4930000000013</v>
      </c>
      <c r="E53" s="748">
        <v>0.4349078843861815</v>
      </c>
      <c r="F53" s="735">
        <v>7995.9300000000021</v>
      </c>
    </row>
    <row r="54" spans="1:6" ht="14.45" customHeight="1" x14ac:dyDescent="0.2">
      <c r="A54" s="758" t="s">
        <v>2229</v>
      </c>
      <c r="B54" s="734"/>
      <c r="C54" s="748">
        <v>0</v>
      </c>
      <c r="D54" s="734">
        <v>5397.97</v>
      </c>
      <c r="E54" s="748">
        <v>1</v>
      </c>
      <c r="F54" s="735">
        <v>5397.97</v>
      </c>
    </row>
    <row r="55" spans="1:6" ht="14.45" customHeight="1" x14ac:dyDescent="0.2">
      <c r="A55" s="758" t="s">
        <v>2230</v>
      </c>
      <c r="B55" s="734"/>
      <c r="C55" s="748">
        <v>0</v>
      </c>
      <c r="D55" s="734">
        <v>1601.9099999999999</v>
      </c>
      <c r="E55" s="748">
        <v>1</v>
      </c>
      <c r="F55" s="735">
        <v>1601.9099999999999</v>
      </c>
    </row>
    <row r="56" spans="1:6" ht="14.45" customHeight="1" x14ac:dyDescent="0.2">
      <c r="A56" s="758" t="s">
        <v>2231</v>
      </c>
      <c r="B56" s="734">
        <v>2269.7600000000002</v>
      </c>
      <c r="C56" s="748">
        <v>0.16212432464864587</v>
      </c>
      <c r="D56" s="734">
        <v>11730.36</v>
      </c>
      <c r="E56" s="748">
        <v>0.8378756753513541</v>
      </c>
      <c r="F56" s="735">
        <v>14000.12</v>
      </c>
    </row>
    <row r="57" spans="1:6" ht="14.45" customHeight="1" x14ac:dyDescent="0.2">
      <c r="A57" s="758" t="s">
        <v>2232</v>
      </c>
      <c r="B57" s="734"/>
      <c r="C57" s="748">
        <v>0</v>
      </c>
      <c r="D57" s="734">
        <v>21129.469999999998</v>
      </c>
      <c r="E57" s="748">
        <v>1</v>
      </c>
      <c r="F57" s="735">
        <v>21129.469999999998</v>
      </c>
    </row>
    <row r="58" spans="1:6" ht="14.45" customHeight="1" x14ac:dyDescent="0.2">
      <c r="A58" s="758" t="s">
        <v>2233</v>
      </c>
      <c r="B58" s="734"/>
      <c r="C58" s="748">
        <v>0</v>
      </c>
      <c r="D58" s="734">
        <v>2734.0999999999995</v>
      </c>
      <c r="E58" s="748">
        <v>1</v>
      </c>
      <c r="F58" s="735">
        <v>2734.0999999999995</v>
      </c>
    </row>
    <row r="59" spans="1:6" ht="14.45" customHeight="1" x14ac:dyDescent="0.2">
      <c r="A59" s="758" t="s">
        <v>2234</v>
      </c>
      <c r="B59" s="734"/>
      <c r="C59" s="748">
        <v>0</v>
      </c>
      <c r="D59" s="734">
        <v>1266.99</v>
      </c>
      <c r="E59" s="748">
        <v>1</v>
      </c>
      <c r="F59" s="735">
        <v>1266.99</v>
      </c>
    </row>
    <row r="60" spans="1:6" ht="14.45" customHeight="1" x14ac:dyDescent="0.2">
      <c r="A60" s="758" t="s">
        <v>2235</v>
      </c>
      <c r="B60" s="734"/>
      <c r="C60" s="748">
        <v>0</v>
      </c>
      <c r="D60" s="734">
        <v>261.99999999999994</v>
      </c>
      <c r="E60" s="748">
        <v>1</v>
      </c>
      <c r="F60" s="735">
        <v>261.99999999999994</v>
      </c>
    </row>
    <row r="61" spans="1:6" ht="14.45" customHeight="1" x14ac:dyDescent="0.2">
      <c r="A61" s="758" t="s">
        <v>2236</v>
      </c>
      <c r="B61" s="734"/>
      <c r="C61" s="748">
        <v>0</v>
      </c>
      <c r="D61" s="734">
        <v>1301.75</v>
      </c>
      <c r="E61" s="748">
        <v>1</v>
      </c>
      <c r="F61" s="735">
        <v>1301.75</v>
      </c>
    </row>
    <row r="62" spans="1:6" ht="14.45" customHeight="1" x14ac:dyDescent="0.2">
      <c r="A62" s="758" t="s">
        <v>2237</v>
      </c>
      <c r="B62" s="734"/>
      <c r="C62" s="748">
        <v>0</v>
      </c>
      <c r="D62" s="734">
        <v>321.35000000000002</v>
      </c>
      <c r="E62" s="748">
        <v>1</v>
      </c>
      <c r="F62" s="735">
        <v>321.35000000000002</v>
      </c>
    </row>
    <row r="63" spans="1:6" ht="14.45" customHeight="1" x14ac:dyDescent="0.2">
      <c r="A63" s="758" t="s">
        <v>2238</v>
      </c>
      <c r="B63" s="734"/>
      <c r="C63" s="748">
        <v>0</v>
      </c>
      <c r="D63" s="734">
        <v>81.810000000000016</v>
      </c>
      <c r="E63" s="748">
        <v>1</v>
      </c>
      <c r="F63" s="735">
        <v>81.810000000000016</v>
      </c>
    </row>
    <row r="64" spans="1:6" ht="14.45" customHeight="1" x14ac:dyDescent="0.2">
      <c r="A64" s="758" t="s">
        <v>2239</v>
      </c>
      <c r="B64" s="734">
        <v>1595.71</v>
      </c>
      <c r="C64" s="748">
        <v>1</v>
      </c>
      <c r="D64" s="734"/>
      <c r="E64" s="748">
        <v>0</v>
      </c>
      <c r="F64" s="735">
        <v>1595.71</v>
      </c>
    </row>
    <row r="65" spans="1:6" ht="14.45" customHeight="1" x14ac:dyDescent="0.2">
      <c r="A65" s="758" t="s">
        <v>2240</v>
      </c>
      <c r="B65" s="734"/>
      <c r="C65" s="748">
        <v>0</v>
      </c>
      <c r="D65" s="734">
        <v>41263.149999999994</v>
      </c>
      <c r="E65" s="748">
        <v>1</v>
      </c>
      <c r="F65" s="735">
        <v>41263.149999999994</v>
      </c>
    </row>
    <row r="66" spans="1:6" ht="14.45" customHeight="1" x14ac:dyDescent="0.2">
      <c r="A66" s="758" t="s">
        <v>2241</v>
      </c>
      <c r="B66" s="734"/>
      <c r="C66" s="748">
        <v>0</v>
      </c>
      <c r="D66" s="734">
        <v>1545.6100000000001</v>
      </c>
      <c r="E66" s="748">
        <v>1</v>
      </c>
      <c r="F66" s="735">
        <v>1545.6100000000001</v>
      </c>
    </row>
    <row r="67" spans="1:6" ht="14.45" customHeight="1" x14ac:dyDescent="0.2">
      <c r="A67" s="758" t="s">
        <v>2242</v>
      </c>
      <c r="B67" s="734"/>
      <c r="C67" s="748">
        <v>0</v>
      </c>
      <c r="D67" s="734">
        <v>25908.30896168208</v>
      </c>
      <c r="E67" s="748">
        <v>1</v>
      </c>
      <c r="F67" s="735">
        <v>25908.30896168208</v>
      </c>
    </row>
    <row r="68" spans="1:6" ht="14.45" customHeight="1" x14ac:dyDescent="0.2">
      <c r="A68" s="758" t="s">
        <v>2243</v>
      </c>
      <c r="B68" s="734">
        <v>100.32</v>
      </c>
      <c r="C68" s="748">
        <v>2.4025888213813705E-2</v>
      </c>
      <c r="D68" s="734">
        <v>4075.1759944548867</v>
      </c>
      <c r="E68" s="748">
        <v>0.97597411178618632</v>
      </c>
      <c r="F68" s="735">
        <v>4175.4959944548864</v>
      </c>
    </row>
    <row r="69" spans="1:6" ht="14.45" customHeight="1" x14ac:dyDescent="0.2">
      <c r="A69" s="758" t="s">
        <v>2244</v>
      </c>
      <c r="B69" s="734"/>
      <c r="C69" s="748">
        <v>0</v>
      </c>
      <c r="D69" s="734">
        <v>3445.8399999999997</v>
      </c>
      <c r="E69" s="748">
        <v>1</v>
      </c>
      <c r="F69" s="735">
        <v>3445.8399999999997</v>
      </c>
    </row>
    <row r="70" spans="1:6" ht="14.45" customHeight="1" x14ac:dyDescent="0.2">
      <c r="A70" s="758" t="s">
        <v>2245</v>
      </c>
      <c r="B70" s="734">
        <v>831.18000000000018</v>
      </c>
      <c r="C70" s="748">
        <v>0.23101809388810141</v>
      </c>
      <c r="D70" s="734">
        <v>2766.7200000000003</v>
      </c>
      <c r="E70" s="748">
        <v>0.76898190611189854</v>
      </c>
      <c r="F70" s="735">
        <v>3597.9000000000005</v>
      </c>
    </row>
    <row r="71" spans="1:6" ht="14.45" customHeight="1" x14ac:dyDescent="0.2">
      <c r="A71" s="758" t="s">
        <v>2246</v>
      </c>
      <c r="B71" s="734"/>
      <c r="C71" s="748">
        <v>0</v>
      </c>
      <c r="D71" s="734">
        <v>6171.0899999999992</v>
      </c>
      <c r="E71" s="748">
        <v>1</v>
      </c>
      <c r="F71" s="735">
        <v>6171.0899999999992</v>
      </c>
    </row>
    <row r="72" spans="1:6" ht="14.45" customHeight="1" x14ac:dyDescent="0.2">
      <c r="A72" s="758" t="s">
        <v>2247</v>
      </c>
      <c r="B72" s="734"/>
      <c r="C72" s="748">
        <v>0</v>
      </c>
      <c r="D72" s="734">
        <v>1061.71</v>
      </c>
      <c r="E72" s="748">
        <v>1</v>
      </c>
      <c r="F72" s="735">
        <v>1061.71</v>
      </c>
    </row>
    <row r="73" spans="1:6" ht="14.45" customHeight="1" x14ac:dyDescent="0.2">
      <c r="A73" s="758" t="s">
        <v>2248</v>
      </c>
      <c r="B73" s="734"/>
      <c r="C73" s="748">
        <v>0</v>
      </c>
      <c r="D73" s="734">
        <v>5178.1499999999996</v>
      </c>
      <c r="E73" s="748">
        <v>1</v>
      </c>
      <c r="F73" s="735">
        <v>5178.1499999999996</v>
      </c>
    </row>
    <row r="74" spans="1:6" ht="14.45" customHeight="1" x14ac:dyDescent="0.2">
      <c r="A74" s="758" t="s">
        <v>2249</v>
      </c>
      <c r="B74" s="734"/>
      <c r="C74" s="748">
        <v>0</v>
      </c>
      <c r="D74" s="734">
        <v>140.14999999999998</v>
      </c>
      <c r="E74" s="748">
        <v>1</v>
      </c>
      <c r="F74" s="735">
        <v>140.14999999999998</v>
      </c>
    </row>
    <row r="75" spans="1:6" ht="14.45" customHeight="1" x14ac:dyDescent="0.2">
      <c r="A75" s="758" t="s">
        <v>2250</v>
      </c>
      <c r="B75" s="734"/>
      <c r="C75" s="748">
        <v>0</v>
      </c>
      <c r="D75" s="734">
        <v>844.66</v>
      </c>
      <c r="E75" s="748">
        <v>1</v>
      </c>
      <c r="F75" s="735">
        <v>844.66</v>
      </c>
    </row>
    <row r="76" spans="1:6" ht="14.45" customHeight="1" x14ac:dyDescent="0.2">
      <c r="A76" s="758" t="s">
        <v>2251</v>
      </c>
      <c r="B76" s="734"/>
      <c r="C76" s="748">
        <v>0</v>
      </c>
      <c r="D76" s="734">
        <v>985.38</v>
      </c>
      <c r="E76" s="748">
        <v>1</v>
      </c>
      <c r="F76" s="735">
        <v>985.38</v>
      </c>
    </row>
    <row r="77" spans="1:6" ht="14.45" customHeight="1" x14ac:dyDescent="0.2">
      <c r="A77" s="758" t="s">
        <v>2252</v>
      </c>
      <c r="B77" s="734">
        <v>1548.44</v>
      </c>
      <c r="C77" s="748">
        <v>1</v>
      </c>
      <c r="D77" s="734"/>
      <c r="E77" s="748">
        <v>0</v>
      </c>
      <c r="F77" s="735">
        <v>1548.44</v>
      </c>
    </row>
    <row r="78" spans="1:6" ht="14.45" customHeight="1" x14ac:dyDescent="0.2">
      <c r="A78" s="758" t="s">
        <v>2253</v>
      </c>
      <c r="B78" s="734">
        <v>2230.54</v>
      </c>
      <c r="C78" s="748">
        <v>1</v>
      </c>
      <c r="D78" s="734"/>
      <c r="E78" s="748">
        <v>0</v>
      </c>
      <c r="F78" s="735">
        <v>2230.54</v>
      </c>
    </row>
    <row r="79" spans="1:6" ht="14.45" customHeight="1" x14ac:dyDescent="0.2">
      <c r="A79" s="758" t="s">
        <v>2254</v>
      </c>
      <c r="B79" s="734"/>
      <c r="C79" s="748">
        <v>0</v>
      </c>
      <c r="D79" s="734">
        <v>371.72</v>
      </c>
      <c r="E79" s="748">
        <v>1</v>
      </c>
      <c r="F79" s="735">
        <v>371.72</v>
      </c>
    </row>
    <row r="80" spans="1:6" ht="14.45" customHeight="1" x14ac:dyDescent="0.2">
      <c r="A80" s="758" t="s">
        <v>2255</v>
      </c>
      <c r="B80" s="734"/>
      <c r="C80" s="748">
        <v>0</v>
      </c>
      <c r="D80" s="734">
        <v>507.8</v>
      </c>
      <c r="E80" s="748">
        <v>1</v>
      </c>
      <c r="F80" s="735">
        <v>507.8</v>
      </c>
    </row>
    <row r="81" spans="1:6" ht="14.45" customHeight="1" x14ac:dyDescent="0.2">
      <c r="A81" s="758" t="s">
        <v>2256</v>
      </c>
      <c r="B81" s="734"/>
      <c r="C81" s="748">
        <v>0</v>
      </c>
      <c r="D81" s="734">
        <v>1241.0600000000002</v>
      </c>
      <c r="E81" s="748">
        <v>1</v>
      </c>
      <c r="F81" s="735">
        <v>1241.0600000000002</v>
      </c>
    </row>
    <row r="82" spans="1:6" ht="14.45" customHeight="1" x14ac:dyDescent="0.2">
      <c r="A82" s="758" t="s">
        <v>2257</v>
      </c>
      <c r="B82" s="734"/>
      <c r="C82" s="748">
        <v>0</v>
      </c>
      <c r="D82" s="734">
        <v>1612.51</v>
      </c>
      <c r="E82" s="748">
        <v>1</v>
      </c>
      <c r="F82" s="735">
        <v>1612.51</v>
      </c>
    </row>
    <row r="83" spans="1:6" ht="14.45" customHeight="1" x14ac:dyDescent="0.2">
      <c r="A83" s="758" t="s">
        <v>2258</v>
      </c>
      <c r="B83" s="734">
        <v>331.4</v>
      </c>
      <c r="C83" s="748">
        <v>0.23198185585484682</v>
      </c>
      <c r="D83" s="734">
        <v>1097.1600000000001</v>
      </c>
      <c r="E83" s="748">
        <v>0.76801814414515324</v>
      </c>
      <c r="F83" s="735">
        <v>1428.56</v>
      </c>
    </row>
    <row r="84" spans="1:6" ht="14.45" customHeight="1" x14ac:dyDescent="0.2">
      <c r="A84" s="758" t="s">
        <v>2259</v>
      </c>
      <c r="B84" s="734">
        <v>950.67999999999984</v>
      </c>
      <c r="C84" s="748">
        <v>0.91225578628181014</v>
      </c>
      <c r="D84" s="734">
        <v>91.44</v>
      </c>
      <c r="E84" s="748">
        <v>8.7744213718189856E-2</v>
      </c>
      <c r="F84" s="735">
        <v>1042.1199999999999</v>
      </c>
    </row>
    <row r="85" spans="1:6" ht="14.45" customHeight="1" x14ac:dyDescent="0.2">
      <c r="A85" s="758" t="s">
        <v>2260</v>
      </c>
      <c r="B85" s="734">
        <v>297.60000000000002</v>
      </c>
      <c r="C85" s="748">
        <v>1</v>
      </c>
      <c r="D85" s="734"/>
      <c r="E85" s="748">
        <v>0</v>
      </c>
      <c r="F85" s="735">
        <v>297.60000000000002</v>
      </c>
    </row>
    <row r="86" spans="1:6" ht="14.45" customHeight="1" x14ac:dyDescent="0.2">
      <c r="A86" s="758" t="s">
        <v>2261</v>
      </c>
      <c r="B86" s="734"/>
      <c r="C86" s="748">
        <v>0</v>
      </c>
      <c r="D86" s="734">
        <v>142.09</v>
      </c>
      <c r="E86" s="748">
        <v>1</v>
      </c>
      <c r="F86" s="735">
        <v>142.09</v>
      </c>
    </row>
    <row r="87" spans="1:6" ht="14.45" customHeight="1" x14ac:dyDescent="0.2">
      <c r="A87" s="758" t="s">
        <v>2262</v>
      </c>
      <c r="B87" s="734"/>
      <c r="C87" s="748">
        <v>0</v>
      </c>
      <c r="D87" s="734">
        <v>411.14</v>
      </c>
      <c r="E87" s="748">
        <v>1</v>
      </c>
      <c r="F87" s="735">
        <v>411.14</v>
      </c>
    </row>
    <row r="88" spans="1:6" ht="14.45" customHeight="1" x14ac:dyDescent="0.2">
      <c r="A88" s="758" t="s">
        <v>2263</v>
      </c>
      <c r="B88" s="734"/>
      <c r="C88" s="748">
        <v>0</v>
      </c>
      <c r="D88" s="734">
        <v>4893.82</v>
      </c>
      <c r="E88" s="748">
        <v>1</v>
      </c>
      <c r="F88" s="735">
        <v>4893.82</v>
      </c>
    </row>
    <row r="89" spans="1:6" ht="14.45" customHeight="1" x14ac:dyDescent="0.2">
      <c r="A89" s="758" t="s">
        <v>2264</v>
      </c>
      <c r="B89" s="734">
        <v>279.12000000000006</v>
      </c>
      <c r="C89" s="748">
        <v>0.17323303790869146</v>
      </c>
      <c r="D89" s="734">
        <v>1332.1200000000001</v>
      </c>
      <c r="E89" s="748">
        <v>0.82676696209130851</v>
      </c>
      <c r="F89" s="735">
        <v>1611.2400000000002</v>
      </c>
    </row>
    <row r="90" spans="1:6" ht="14.45" customHeight="1" x14ac:dyDescent="0.2">
      <c r="A90" s="758" t="s">
        <v>2265</v>
      </c>
      <c r="B90" s="734"/>
      <c r="C90" s="748">
        <v>0</v>
      </c>
      <c r="D90" s="734">
        <v>105.03000000000002</v>
      </c>
      <c r="E90" s="748">
        <v>1</v>
      </c>
      <c r="F90" s="735">
        <v>105.03000000000002</v>
      </c>
    </row>
    <row r="91" spans="1:6" ht="14.45" customHeight="1" x14ac:dyDescent="0.2">
      <c r="A91" s="758" t="s">
        <v>2266</v>
      </c>
      <c r="B91" s="734"/>
      <c r="C91" s="748">
        <v>0</v>
      </c>
      <c r="D91" s="734">
        <v>536.38</v>
      </c>
      <c r="E91" s="748">
        <v>1</v>
      </c>
      <c r="F91" s="735">
        <v>536.38</v>
      </c>
    </row>
    <row r="92" spans="1:6" ht="14.45" customHeight="1" x14ac:dyDescent="0.2">
      <c r="A92" s="758" t="s">
        <v>2267</v>
      </c>
      <c r="B92" s="734">
        <v>165.97000000000003</v>
      </c>
      <c r="C92" s="748">
        <v>0.51695997508176306</v>
      </c>
      <c r="D92" s="734">
        <v>155.07999999999998</v>
      </c>
      <c r="E92" s="748">
        <v>0.48304002491823694</v>
      </c>
      <c r="F92" s="735">
        <v>321.05</v>
      </c>
    </row>
    <row r="93" spans="1:6" ht="14.45" customHeight="1" x14ac:dyDescent="0.2">
      <c r="A93" s="758" t="s">
        <v>2268</v>
      </c>
      <c r="B93" s="734"/>
      <c r="C93" s="748">
        <v>0</v>
      </c>
      <c r="D93" s="734">
        <v>518.49</v>
      </c>
      <c r="E93" s="748">
        <v>1</v>
      </c>
      <c r="F93" s="735">
        <v>518.49</v>
      </c>
    </row>
    <row r="94" spans="1:6" ht="14.45" customHeight="1" x14ac:dyDescent="0.2">
      <c r="A94" s="758" t="s">
        <v>2269</v>
      </c>
      <c r="B94" s="734"/>
      <c r="C94" s="748">
        <v>0</v>
      </c>
      <c r="D94" s="734">
        <v>161.76</v>
      </c>
      <c r="E94" s="748">
        <v>1</v>
      </c>
      <c r="F94" s="735">
        <v>161.76</v>
      </c>
    </row>
    <row r="95" spans="1:6" ht="14.45" customHeight="1" x14ac:dyDescent="0.2">
      <c r="A95" s="758" t="s">
        <v>2270</v>
      </c>
      <c r="B95" s="734"/>
      <c r="C95" s="748">
        <v>0</v>
      </c>
      <c r="D95" s="734">
        <v>174.8</v>
      </c>
      <c r="E95" s="748">
        <v>1</v>
      </c>
      <c r="F95" s="735">
        <v>174.8</v>
      </c>
    </row>
    <row r="96" spans="1:6" ht="14.45" customHeight="1" x14ac:dyDescent="0.2">
      <c r="A96" s="758" t="s">
        <v>2271</v>
      </c>
      <c r="B96" s="734">
        <v>526.04</v>
      </c>
      <c r="C96" s="748">
        <v>1</v>
      </c>
      <c r="D96" s="734"/>
      <c r="E96" s="748">
        <v>0</v>
      </c>
      <c r="F96" s="735">
        <v>526.04</v>
      </c>
    </row>
    <row r="97" spans="1:6" ht="14.45" customHeight="1" x14ac:dyDescent="0.2">
      <c r="A97" s="758" t="s">
        <v>2272</v>
      </c>
      <c r="B97" s="734"/>
      <c r="C97" s="748">
        <v>0</v>
      </c>
      <c r="D97" s="734">
        <v>299.51</v>
      </c>
      <c r="E97" s="748">
        <v>1</v>
      </c>
      <c r="F97" s="735">
        <v>299.51</v>
      </c>
    </row>
    <row r="98" spans="1:6" ht="14.45" customHeight="1" x14ac:dyDescent="0.2">
      <c r="A98" s="758" t="s">
        <v>2273</v>
      </c>
      <c r="B98" s="734"/>
      <c r="C98" s="748">
        <v>0</v>
      </c>
      <c r="D98" s="734">
        <v>55800.390000000007</v>
      </c>
      <c r="E98" s="748">
        <v>1</v>
      </c>
      <c r="F98" s="735">
        <v>55800.390000000007</v>
      </c>
    </row>
    <row r="99" spans="1:6" ht="14.45" customHeight="1" x14ac:dyDescent="0.2">
      <c r="A99" s="758" t="s">
        <v>2274</v>
      </c>
      <c r="B99" s="734">
        <v>393.57</v>
      </c>
      <c r="C99" s="748">
        <v>1</v>
      </c>
      <c r="D99" s="734"/>
      <c r="E99" s="748">
        <v>0</v>
      </c>
      <c r="F99" s="735">
        <v>393.57</v>
      </c>
    </row>
    <row r="100" spans="1:6" ht="14.45" customHeight="1" x14ac:dyDescent="0.2">
      <c r="A100" s="758" t="s">
        <v>2275</v>
      </c>
      <c r="B100" s="734"/>
      <c r="C100" s="748">
        <v>0</v>
      </c>
      <c r="D100" s="734">
        <v>2935.6900000000005</v>
      </c>
      <c r="E100" s="748">
        <v>1</v>
      </c>
      <c r="F100" s="735">
        <v>2935.6900000000005</v>
      </c>
    </row>
    <row r="101" spans="1:6" ht="14.45" customHeight="1" x14ac:dyDescent="0.2">
      <c r="A101" s="758" t="s">
        <v>2276</v>
      </c>
      <c r="B101" s="734">
        <v>1570.48</v>
      </c>
      <c r="C101" s="748">
        <v>0.36700660877368457</v>
      </c>
      <c r="D101" s="734">
        <v>2708.6800000000003</v>
      </c>
      <c r="E101" s="748">
        <v>0.63299339122631548</v>
      </c>
      <c r="F101" s="735">
        <v>4279.16</v>
      </c>
    </row>
    <row r="102" spans="1:6" ht="14.45" customHeight="1" x14ac:dyDescent="0.2">
      <c r="A102" s="758" t="s">
        <v>2277</v>
      </c>
      <c r="B102" s="734"/>
      <c r="C102" s="748">
        <v>0</v>
      </c>
      <c r="D102" s="734">
        <v>1986.55</v>
      </c>
      <c r="E102" s="748">
        <v>1</v>
      </c>
      <c r="F102" s="735">
        <v>1986.55</v>
      </c>
    </row>
    <row r="103" spans="1:6" ht="14.45" customHeight="1" x14ac:dyDescent="0.2">
      <c r="A103" s="758" t="s">
        <v>2278</v>
      </c>
      <c r="B103" s="734"/>
      <c r="C103" s="748">
        <v>0</v>
      </c>
      <c r="D103" s="734">
        <v>1704.22</v>
      </c>
      <c r="E103" s="748">
        <v>1</v>
      </c>
      <c r="F103" s="735">
        <v>1704.22</v>
      </c>
    </row>
    <row r="104" spans="1:6" ht="14.45" customHeight="1" x14ac:dyDescent="0.2">
      <c r="A104" s="758" t="s">
        <v>2279</v>
      </c>
      <c r="B104" s="734">
        <v>2500.6799999999994</v>
      </c>
      <c r="C104" s="748">
        <v>0.32400370041176141</v>
      </c>
      <c r="D104" s="734">
        <v>5217.380000000001</v>
      </c>
      <c r="E104" s="748">
        <v>0.67599629958823859</v>
      </c>
      <c r="F104" s="735">
        <v>7718.06</v>
      </c>
    </row>
    <row r="105" spans="1:6" ht="14.45" customHeight="1" x14ac:dyDescent="0.2">
      <c r="A105" s="758" t="s">
        <v>2280</v>
      </c>
      <c r="B105" s="734">
        <v>572.26</v>
      </c>
      <c r="C105" s="748">
        <v>5.7539880045649021E-2</v>
      </c>
      <c r="D105" s="734">
        <v>9373.1899999999987</v>
      </c>
      <c r="E105" s="748">
        <v>0.94246011995435097</v>
      </c>
      <c r="F105" s="735">
        <v>9945.4499999999989</v>
      </c>
    </row>
    <row r="106" spans="1:6" ht="14.45" customHeight="1" x14ac:dyDescent="0.2">
      <c r="A106" s="758" t="s">
        <v>2281</v>
      </c>
      <c r="B106" s="734"/>
      <c r="C106" s="748">
        <v>0</v>
      </c>
      <c r="D106" s="734">
        <v>4170.07</v>
      </c>
      <c r="E106" s="748">
        <v>1</v>
      </c>
      <c r="F106" s="735">
        <v>4170.07</v>
      </c>
    </row>
    <row r="107" spans="1:6" ht="14.45" customHeight="1" x14ac:dyDescent="0.2">
      <c r="A107" s="758" t="s">
        <v>2282</v>
      </c>
      <c r="B107" s="734">
        <v>1287.18</v>
      </c>
      <c r="C107" s="748">
        <v>1</v>
      </c>
      <c r="D107" s="734"/>
      <c r="E107" s="748">
        <v>0</v>
      </c>
      <c r="F107" s="735">
        <v>1287.18</v>
      </c>
    </row>
    <row r="108" spans="1:6" ht="14.45" customHeight="1" x14ac:dyDescent="0.2">
      <c r="A108" s="758" t="s">
        <v>2283</v>
      </c>
      <c r="B108" s="734"/>
      <c r="C108" s="748">
        <v>0</v>
      </c>
      <c r="D108" s="734">
        <v>406.40999999999997</v>
      </c>
      <c r="E108" s="748">
        <v>1</v>
      </c>
      <c r="F108" s="735">
        <v>406.40999999999997</v>
      </c>
    </row>
    <row r="109" spans="1:6" ht="14.45" customHeight="1" x14ac:dyDescent="0.2">
      <c r="A109" s="758" t="s">
        <v>2284</v>
      </c>
      <c r="B109" s="734">
        <v>4845.2999999999993</v>
      </c>
      <c r="C109" s="748">
        <v>0.16311644139868553</v>
      </c>
      <c r="D109" s="734">
        <v>24859.246999999996</v>
      </c>
      <c r="E109" s="748">
        <v>0.83688355860131447</v>
      </c>
      <c r="F109" s="735">
        <v>29704.546999999995</v>
      </c>
    </row>
    <row r="110" spans="1:6" ht="14.45" customHeight="1" x14ac:dyDescent="0.2">
      <c r="A110" s="758" t="s">
        <v>2285</v>
      </c>
      <c r="B110" s="734">
        <v>348.35</v>
      </c>
      <c r="C110" s="748">
        <v>8.5451111220134435E-2</v>
      </c>
      <c r="D110" s="734">
        <v>3728.25</v>
      </c>
      <c r="E110" s="748">
        <v>0.91454888877986562</v>
      </c>
      <c r="F110" s="735">
        <v>4076.6</v>
      </c>
    </row>
    <row r="111" spans="1:6" ht="14.45" customHeight="1" x14ac:dyDescent="0.2">
      <c r="A111" s="758" t="s">
        <v>2286</v>
      </c>
      <c r="B111" s="734"/>
      <c r="C111" s="748">
        <v>0</v>
      </c>
      <c r="D111" s="734">
        <v>4394.26</v>
      </c>
      <c r="E111" s="748">
        <v>1</v>
      </c>
      <c r="F111" s="735">
        <v>4394.26</v>
      </c>
    </row>
    <row r="112" spans="1:6" ht="14.45" customHeight="1" x14ac:dyDescent="0.2">
      <c r="A112" s="758" t="s">
        <v>2287</v>
      </c>
      <c r="B112" s="734"/>
      <c r="C112" s="748">
        <v>0</v>
      </c>
      <c r="D112" s="734">
        <v>1270.08</v>
      </c>
      <c r="E112" s="748">
        <v>1</v>
      </c>
      <c r="F112" s="735">
        <v>1270.08</v>
      </c>
    </row>
    <row r="113" spans="1:6" ht="14.45" customHeight="1" x14ac:dyDescent="0.2">
      <c r="A113" s="758" t="s">
        <v>2288</v>
      </c>
      <c r="B113" s="734"/>
      <c r="C113" s="748">
        <v>0</v>
      </c>
      <c r="D113" s="734">
        <v>147.96000000000004</v>
      </c>
      <c r="E113" s="748">
        <v>1</v>
      </c>
      <c r="F113" s="735">
        <v>147.96000000000004</v>
      </c>
    </row>
    <row r="114" spans="1:6" ht="14.45" customHeight="1" x14ac:dyDescent="0.2">
      <c r="A114" s="758" t="s">
        <v>2289</v>
      </c>
      <c r="B114" s="734"/>
      <c r="C114" s="748">
        <v>0</v>
      </c>
      <c r="D114" s="734">
        <v>198617.98994759165</v>
      </c>
      <c r="E114" s="748">
        <v>1</v>
      </c>
      <c r="F114" s="735">
        <v>198617.98994759165</v>
      </c>
    </row>
    <row r="115" spans="1:6" ht="14.45" customHeight="1" x14ac:dyDescent="0.2">
      <c r="A115" s="758" t="s">
        <v>2290</v>
      </c>
      <c r="B115" s="734"/>
      <c r="C115" s="748">
        <v>0</v>
      </c>
      <c r="D115" s="734">
        <v>228.04000000000005</v>
      </c>
      <c r="E115" s="748">
        <v>1</v>
      </c>
      <c r="F115" s="735">
        <v>228.04000000000005</v>
      </c>
    </row>
    <row r="116" spans="1:6" ht="14.45" customHeight="1" thickBot="1" x14ac:dyDescent="0.25">
      <c r="A116" s="759" t="s">
        <v>2291</v>
      </c>
      <c r="B116" s="750"/>
      <c r="C116" s="751">
        <v>0</v>
      </c>
      <c r="D116" s="750">
        <v>577.20000000000005</v>
      </c>
      <c r="E116" s="751">
        <v>1</v>
      </c>
      <c r="F116" s="752">
        <v>577.20000000000005</v>
      </c>
    </row>
    <row r="117" spans="1:6" ht="14.45" customHeight="1" thickBot="1" x14ac:dyDescent="0.25">
      <c r="A117" s="753" t="s">
        <v>3</v>
      </c>
      <c r="B117" s="754">
        <v>52614.227000000006</v>
      </c>
      <c r="C117" s="755">
        <v>5.0765621322685549E-2</v>
      </c>
      <c r="D117" s="754">
        <v>983800.2919037285</v>
      </c>
      <c r="E117" s="755">
        <v>0.94923437867731442</v>
      </c>
      <c r="F117" s="756">
        <v>1036414.5189037286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F05148D2-5069-46AF-8E91-F28E512A6FA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2953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367.3</v>
      </c>
      <c r="G3" s="47">
        <f>SUBTOTAL(9,G6:G1048576)</f>
        <v>52614.226999999999</v>
      </c>
      <c r="H3" s="48">
        <f>IF(M3=0,0,G3/M3)</f>
        <v>5.0765621322685549E-2</v>
      </c>
      <c r="I3" s="47">
        <f>SUBTOTAL(9,I6:I1048576)</f>
        <v>5119</v>
      </c>
      <c r="J3" s="47">
        <f>SUBTOTAL(9,J6:J1048576)</f>
        <v>983800.29190372827</v>
      </c>
      <c r="K3" s="48">
        <f>IF(M3=0,0,J3/M3)</f>
        <v>0.94923437867731442</v>
      </c>
      <c r="L3" s="47">
        <f>SUBTOTAL(9,L6:L1048576)</f>
        <v>5486.3</v>
      </c>
      <c r="M3" s="49">
        <f>SUBTOTAL(9,M6:M1048576)</f>
        <v>1036414.5189037283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566</v>
      </c>
      <c r="B6" s="723" t="s">
        <v>2292</v>
      </c>
      <c r="C6" s="723" t="s">
        <v>2293</v>
      </c>
      <c r="D6" s="723" t="s">
        <v>785</v>
      </c>
      <c r="E6" s="723" t="s">
        <v>2294</v>
      </c>
      <c r="F6" s="727"/>
      <c r="G6" s="727"/>
      <c r="H6" s="747">
        <v>0</v>
      </c>
      <c r="I6" s="727">
        <v>53</v>
      </c>
      <c r="J6" s="727">
        <v>878.27000000000021</v>
      </c>
      <c r="K6" s="747">
        <v>1</v>
      </c>
      <c r="L6" s="727">
        <v>53</v>
      </c>
      <c r="M6" s="728">
        <v>878.27000000000021</v>
      </c>
    </row>
    <row r="7" spans="1:13" ht="14.45" customHeight="1" x14ac:dyDescent="0.2">
      <c r="A7" s="729" t="s">
        <v>566</v>
      </c>
      <c r="B7" s="730" t="s">
        <v>2292</v>
      </c>
      <c r="C7" s="730" t="s">
        <v>2295</v>
      </c>
      <c r="D7" s="730" t="s">
        <v>785</v>
      </c>
      <c r="E7" s="730" t="s">
        <v>2296</v>
      </c>
      <c r="F7" s="734"/>
      <c r="G7" s="734"/>
      <c r="H7" s="748">
        <v>0</v>
      </c>
      <c r="I7" s="734">
        <v>45</v>
      </c>
      <c r="J7" s="734">
        <v>549.3900000000001</v>
      </c>
      <c r="K7" s="748">
        <v>1</v>
      </c>
      <c r="L7" s="734">
        <v>45</v>
      </c>
      <c r="M7" s="735">
        <v>549.3900000000001</v>
      </c>
    </row>
    <row r="8" spans="1:13" ht="14.45" customHeight="1" x14ac:dyDescent="0.2">
      <c r="A8" s="729" t="s">
        <v>566</v>
      </c>
      <c r="B8" s="730" t="s">
        <v>2292</v>
      </c>
      <c r="C8" s="730" t="s">
        <v>2297</v>
      </c>
      <c r="D8" s="730" t="s">
        <v>785</v>
      </c>
      <c r="E8" s="730" t="s">
        <v>2298</v>
      </c>
      <c r="F8" s="734"/>
      <c r="G8" s="734"/>
      <c r="H8" s="748">
        <v>0</v>
      </c>
      <c r="I8" s="734">
        <v>16</v>
      </c>
      <c r="J8" s="734">
        <v>685.96</v>
      </c>
      <c r="K8" s="748">
        <v>1</v>
      </c>
      <c r="L8" s="734">
        <v>16</v>
      </c>
      <c r="M8" s="735">
        <v>685.96</v>
      </c>
    </row>
    <row r="9" spans="1:13" ht="14.45" customHeight="1" x14ac:dyDescent="0.2">
      <c r="A9" s="729" t="s">
        <v>566</v>
      </c>
      <c r="B9" s="730" t="s">
        <v>2299</v>
      </c>
      <c r="C9" s="730" t="s">
        <v>2300</v>
      </c>
      <c r="D9" s="730" t="s">
        <v>1961</v>
      </c>
      <c r="E9" s="730" t="s">
        <v>2301</v>
      </c>
      <c r="F9" s="734"/>
      <c r="G9" s="734"/>
      <c r="H9" s="748">
        <v>0</v>
      </c>
      <c r="I9" s="734">
        <v>3</v>
      </c>
      <c r="J9" s="734">
        <v>216.89999999999998</v>
      </c>
      <c r="K9" s="748">
        <v>1</v>
      </c>
      <c r="L9" s="734">
        <v>3</v>
      </c>
      <c r="M9" s="735">
        <v>216.89999999999998</v>
      </c>
    </row>
    <row r="10" spans="1:13" ht="14.45" customHeight="1" x14ac:dyDescent="0.2">
      <c r="A10" s="729" t="s">
        <v>566</v>
      </c>
      <c r="B10" s="730" t="s">
        <v>2302</v>
      </c>
      <c r="C10" s="730" t="s">
        <v>2303</v>
      </c>
      <c r="D10" s="730" t="s">
        <v>2304</v>
      </c>
      <c r="E10" s="730" t="s">
        <v>2305</v>
      </c>
      <c r="F10" s="734"/>
      <c r="G10" s="734"/>
      <c r="H10" s="748">
        <v>0</v>
      </c>
      <c r="I10" s="734">
        <v>3</v>
      </c>
      <c r="J10" s="734">
        <v>192.10999999999996</v>
      </c>
      <c r="K10" s="748">
        <v>1</v>
      </c>
      <c r="L10" s="734">
        <v>3</v>
      </c>
      <c r="M10" s="735">
        <v>192.10999999999996</v>
      </c>
    </row>
    <row r="11" spans="1:13" ht="14.45" customHeight="1" x14ac:dyDescent="0.2">
      <c r="A11" s="729" t="s">
        <v>566</v>
      </c>
      <c r="B11" s="730" t="s">
        <v>2306</v>
      </c>
      <c r="C11" s="730" t="s">
        <v>2307</v>
      </c>
      <c r="D11" s="730" t="s">
        <v>1094</v>
      </c>
      <c r="E11" s="730" t="s">
        <v>1095</v>
      </c>
      <c r="F11" s="734"/>
      <c r="G11" s="734"/>
      <c r="H11" s="748">
        <v>0</v>
      </c>
      <c r="I11" s="734">
        <v>11</v>
      </c>
      <c r="J11" s="734">
        <v>1354.8700000000001</v>
      </c>
      <c r="K11" s="748">
        <v>1</v>
      </c>
      <c r="L11" s="734">
        <v>11</v>
      </c>
      <c r="M11" s="735">
        <v>1354.8700000000001</v>
      </c>
    </row>
    <row r="12" spans="1:13" ht="14.45" customHeight="1" x14ac:dyDescent="0.2">
      <c r="A12" s="729" t="s">
        <v>566</v>
      </c>
      <c r="B12" s="730" t="s">
        <v>2308</v>
      </c>
      <c r="C12" s="730" t="s">
        <v>2309</v>
      </c>
      <c r="D12" s="730" t="s">
        <v>2310</v>
      </c>
      <c r="E12" s="730" t="s">
        <v>2311</v>
      </c>
      <c r="F12" s="734"/>
      <c r="G12" s="734"/>
      <c r="H12" s="748">
        <v>0</v>
      </c>
      <c r="I12" s="734">
        <v>5</v>
      </c>
      <c r="J12" s="734">
        <v>3139.2200000000003</v>
      </c>
      <c r="K12" s="748">
        <v>1</v>
      </c>
      <c r="L12" s="734">
        <v>5</v>
      </c>
      <c r="M12" s="735">
        <v>3139.2200000000003</v>
      </c>
    </row>
    <row r="13" spans="1:13" ht="14.45" customHeight="1" x14ac:dyDescent="0.2">
      <c r="A13" s="729" t="s">
        <v>566</v>
      </c>
      <c r="B13" s="730" t="s">
        <v>2312</v>
      </c>
      <c r="C13" s="730" t="s">
        <v>2313</v>
      </c>
      <c r="D13" s="730" t="s">
        <v>2314</v>
      </c>
      <c r="E13" s="730" t="s">
        <v>2315</v>
      </c>
      <c r="F13" s="734"/>
      <c r="G13" s="734"/>
      <c r="H13" s="748">
        <v>0</v>
      </c>
      <c r="I13" s="734">
        <v>1</v>
      </c>
      <c r="J13" s="734">
        <v>635.04</v>
      </c>
      <c r="K13" s="748">
        <v>1</v>
      </c>
      <c r="L13" s="734">
        <v>1</v>
      </c>
      <c r="M13" s="735">
        <v>635.04</v>
      </c>
    </row>
    <row r="14" spans="1:13" ht="14.45" customHeight="1" x14ac:dyDescent="0.2">
      <c r="A14" s="729" t="s">
        <v>566</v>
      </c>
      <c r="B14" s="730" t="s">
        <v>2316</v>
      </c>
      <c r="C14" s="730" t="s">
        <v>2317</v>
      </c>
      <c r="D14" s="730" t="s">
        <v>2318</v>
      </c>
      <c r="E14" s="730" t="s">
        <v>958</v>
      </c>
      <c r="F14" s="734"/>
      <c r="G14" s="734"/>
      <c r="H14" s="748">
        <v>0</v>
      </c>
      <c r="I14" s="734">
        <v>1</v>
      </c>
      <c r="J14" s="734">
        <v>1050.4000000000001</v>
      </c>
      <c r="K14" s="748">
        <v>1</v>
      </c>
      <c r="L14" s="734">
        <v>1</v>
      </c>
      <c r="M14" s="735">
        <v>1050.4000000000001</v>
      </c>
    </row>
    <row r="15" spans="1:13" ht="14.45" customHeight="1" x14ac:dyDescent="0.2">
      <c r="A15" s="729" t="s">
        <v>566</v>
      </c>
      <c r="B15" s="730" t="s">
        <v>2316</v>
      </c>
      <c r="C15" s="730" t="s">
        <v>2319</v>
      </c>
      <c r="D15" s="730" t="s">
        <v>2320</v>
      </c>
      <c r="E15" s="730" t="s">
        <v>958</v>
      </c>
      <c r="F15" s="734"/>
      <c r="G15" s="734"/>
      <c r="H15" s="748">
        <v>0</v>
      </c>
      <c r="I15" s="734">
        <v>2</v>
      </c>
      <c r="J15" s="734">
        <v>2079.7800000000002</v>
      </c>
      <c r="K15" s="748">
        <v>1</v>
      </c>
      <c r="L15" s="734">
        <v>2</v>
      </c>
      <c r="M15" s="735">
        <v>2079.7800000000002</v>
      </c>
    </row>
    <row r="16" spans="1:13" ht="14.45" customHeight="1" x14ac:dyDescent="0.2">
      <c r="A16" s="729" t="s">
        <v>566</v>
      </c>
      <c r="B16" s="730" t="s">
        <v>2321</v>
      </c>
      <c r="C16" s="730" t="s">
        <v>2322</v>
      </c>
      <c r="D16" s="730" t="s">
        <v>2323</v>
      </c>
      <c r="E16" s="730" t="s">
        <v>2324</v>
      </c>
      <c r="F16" s="734"/>
      <c r="G16" s="734"/>
      <c r="H16" s="748">
        <v>0</v>
      </c>
      <c r="I16" s="734">
        <v>5</v>
      </c>
      <c r="J16" s="734">
        <v>351.95000000000005</v>
      </c>
      <c r="K16" s="748">
        <v>1</v>
      </c>
      <c r="L16" s="734">
        <v>5</v>
      </c>
      <c r="M16" s="735">
        <v>351.95000000000005</v>
      </c>
    </row>
    <row r="17" spans="1:13" ht="14.45" customHeight="1" x14ac:dyDescent="0.2">
      <c r="A17" s="729" t="s">
        <v>566</v>
      </c>
      <c r="B17" s="730" t="s">
        <v>2321</v>
      </c>
      <c r="C17" s="730" t="s">
        <v>2325</v>
      </c>
      <c r="D17" s="730" t="s">
        <v>2323</v>
      </c>
      <c r="E17" s="730" t="s">
        <v>1418</v>
      </c>
      <c r="F17" s="734"/>
      <c r="G17" s="734"/>
      <c r="H17" s="748">
        <v>0</v>
      </c>
      <c r="I17" s="734">
        <v>1</v>
      </c>
      <c r="J17" s="734">
        <v>97.31</v>
      </c>
      <c r="K17" s="748">
        <v>1</v>
      </c>
      <c r="L17" s="734">
        <v>1</v>
      </c>
      <c r="M17" s="735">
        <v>97.31</v>
      </c>
    </row>
    <row r="18" spans="1:13" ht="14.45" customHeight="1" x14ac:dyDescent="0.2">
      <c r="A18" s="729" t="s">
        <v>566</v>
      </c>
      <c r="B18" s="730" t="s">
        <v>2321</v>
      </c>
      <c r="C18" s="730" t="s">
        <v>2326</v>
      </c>
      <c r="D18" s="730" t="s">
        <v>2323</v>
      </c>
      <c r="E18" s="730" t="s">
        <v>2327</v>
      </c>
      <c r="F18" s="734"/>
      <c r="G18" s="734"/>
      <c r="H18" s="748">
        <v>0</v>
      </c>
      <c r="I18" s="734">
        <v>9</v>
      </c>
      <c r="J18" s="734">
        <v>440.37000000000006</v>
      </c>
      <c r="K18" s="748">
        <v>1</v>
      </c>
      <c r="L18" s="734">
        <v>9</v>
      </c>
      <c r="M18" s="735">
        <v>440.37000000000006</v>
      </c>
    </row>
    <row r="19" spans="1:13" ht="14.45" customHeight="1" x14ac:dyDescent="0.2">
      <c r="A19" s="729" t="s">
        <v>566</v>
      </c>
      <c r="B19" s="730" t="s">
        <v>2321</v>
      </c>
      <c r="C19" s="730" t="s">
        <v>2328</v>
      </c>
      <c r="D19" s="730" t="s">
        <v>2323</v>
      </c>
      <c r="E19" s="730" t="s">
        <v>2329</v>
      </c>
      <c r="F19" s="734"/>
      <c r="G19" s="734"/>
      <c r="H19" s="748">
        <v>0</v>
      </c>
      <c r="I19" s="734">
        <v>1</v>
      </c>
      <c r="J19" s="734">
        <v>80.989999999999995</v>
      </c>
      <c r="K19" s="748">
        <v>1</v>
      </c>
      <c r="L19" s="734">
        <v>1</v>
      </c>
      <c r="M19" s="735">
        <v>80.989999999999995</v>
      </c>
    </row>
    <row r="20" spans="1:13" ht="14.45" customHeight="1" x14ac:dyDescent="0.2">
      <c r="A20" s="729" t="s">
        <v>566</v>
      </c>
      <c r="B20" s="730" t="s">
        <v>2330</v>
      </c>
      <c r="C20" s="730" t="s">
        <v>2331</v>
      </c>
      <c r="D20" s="730" t="s">
        <v>2332</v>
      </c>
      <c r="E20" s="730" t="s">
        <v>2333</v>
      </c>
      <c r="F20" s="734"/>
      <c r="G20" s="734"/>
      <c r="H20" s="748">
        <v>0</v>
      </c>
      <c r="I20" s="734">
        <v>1</v>
      </c>
      <c r="J20" s="734">
        <v>15.489999999999998</v>
      </c>
      <c r="K20" s="748">
        <v>1</v>
      </c>
      <c r="L20" s="734">
        <v>1</v>
      </c>
      <c r="M20" s="735">
        <v>15.489999999999998</v>
      </c>
    </row>
    <row r="21" spans="1:13" ht="14.45" customHeight="1" x14ac:dyDescent="0.2">
      <c r="A21" s="729" t="s">
        <v>566</v>
      </c>
      <c r="B21" s="730" t="s">
        <v>2330</v>
      </c>
      <c r="C21" s="730" t="s">
        <v>2334</v>
      </c>
      <c r="D21" s="730" t="s">
        <v>2332</v>
      </c>
      <c r="E21" s="730" t="s">
        <v>1163</v>
      </c>
      <c r="F21" s="734"/>
      <c r="G21" s="734"/>
      <c r="H21" s="748">
        <v>0</v>
      </c>
      <c r="I21" s="734">
        <v>1</v>
      </c>
      <c r="J21" s="734">
        <v>23.219999999999995</v>
      </c>
      <c r="K21" s="748">
        <v>1</v>
      </c>
      <c r="L21" s="734">
        <v>1</v>
      </c>
      <c r="M21" s="735">
        <v>23.219999999999995</v>
      </c>
    </row>
    <row r="22" spans="1:13" ht="14.45" customHeight="1" x14ac:dyDescent="0.2">
      <c r="A22" s="729" t="s">
        <v>566</v>
      </c>
      <c r="B22" s="730" t="s">
        <v>2335</v>
      </c>
      <c r="C22" s="730" t="s">
        <v>2336</v>
      </c>
      <c r="D22" s="730" t="s">
        <v>2337</v>
      </c>
      <c r="E22" s="730" t="s">
        <v>2338</v>
      </c>
      <c r="F22" s="734"/>
      <c r="G22" s="734"/>
      <c r="H22" s="748">
        <v>0</v>
      </c>
      <c r="I22" s="734">
        <v>1</v>
      </c>
      <c r="J22" s="734">
        <v>73.739999999999981</v>
      </c>
      <c r="K22" s="748">
        <v>1</v>
      </c>
      <c r="L22" s="734">
        <v>1</v>
      </c>
      <c r="M22" s="735">
        <v>73.739999999999981</v>
      </c>
    </row>
    <row r="23" spans="1:13" ht="14.45" customHeight="1" x14ac:dyDescent="0.2">
      <c r="A23" s="729" t="s">
        <v>566</v>
      </c>
      <c r="B23" s="730" t="s">
        <v>2335</v>
      </c>
      <c r="C23" s="730" t="s">
        <v>2339</v>
      </c>
      <c r="D23" s="730" t="s">
        <v>2337</v>
      </c>
      <c r="E23" s="730" t="s">
        <v>2340</v>
      </c>
      <c r="F23" s="734"/>
      <c r="G23" s="734"/>
      <c r="H23" s="748">
        <v>0</v>
      </c>
      <c r="I23" s="734">
        <v>1</v>
      </c>
      <c r="J23" s="734">
        <v>137.37000000000003</v>
      </c>
      <c r="K23" s="748">
        <v>1</v>
      </c>
      <c r="L23" s="734">
        <v>1</v>
      </c>
      <c r="M23" s="735">
        <v>137.37000000000003</v>
      </c>
    </row>
    <row r="24" spans="1:13" ht="14.45" customHeight="1" x14ac:dyDescent="0.2">
      <c r="A24" s="729" t="s">
        <v>566</v>
      </c>
      <c r="B24" s="730" t="s">
        <v>2335</v>
      </c>
      <c r="C24" s="730" t="s">
        <v>2341</v>
      </c>
      <c r="D24" s="730" t="s">
        <v>2342</v>
      </c>
      <c r="E24" s="730" t="s">
        <v>2343</v>
      </c>
      <c r="F24" s="734"/>
      <c r="G24" s="734"/>
      <c r="H24" s="748">
        <v>0</v>
      </c>
      <c r="I24" s="734">
        <v>1</v>
      </c>
      <c r="J24" s="734">
        <v>111.12</v>
      </c>
      <c r="K24" s="748">
        <v>1</v>
      </c>
      <c r="L24" s="734">
        <v>1</v>
      </c>
      <c r="M24" s="735">
        <v>111.12</v>
      </c>
    </row>
    <row r="25" spans="1:13" ht="14.45" customHeight="1" x14ac:dyDescent="0.2">
      <c r="A25" s="729" t="s">
        <v>566</v>
      </c>
      <c r="B25" s="730" t="s">
        <v>2344</v>
      </c>
      <c r="C25" s="730" t="s">
        <v>2345</v>
      </c>
      <c r="D25" s="730" t="s">
        <v>974</v>
      </c>
      <c r="E25" s="730" t="s">
        <v>2346</v>
      </c>
      <c r="F25" s="734"/>
      <c r="G25" s="734"/>
      <c r="H25" s="748">
        <v>0</v>
      </c>
      <c r="I25" s="734">
        <v>1</v>
      </c>
      <c r="J25" s="734">
        <v>3300</v>
      </c>
      <c r="K25" s="748">
        <v>1</v>
      </c>
      <c r="L25" s="734">
        <v>1</v>
      </c>
      <c r="M25" s="735">
        <v>3300</v>
      </c>
    </row>
    <row r="26" spans="1:13" ht="14.45" customHeight="1" x14ac:dyDescent="0.2">
      <c r="A26" s="729" t="s">
        <v>566</v>
      </c>
      <c r="B26" s="730" t="s">
        <v>2344</v>
      </c>
      <c r="C26" s="730" t="s">
        <v>2347</v>
      </c>
      <c r="D26" s="730" t="s">
        <v>981</v>
      </c>
      <c r="E26" s="730" t="s">
        <v>2348</v>
      </c>
      <c r="F26" s="734"/>
      <c r="G26" s="734"/>
      <c r="H26" s="748">
        <v>0</v>
      </c>
      <c r="I26" s="734">
        <v>1</v>
      </c>
      <c r="J26" s="734">
        <v>1895.74</v>
      </c>
      <c r="K26" s="748">
        <v>1</v>
      </c>
      <c r="L26" s="734">
        <v>1</v>
      </c>
      <c r="M26" s="735">
        <v>1895.74</v>
      </c>
    </row>
    <row r="27" spans="1:13" ht="14.45" customHeight="1" x14ac:dyDescent="0.2">
      <c r="A27" s="729" t="s">
        <v>566</v>
      </c>
      <c r="B27" s="730" t="s">
        <v>2344</v>
      </c>
      <c r="C27" s="730" t="s">
        <v>2349</v>
      </c>
      <c r="D27" s="730" t="s">
        <v>976</v>
      </c>
      <c r="E27" s="730" t="s">
        <v>2350</v>
      </c>
      <c r="F27" s="734"/>
      <c r="G27" s="734"/>
      <c r="H27" s="748">
        <v>0</v>
      </c>
      <c r="I27" s="734">
        <v>11</v>
      </c>
      <c r="J27" s="734">
        <v>7933.119999999999</v>
      </c>
      <c r="K27" s="748">
        <v>1</v>
      </c>
      <c r="L27" s="734">
        <v>11</v>
      </c>
      <c r="M27" s="735">
        <v>7933.119999999999</v>
      </c>
    </row>
    <row r="28" spans="1:13" ht="14.45" customHeight="1" x14ac:dyDescent="0.2">
      <c r="A28" s="729" t="s">
        <v>566</v>
      </c>
      <c r="B28" s="730" t="s">
        <v>2344</v>
      </c>
      <c r="C28" s="730" t="s">
        <v>2351</v>
      </c>
      <c r="D28" s="730" t="s">
        <v>976</v>
      </c>
      <c r="E28" s="730" t="s">
        <v>2352</v>
      </c>
      <c r="F28" s="734"/>
      <c r="G28" s="734"/>
      <c r="H28" s="748">
        <v>0</v>
      </c>
      <c r="I28" s="734">
        <v>137</v>
      </c>
      <c r="J28" s="734">
        <v>37299.760000000002</v>
      </c>
      <c r="K28" s="748">
        <v>1</v>
      </c>
      <c r="L28" s="734">
        <v>137</v>
      </c>
      <c r="M28" s="735">
        <v>37299.760000000002</v>
      </c>
    </row>
    <row r="29" spans="1:13" ht="14.45" customHeight="1" x14ac:dyDescent="0.2">
      <c r="A29" s="729" t="s">
        <v>566</v>
      </c>
      <c r="B29" s="730" t="s">
        <v>2344</v>
      </c>
      <c r="C29" s="730" t="s">
        <v>2353</v>
      </c>
      <c r="D29" s="730" t="s">
        <v>976</v>
      </c>
      <c r="E29" s="730" t="s">
        <v>2354</v>
      </c>
      <c r="F29" s="734"/>
      <c r="G29" s="734"/>
      <c r="H29" s="748">
        <v>0</v>
      </c>
      <c r="I29" s="734">
        <v>90</v>
      </c>
      <c r="J29" s="734">
        <v>56509.41</v>
      </c>
      <c r="K29" s="748">
        <v>1</v>
      </c>
      <c r="L29" s="734">
        <v>90</v>
      </c>
      <c r="M29" s="735">
        <v>56509.41</v>
      </c>
    </row>
    <row r="30" spans="1:13" ht="14.45" customHeight="1" x14ac:dyDescent="0.2">
      <c r="A30" s="729" t="s">
        <v>566</v>
      </c>
      <c r="B30" s="730" t="s">
        <v>2344</v>
      </c>
      <c r="C30" s="730" t="s">
        <v>2355</v>
      </c>
      <c r="D30" s="730" t="s">
        <v>976</v>
      </c>
      <c r="E30" s="730" t="s">
        <v>2356</v>
      </c>
      <c r="F30" s="734"/>
      <c r="G30" s="734"/>
      <c r="H30" s="748">
        <v>0</v>
      </c>
      <c r="I30" s="734">
        <v>212</v>
      </c>
      <c r="J30" s="734">
        <v>86690.2</v>
      </c>
      <c r="K30" s="748">
        <v>1</v>
      </c>
      <c r="L30" s="734">
        <v>212</v>
      </c>
      <c r="M30" s="735">
        <v>86690.2</v>
      </c>
    </row>
    <row r="31" spans="1:13" ht="14.45" customHeight="1" x14ac:dyDescent="0.2">
      <c r="A31" s="729" t="s">
        <v>566</v>
      </c>
      <c r="B31" s="730" t="s">
        <v>2357</v>
      </c>
      <c r="C31" s="730" t="s">
        <v>2358</v>
      </c>
      <c r="D31" s="730" t="s">
        <v>2359</v>
      </c>
      <c r="E31" s="730" t="s">
        <v>2360</v>
      </c>
      <c r="F31" s="734"/>
      <c r="G31" s="734"/>
      <c r="H31" s="748">
        <v>0</v>
      </c>
      <c r="I31" s="734">
        <v>13</v>
      </c>
      <c r="J31" s="734">
        <v>759.89</v>
      </c>
      <c r="K31" s="748">
        <v>1</v>
      </c>
      <c r="L31" s="734">
        <v>13</v>
      </c>
      <c r="M31" s="735">
        <v>759.89</v>
      </c>
    </row>
    <row r="32" spans="1:13" ht="14.45" customHeight="1" x14ac:dyDescent="0.2">
      <c r="A32" s="729" t="s">
        <v>566</v>
      </c>
      <c r="B32" s="730" t="s">
        <v>2357</v>
      </c>
      <c r="C32" s="730" t="s">
        <v>2361</v>
      </c>
      <c r="D32" s="730" t="s">
        <v>2359</v>
      </c>
      <c r="E32" s="730" t="s">
        <v>2362</v>
      </c>
      <c r="F32" s="734"/>
      <c r="G32" s="734"/>
      <c r="H32" s="748">
        <v>0</v>
      </c>
      <c r="I32" s="734">
        <v>2</v>
      </c>
      <c r="J32" s="734">
        <v>277.89999999999992</v>
      </c>
      <c r="K32" s="748">
        <v>1</v>
      </c>
      <c r="L32" s="734">
        <v>2</v>
      </c>
      <c r="M32" s="735">
        <v>277.89999999999992</v>
      </c>
    </row>
    <row r="33" spans="1:13" ht="14.45" customHeight="1" x14ac:dyDescent="0.2">
      <c r="A33" s="729" t="s">
        <v>566</v>
      </c>
      <c r="B33" s="730" t="s">
        <v>2363</v>
      </c>
      <c r="C33" s="730" t="s">
        <v>2364</v>
      </c>
      <c r="D33" s="730" t="s">
        <v>889</v>
      </c>
      <c r="E33" s="730" t="s">
        <v>2365</v>
      </c>
      <c r="F33" s="734"/>
      <c r="G33" s="734"/>
      <c r="H33" s="748">
        <v>0</v>
      </c>
      <c r="I33" s="734">
        <v>20</v>
      </c>
      <c r="J33" s="734">
        <v>7871.9800000000005</v>
      </c>
      <c r="K33" s="748">
        <v>1</v>
      </c>
      <c r="L33" s="734">
        <v>20</v>
      </c>
      <c r="M33" s="735">
        <v>7871.9800000000005</v>
      </c>
    </row>
    <row r="34" spans="1:13" ht="14.45" customHeight="1" x14ac:dyDescent="0.2">
      <c r="A34" s="729" t="s">
        <v>566</v>
      </c>
      <c r="B34" s="730" t="s">
        <v>2363</v>
      </c>
      <c r="C34" s="730" t="s">
        <v>2366</v>
      </c>
      <c r="D34" s="730" t="s">
        <v>889</v>
      </c>
      <c r="E34" s="730" t="s">
        <v>890</v>
      </c>
      <c r="F34" s="734"/>
      <c r="G34" s="734"/>
      <c r="H34" s="748">
        <v>0</v>
      </c>
      <c r="I34" s="734">
        <v>5</v>
      </c>
      <c r="J34" s="734">
        <v>6330.4</v>
      </c>
      <c r="K34" s="748">
        <v>1</v>
      </c>
      <c r="L34" s="734">
        <v>5</v>
      </c>
      <c r="M34" s="735">
        <v>6330.4</v>
      </c>
    </row>
    <row r="35" spans="1:13" ht="14.45" customHeight="1" x14ac:dyDescent="0.2">
      <c r="A35" s="729" t="s">
        <v>566</v>
      </c>
      <c r="B35" s="730" t="s">
        <v>2363</v>
      </c>
      <c r="C35" s="730" t="s">
        <v>2367</v>
      </c>
      <c r="D35" s="730" t="s">
        <v>889</v>
      </c>
      <c r="E35" s="730" t="s">
        <v>2368</v>
      </c>
      <c r="F35" s="734"/>
      <c r="G35" s="734"/>
      <c r="H35" s="748">
        <v>0</v>
      </c>
      <c r="I35" s="734">
        <v>6</v>
      </c>
      <c r="J35" s="734">
        <v>9042.9</v>
      </c>
      <c r="K35" s="748">
        <v>1</v>
      </c>
      <c r="L35" s="734">
        <v>6</v>
      </c>
      <c r="M35" s="735">
        <v>9042.9</v>
      </c>
    </row>
    <row r="36" spans="1:13" ht="14.45" customHeight="1" x14ac:dyDescent="0.2">
      <c r="A36" s="729" t="s">
        <v>566</v>
      </c>
      <c r="B36" s="730" t="s">
        <v>2369</v>
      </c>
      <c r="C36" s="730" t="s">
        <v>2370</v>
      </c>
      <c r="D36" s="730" t="s">
        <v>797</v>
      </c>
      <c r="E36" s="730" t="s">
        <v>2371</v>
      </c>
      <c r="F36" s="734"/>
      <c r="G36" s="734"/>
      <c r="H36" s="748">
        <v>0</v>
      </c>
      <c r="I36" s="734">
        <v>10</v>
      </c>
      <c r="J36" s="734">
        <v>447.9799999999999</v>
      </c>
      <c r="K36" s="748">
        <v>1</v>
      </c>
      <c r="L36" s="734">
        <v>10</v>
      </c>
      <c r="M36" s="735">
        <v>447.9799999999999</v>
      </c>
    </row>
    <row r="37" spans="1:13" ht="14.45" customHeight="1" x14ac:dyDescent="0.2">
      <c r="A37" s="729" t="s">
        <v>566</v>
      </c>
      <c r="B37" s="730" t="s">
        <v>2369</v>
      </c>
      <c r="C37" s="730" t="s">
        <v>2372</v>
      </c>
      <c r="D37" s="730" t="s">
        <v>797</v>
      </c>
      <c r="E37" s="730" t="s">
        <v>2373</v>
      </c>
      <c r="F37" s="734"/>
      <c r="G37" s="734"/>
      <c r="H37" s="748">
        <v>0</v>
      </c>
      <c r="I37" s="734">
        <v>2</v>
      </c>
      <c r="J37" s="734">
        <v>179.3</v>
      </c>
      <c r="K37" s="748">
        <v>1</v>
      </c>
      <c r="L37" s="734">
        <v>2</v>
      </c>
      <c r="M37" s="735">
        <v>179.3</v>
      </c>
    </row>
    <row r="38" spans="1:13" ht="14.45" customHeight="1" x14ac:dyDescent="0.2">
      <c r="A38" s="729" t="s">
        <v>566</v>
      </c>
      <c r="B38" s="730" t="s">
        <v>2374</v>
      </c>
      <c r="C38" s="730" t="s">
        <v>2375</v>
      </c>
      <c r="D38" s="730" t="s">
        <v>2376</v>
      </c>
      <c r="E38" s="730" t="s">
        <v>2377</v>
      </c>
      <c r="F38" s="734"/>
      <c r="G38" s="734"/>
      <c r="H38" s="748">
        <v>0</v>
      </c>
      <c r="I38" s="734">
        <v>2</v>
      </c>
      <c r="J38" s="734">
        <v>98.640000000000015</v>
      </c>
      <c r="K38" s="748">
        <v>1</v>
      </c>
      <c r="L38" s="734">
        <v>2</v>
      </c>
      <c r="M38" s="735">
        <v>98.640000000000015</v>
      </c>
    </row>
    <row r="39" spans="1:13" ht="14.45" customHeight="1" x14ac:dyDescent="0.2">
      <c r="A39" s="729" t="s">
        <v>566</v>
      </c>
      <c r="B39" s="730" t="s">
        <v>2378</v>
      </c>
      <c r="C39" s="730" t="s">
        <v>2379</v>
      </c>
      <c r="D39" s="730" t="s">
        <v>2380</v>
      </c>
      <c r="E39" s="730" t="s">
        <v>2381</v>
      </c>
      <c r="F39" s="734"/>
      <c r="G39" s="734"/>
      <c r="H39" s="748">
        <v>0</v>
      </c>
      <c r="I39" s="734">
        <v>4</v>
      </c>
      <c r="J39" s="734">
        <v>390.66</v>
      </c>
      <c r="K39" s="748">
        <v>1</v>
      </c>
      <c r="L39" s="734">
        <v>4</v>
      </c>
      <c r="M39" s="735">
        <v>390.66</v>
      </c>
    </row>
    <row r="40" spans="1:13" ht="14.45" customHeight="1" x14ac:dyDescent="0.2">
      <c r="A40" s="729" t="s">
        <v>566</v>
      </c>
      <c r="B40" s="730" t="s">
        <v>2382</v>
      </c>
      <c r="C40" s="730" t="s">
        <v>2383</v>
      </c>
      <c r="D40" s="730" t="s">
        <v>2384</v>
      </c>
      <c r="E40" s="730" t="s">
        <v>2385</v>
      </c>
      <c r="F40" s="734"/>
      <c r="G40" s="734"/>
      <c r="H40" s="748">
        <v>0</v>
      </c>
      <c r="I40" s="734">
        <v>1</v>
      </c>
      <c r="J40" s="734">
        <v>52.27</v>
      </c>
      <c r="K40" s="748">
        <v>1</v>
      </c>
      <c r="L40" s="734">
        <v>1</v>
      </c>
      <c r="M40" s="735">
        <v>52.27</v>
      </c>
    </row>
    <row r="41" spans="1:13" ht="14.45" customHeight="1" x14ac:dyDescent="0.2">
      <c r="A41" s="729" t="s">
        <v>566</v>
      </c>
      <c r="B41" s="730" t="s">
        <v>2382</v>
      </c>
      <c r="C41" s="730" t="s">
        <v>2386</v>
      </c>
      <c r="D41" s="730" t="s">
        <v>2384</v>
      </c>
      <c r="E41" s="730" t="s">
        <v>2387</v>
      </c>
      <c r="F41" s="734"/>
      <c r="G41" s="734"/>
      <c r="H41" s="748">
        <v>0</v>
      </c>
      <c r="I41" s="734">
        <v>3</v>
      </c>
      <c r="J41" s="734">
        <v>235.23000000000002</v>
      </c>
      <c r="K41" s="748">
        <v>1</v>
      </c>
      <c r="L41" s="734">
        <v>3</v>
      </c>
      <c r="M41" s="735">
        <v>235.23000000000002</v>
      </c>
    </row>
    <row r="42" spans="1:13" ht="14.45" customHeight="1" x14ac:dyDescent="0.2">
      <c r="A42" s="729" t="s">
        <v>566</v>
      </c>
      <c r="B42" s="730" t="s">
        <v>2382</v>
      </c>
      <c r="C42" s="730" t="s">
        <v>2388</v>
      </c>
      <c r="D42" s="730" t="s">
        <v>2384</v>
      </c>
      <c r="E42" s="730" t="s">
        <v>2389</v>
      </c>
      <c r="F42" s="734"/>
      <c r="G42" s="734"/>
      <c r="H42" s="748">
        <v>0</v>
      </c>
      <c r="I42" s="734">
        <v>4</v>
      </c>
      <c r="J42" s="734">
        <v>417.27</v>
      </c>
      <c r="K42" s="748">
        <v>1</v>
      </c>
      <c r="L42" s="734">
        <v>4</v>
      </c>
      <c r="M42" s="735">
        <v>417.27</v>
      </c>
    </row>
    <row r="43" spans="1:13" ht="14.45" customHeight="1" x14ac:dyDescent="0.2">
      <c r="A43" s="729" t="s">
        <v>566</v>
      </c>
      <c r="B43" s="730" t="s">
        <v>2390</v>
      </c>
      <c r="C43" s="730" t="s">
        <v>2391</v>
      </c>
      <c r="D43" s="730" t="s">
        <v>2392</v>
      </c>
      <c r="E43" s="730" t="s">
        <v>2393</v>
      </c>
      <c r="F43" s="734"/>
      <c r="G43" s="734"/>
      <c r="H43" s="748">
        <v>0</v>
      </c>
      <c r="I43" s="734">
        <v>3</v>
      </c>
      <c r="J43" s="734">
        <v>866.81999999999994</v>
      </c>
      <c r="K43" s="748">
        <v>1</v>
      </c>
      <c r="L43" s="734">
        <v>3</v>
      </c>
      <c r="M43" s="735">
        <v>866.81999999999994</v>
      </c>
    </row>
    <row r="44" spans="1:13" ht="14.45" customHeight="1" x14ac:dyDescent="0.2">
      <c r="A44" s="729" t="s">
        <v>566</v>
      </c>
      <c r="B44" s="730" t="s">
        <v>2394</v>
      </c>
      <c r="C44" s="730" t="s">
        <v>2395</v>
      </c>
      <c r="D44" s="730" t="s">
        <v>2396</v>
      </c>
      <c r="E44" s="730" t="s">
        <v>2397</v>
      </c>
      <c r="F44" s="734">
        <v>2</v>
      </c>
      <c r="G44" s="734">
        <v>672.54</v>
      </c>
      <c r="H44" s="748">
        <v>1</v>
      </c>
      <c r="I44" s="734"/>
      <c r="J44" s="734"/>
      <c r="K44" s="748">
        <v>0</v>
      </c>
      <c r="L44" s="734">
        <v>2</v>
      </c>
      <c r="M44" s="735">
        <v>672.54</v>
      </c>
    </row>
    <row r="45" spans="1:13" ht="14.45" customHeight="1" x14ac:dyDescent="0.2">
      <c r="A45" s="729" t="s">
        <v>566</v>
      </c>
      <c r="B45" s="730" t="s">
        <v>2398</v>
      </c>
      <c r="C45" s="730" t="s">
        <v>2399</v>
      </c>
      <c r="D45" s="730" t="s">
        <v>1000</v>
      </c>
      <c r="E45" s="730" t="s">
        <v>1001</v>
      </c>
      <c r="F45" s="734"/>
      <c r="G45" s="734"/>
      <c r="H45" s="748">
        <v>0</v>
      </c>
      <c r="I45" s="734">
        <v>8</v>
      </c>
      <c r="J45" s="734">
        <v>323.12</v>
      </c>
      <c r="K45" s="748">
        <v>1</v>
      </c>
      <c r="L45" s="734">
        <v>8</v>
      </c>
      <c r="M45" s="735">
        <v>323.12</v>
      </c>
    </row>
    <row r="46" spans="1:13" ht="14.45" customHeight="1" x14ac:dyDescent="0.2">
      <c r="A46" s="729" t="s">
        <v>566</v>
      </c>
      <c r="B46" s="730" t="s">
        <v>2398</v>
      </c>
      <c r="C46" s="730" t="s">
        <v>2400</v>
      </c>
      <c r="D46" s="730" t="s">
        <v>2401</v>
      </c>
      <c r="E46" s="730" t="s">
        <v>2402</v>
      </c>
      <c r="F46" s="734"/>
      <c r="G46" s="734"/>
      <c r="H46" s="748">
        <v>0</v>
      </c>
      <c r="I46" s="734">
        <v>29</v>
      </c>
      <c r="J46" s="734">
        <v>915.90999999999985</v>
      </c>
      <c r="K46" s="748">
        <v>1</v>
      </c>
      <c r="L46" s="734">
        <v>29</v>
      </c>
      <c r="M46" s="735">
        <v>915.90999999999985</v>
      </c>
    </row>
    <row r="47" spans="1:13" ht="14.45" customHeight="1" x14ac:dyDescent="0.2">
      <c r="A47" s="729" t="s">
        <v>566</v>
      </c>
      <c r="B47" s="730" t="s">
        <v>2398</v>
      </c>
      <c r="C47" s="730" t="s">
        <v>2403</v>
      </c>
      <c r="D47" s="730" t="s">
        <v>2401</v>
      </c>
      <c r="E47" s="730" t="s">
        <v>2404</v>
      </c>
      <c r="F47" s="734"/>
      <c r="G47" s="734"/>
      <c r="H47" s="748">
        <v>0</v>
      </c>
      <c r="I47" s="734">
        <v>7</v>
      </c>
      <c r="J47" s="734">
        <v>410.48</v>
      </c>
      <c r="K47" s="748">
        <v>1</v>
      </c>
      <c r="L47" s="734">
        <v>7</v>
      </c>
      <c r="M47" s="735">
        <v>410.48</v>
      </c>
    </row>
    <row r="48" spans="1:13" ht="14.45" customHeight="1" x14ac:dyDescent="0.2">
      <c r="A48" s="729" t="s">
        <v>566</v>
      </c>
      <c r="B48" s="730" t="s">
        <v>2398</v>
      </c>
      <c r="C48" s="730" t="s">
        <v>2405</v>
      </c>
      <c r="D48" s="730" t="s">
        <v>2401</v>
      </c>
      <c r="E48" s="730" t="s">
        <v>2406</v>
      </c>
      <c r="F48" s="734"/>
      <c r="G48" s="734"/>
      <c r="H48" s="748">
        <v>0</v>
      </c>
      <c r="I48" s="734">
        <v>2</v>
      </c>
      <c r="J48" s="734">
        <v>323.55999999999995</v>
      </c>
      <c r="K48" s="748">
        <v>1</v>
      </c>
      <c r="L48" s="734">
        <v>2</v>
      </c>
      <c r="M48" s="735">
        <v>323.55999999999995</v>
      </c>
    </row>
    <row r="49" spans="1:13" ht="14.45" customHeight="1" x14ac:dyDescent="0.2">
      <c r="A49" s="729" t="s">
        <v>566</v>
      </c>
      <c r="B49" s="730" t="s">
        <v>2398</v>
      </c>
      <c r="C49" s="730" t="s">
        <v>2407</v>
      </c>
      <c r="D49" s="730" t="s">
        <v>2401</v>
      </c>
      <c r="E49" s="730" t="s">
        <v>2408</v>
      </c>
      <c r="F49" s="734"/>
      <c r="G49" s="734"/>
      <c r="H49" s="748">
        <v>0</v>
      </c>
      <c r="I49" s="734">
        <v>1</v>
      </c>
      <c r="J49" s="734">
        <v>69.38</v>
      </c>
      <c r="K49" s="748">
        <v>1</v>
      </c>
      <c r="L49" s="734">
        <v>1</v>
      </c>
      <c r="M49" s="735">
        <v>69.38</v>
      </c>
    </row>
    <row r="50" spans="1:13" ht="14.45" customHeight="1" x14ac:dyDescent="0.2">
      <c r="A50" s="729" t="s">
        <v>566</v>
      </c>
      <c r="B50" s="730" t="s">
        <v>2398</v>
      </c>
      <c r="C50" s="730" t="s">
        <v>2409</v>
      </c>
      <c r="D50" s="730" t="s">
        <v>2401</v>
      </c>
      <c r="E50" s="730" t="s">
        <v>2410</v>
      </c>
      <c r="F50" s="734"/>
      <c r="G50" s="734"/>
      <c r="H50" s="748">
        <v>0</v>
      </c>
      <c r="I50" s="734">
        <v>5</v>
      </c>
      <c r="J50" s="734">
        <v>756.22</v>
      </c>
      <c r="K50" s="748">
        <v>1</v>
      </c>
      <c r="L50" s="734">
        <v>5</v>
      </c>
      <c r="M50" s="735">
        <v>756.22</v>
      </c>
    </row>
    <row r="51" spans="1:13" ht="14.45" customHeight="1" x14ac:dyDescent="0.2">
      <c r="A51" s="729" t="s">
        <v>566</v>
      </c>
      <c r="B51" s="730" t="s">
        <v>2398</v>
      </c>
      <c r="C51" s="730" t="s">
        <v>2411</v>
      </c>
      <c r="D51" s="730" t="s">
        <v>2401</v>
      </c>
      <c r="E51" s="730" t="s">
        <v>2412</v>
      </c>
      <c r="F51" s="734"/>
      <c r="G51" s="734"/>
      <c r="H51" s="748">
        <v>0</v>
      </c>
      <c r="I51" s="734">
        <v>1</v>
      </c>
      <c r="J51" s="734">
        <v>351.47000000000008</v>
      </c>
      <c r="K51" s="748">
        <v>1</v>
      </c>
      <c r="L51" s="734">
        <v>1</v>
      </c>
      <c r="M51" s="735">
        <v>351.47000000000008</v>
      </c>
    </row>
    <row r="52" spans="1:13" ht="14.45" customHeight="1" x14ac:dyDescent="0.2">
      <c r="A52" s="729" t="s">
        <v>566</v>
      </c>
      <c r="B52" s="730" t="s">
        <v>2398</v>
      </c>
      <c r="C52" s="730" t="s">
        <v>2413</v>
      </c>
      <c r="D52" s="730" t="s">
        <v>2401</v>
      </c>
      <c r="E52" s="730" t="s">
        <v>2414</v>
      </c>
      <c r="F52" s="734"/>
      <c r="G52" s="734"/>
      <c r="H52" s="748">
        <v>0</v>
      </c>
      <c r="I52" s="734">
        <v>3</v>
      </c>
      <c r="J52" s="734">
        <v>888.61999999999989</v>
      </c>
      <c r="K52" s="748">
        <v>1</v>
      </c>
      <c r="L52" s="734">
        <v>3</v>
      </c>
      <c r="M52" s="735">
        <v>888.61999999999989</v>
      </c>
    </row>
    <row r="53" spans="1:13" ht="14.45" customHeight="1" x14ac:dyDescent="0.2">
      <c r="A53" s="729" t="s">
        <v>566</v>
      </c>
      <c r="B53" s="730" t="s">
        <v>2398</v>
      </c>
      <c r="C53" s="730" t="s">
        <v>2415</v>
      </c>
      <c r="D53" s="730" t="s">
        <v>989</v>
      </c>
      <c r="E53" s="730" t="s">
        <v>2402</v>
      </c>
      <c r="F53" s="734">
        <v>6</v>
      </c>
      <c r="G53" s="734">
        <v>358.92</v>
      </c>
      <c r="H53" s="748">
        <v>1</v>
      </c>
      <c r="I53" s="734"/>
      <c r="J53" s="734"/>
      <c r="K53" s="748">
        <v>0</v>
      </c>
      <c r="L53" s="734">
        <v>6</v>
      </c>
      <c r="M53" s="735">
        <v>358.92</v>
      </c>
    </row>
    <row r="54" spans="1:13" ht="14.45" customHeight="1" x14ac:dyDescent="0.2">
      <c r="A54" s="729" t="s">
        <v>566</v>
      </c>
      <c r="B54" s="730" t="s">
        <v>2416</v>
      </c>
      <c r="C54" s="730" t="s">
        <v>2417</v>
      </c>
      <c r="D54" s="730" t="s">
        <v>1030</v>
      </c>
      <c r="E54" s="730" t="s">
        <v>2418</v>
      </c>
      <c r="F54" s="734"/>
      <c r="G54" s="734"/>
      <c r="H54" s="748">
        <v>0</v>
      </c>
      <c r="I54" s="734">
        <v>3</v>
      </c>
      <c r="J54" s="734">
        <v>119.19</v>
      </c>
      <c r="K54" s="748">
        <v>1</v>
      </c>
      <c r="L54" s="734">
        <v>3</v>
      </c>
      <c r="M54" s="735">
        <v>119.19</v>
      </c>
    </row>
    <row r="55" spans="1:13" ht="14.45" customHeight="1" x14ac:dyDescent="0.2">
      <c r="A55" s="729" t="s">
        <v>566</v>
      </c>
      <c r="B55" s="730" t="s">
        <v>2419</v>
      </c>
      <c r="C55" s="730" t="s">
        <v>2420</v>
      </c>
      <c r="D55" s="730" t="s">
        <v>676</v>
      </c>
      <c r="E55" s="730" t="s">
        <v>677</v>
      </c>
      <c r="F55" s="734"/>
      <c r="G55" s="734"/>
      <c r="H55" s="748">
        <v>0</v>
      </c>
      <c r="I55" s="734">
        <v>5</v>
      </c>
      <c r="J55" s="734">
        <v>486.80000000000013</v>
      </c>
      <c r="K55" s="748">
        <v>1</v>
      </c>
      <c r="L55" s="734">
        <v>5</v>
      </c>
      <c r="M55" s="735">
        <v>486.80000000000013</v>
      </c>
    </row>
    <row r="56" spans="1:13" ht="14.45" customHeight="1" x14ac:dyDescent="0.2">
      <c r="A56" s="729" t="s">
        <v>566</v>
      </c>
      <c r="B56" s="730" t="s">
        <v>2419</v>
      </c>
      <c r="C56" s="730" t="s">
        <v>2421</v>
      </c>
      <c r="D56" s="730" t="s">
        <v>678</v>
      </c>
      <c r="E56" s="730" t="s">
        <v>679</v>
      </c>
      <c r="F56" s="734"/>
      <c r="G56" s="734"/>
      <c r="H56" s="748">
        <v>0</v>
      </c>
      <c r="I56" s="734">
        <v>2</v>
      </c>
      <c r="J56" s="734">
        <v>582.79999999999995</v>
      </c>
      <c r="K56" s="748">
        <v>1</v>
      </c>
      <c r="L56" s="734">
        <v>2</v>
      </c>
      <c r="M56" s="735">
        <v>582.79999999999995</v>
      </c>
    </row>
    <row r="57" spans="1:13" ht="14.45" customHeight="1" x14ac:dyDescent="0.2">
      <c r="A57" s="729" t="s">
        <v>566</v>
      </c>
      <c r="B57" s="730" t="s">
        <v>2419</v>
      </c>
      <c r="C57" s="730" t="s">
        <v>2422</v>
      </c>
      <c r="D57" s="730" t="s">
        <v>678</v>
      </c>
      <c r="E57" s="730" t="s">
        <v>2423</v>
      </c>
      <c r="F57" s="734"/>
      <c r="G57" s="734"/>
      <c r="H57" s="748">
        <v>0</v>
      </c>
      <c r="I57" s="734">
        <v>2</v>
      </c>
      <c r="J57" s="734">
        <v>216.19999999999993</v>
      </c>
      <c r="K57" s="748">
        <v>1</v>
      </c>
      <c r="L57" s="734">
        <v>2</v>
      </c>
      <c r="M57" s="735">
        <v>216.19999999999993</v>
      </c>
    </row>
    <row r="58" spans="1:13" ht="14.45" customHeight="1" x14ac:dyDescent="0.2">
      <c r="A58" s="729" t="s">
        <v>566</v>
      </c>
      <c r="B58" s="730" t="s">
        <v>2419</v>
      </c>
      <c r="C58" s="730" t="s">
        <v>2424</v>
      </c>
      <c r="D58" s="730" t="s">
        <v>678</v>
      </c>
      <c r="E58" s="730" t="s">
        <v>677</v>
      </c>
      <c r="F58" s="734"/>
      <c r="G58" s="734"/>
      <c r="H58" s="748">
        <v>0</v>
      </c>
      <c r="I58" s="734">
        <v>1</v>
      </c>
      <c r="J58" s="734">
        <v>125.7</v>
      </c>
      <c r="K58" s="748">
        <v>1</v>
      </c>
      <c r="L58" s="734">
        <v>1</v>
      </c>
      <c r="M58" s="735">
        <v>125.7</v>
      </c>
    </row>
    <row r="59" spans="1:13" ht="14.45" customHeight="1" x14ac:dyDescent="0.2">
      <c r="A59" s="729" t="s">
        <v>566</v>
      </c>
      <c r="B59" s="730" t="s">
        <v>2419</v>
      </c>
      <c r="C59" s="730" t="s">
        <v>2425</v>
      </c>
      <c r="D59" s="730" t="s">
        <v>678</v>
      </c>
      <c r="E59" s="730" t="s">
        <v>682</v>
      </c>
      <c r="F59" s="734"/>
      <c r="G59" s="734"/>
      <c r="H59" s="748">
        <v>0</v>
      </c>
      <c r="I59" s="734">
        <v>7</v>
      </c>
      <c r="J59" s="734">
        <v>1450.6099999999997</v>
      </c>
      <c r="K59" s="748">
        <v>1</v>
      </c>
      <c r="L59" s="734">
        <v>7</v>
      </c>
      <c r="M59" s="735">
        <v>1450.6099999999997</v>
      </c>
    </row>
    <row r="60" spans="1:13" ht="14.45" customHeight="1" x14ac:dyDescent="0.2">
      <c r="A60" s="729" t="s">
        <v>566</v>
      </c>
      <c r="B60" s="730" t="s">
        <v>2419</v>
      </c>
      <c r="C60" s="730" t="s">
        <v>2426</v>
      </c>
      <c r="D60" s="730" t="s">
        <v>678</v>
      </c>
      <c r="E60" s="730" t="s">
        <v>681</v>
      </c>
      <c r="F60" s="734"/>
      <c r="G60" s="734"/>
      <c r="H60" s="748">
        <v>0</v>
      </c>
      <c r="I60" s="734">
        <v>2</v>
      </c>
      <c r="J60" s="734">
        <v>144.52000000000001</v>
      </c>
      <c r="K60" s="748">
        <v>1</v>
      </c>
      <c r="L60" s="734">
        <v>2</v>
      </c>
      <c r="M60" s="735">
        <v>144.52000000000001</v>
      </c>
    </row>
    <row r="61" spans="1:13" ht="14.45" customHeight="1" x14ac:dyDescent="0.2">
      <c r="A61" s="729" t="s">
        <v>566</v>
      </c>
      <c r="B61" s="730" t="s">
        <v>2419</v>
      </c>
      <c r="C61" s="730" t="s">
        <v>2427</v>
      </c>
      <c r="D61" s="730" t="s">
        <v>678</v>
      </c>
      <c r="E61" s="730" t="s">
        <v>683</v>
      </c>
      <c r="F61" s="734"/>
      <c r="G61" s="734"/>
      <c r="H61" s="748">
        <v>0</v>
      </c>
      <c r="I61" s="734">
        <v>5</v>
      </c>
      <c r="J61" s="734">
        <v>468.90000000000003</v>
      </c>
      <c r="K61" s="748">
        <v>1</v>
      </c>
      <c r="L61" s="734">
        <v>5</v>
      </c>
      <c r="M61" s="735">
        <v>468.90000000000003</v>
      </c>
    </row>
    <row r="62" spans="1:13" ht="14.45" customHeight="1" x14ac:dyDescent="0.2">
      <c r="A62" s="729" t="s">
        <v>566</v>
      </c>
      <c r="B62" s="730" t="s">
        <v>2419</v>
      </c>
      <c r="C62" s="730" t="s">
        <v>2428</v>
      </c>
      <c r="D62" s="730" t="s">
        <v>678</v>
      </c>
      <c r="E62" s="730" t="s">
        <v>680</v>
      </c>
      <c r="F62" s="734"/>
      <c r="G62" s="734"/>
      <c r="H62" s="748">
        <v>0</v>
      </c>
      <c r="I62" s="734">
        <v>3</v>
      </c>
      <c r="J62" s="734">
        <v>748.77</v>
      </c>
      <c r="K62" s="748">
        <v>1</v>
      </c>
      <c r="L62" s="734">
        <v>3</v>
      </c>
      <c r="M62" s="735">
        <v>748.77</v>
      </c>
    </row>
    <row r="63" spans="1:13" ht="14.45" customHeight="1" x14ac:dyDescent="0.2">
      <c r="A63" s="729" t="s">
        <v>566</v>
      </c>
      <c r="B63" s="730" t="s">
        <v>2429</v>
      </c>
      <c r="C63" s="730" t="s">
        <v>2430</v>
      </c>
      <c r="D63" s="730" t="s">
        <v>2431</v>
      </c>
      <c r="E63" s="730" t="s">
        <v>2432</v>
      </c>
      <c r="F63" s="734"/>
      <c r="G63" s="734"/>
      <c r="H63" s="748">
        <v>0</v>
      </c>
      <c r="I63" s="734">
        <v>1</v>
      </c>
      <c r="J63" s="734">
        <v>73.41</v>
      </c>
      <c r="K63" s="748">
        <v>1</v>
      </c>
      <c r="L63" s="734">
        <v>1</v>
      </c>
      <c r="M63" s="735">
        <v>73.41</v>
      </c>
    </row>
    <row r="64" spans="1:13" ht="14.45" customHeight="1" x14ac:dyDescent="0.2">
      <c r="A64" s="729" t="s">
        <v>566</v>
      </c>
      <c r="B64" s="730" t="s">
        <v>2429</v>
      </c>
      <c r="C64" s="730" t="s">
        <v>2433</v>
      </c>
      <c r="D64" s="730" t="s">
        <v>2431</v>
      </c>
      <c r="E64" s="730" t="s">
        <v>2434</v>
      </c>
      <c r="F64" s="734"/>
      <c r="G64" s="734"/>
      <c r="H64" s="748">
        <v>0</v>
      </c>
      <c r="I64" s="734">
        <v>1</v>
      </c>
      <c r="J64" s="734">
        <v>97.04</v>
      </c>
      <c r="K64" s="748">
        <v>1</v>
      </c>
      <c r="L64" s="734">
        <v>1</v>
      </c>
      <c r="M64" s="735">
        <v>97.04</v>
      </c>
    </row>
    <row r="65" spans="1:13" ht="14.45" customHeight="1" x14ac:dyDescent="0.2">
      <c r="A65" s="729" t="s">
        <v>566</v>
      </c>
      <c r="B65" s="730" t="s">
        <v>2435</v>
      </c>
      <c r="C65" s="730" t="s">
        <v>2436</v>
      </c>
      <c r="D65" s="730" t="s">
        <v>2437</v>
      </c>
      <c r="E65" s="730" t="s">
        <v>2438</v>
      </c>
      <c r="F65" s="734"/>
      <c r="G65" s="734"/>
      <c r="H65" s="748">
        <v>0</v>
      </c>
      <c r="I65" s="734">
        <v>2</v>
      </c>
      <c r="J65" s="734">
        <v>55.8</v>
      </c>
      <c r="K65" s="748">
        <v>1</v>
      </c>
      <c r="L65" s="734">
        <v>2</v>
      </c>
      <c r="M65" s="735">
        <v>55.8</v>
      </c>
    </row>
    <row r="66" spans="1:13" ht="14.45" customHeight="1" x14ac:dyDescent="0.2">
      <c r="A66" s="729" t="s">
        <v>566</v>
      </c>
      <c r="B66" s="730" t="s">
        <v>2439</v>
      </c>
      <c r="C66" s="730" t="s">
        <v>2440</v>
      </c>
      <c r="D66" s="730" t="s">
        <v>2441</v>
      </c>
      <c r="E66" s="730" t="s">
        <v>2442</v>
      </c>
      <c r="F66" s="734">
        <v>3</v>
      </c>
      <c r="G66" s="734">
        <v>103.74</v>
      </c>
      <c r="H66" s="748">
        <v>1</v>
      </c>
      <c r="I66" s="734"/>
      <c r="J66" s="734"/>
      <c r="K66" s="748">
        <v>0</v>
      </c>
      <c r="L66" s="734">
        <v>3</v>
      </c>
      <c r="M66" s="735">
        <v>103.74</v>
      </c>
    </row>
    <row r="67" spans="1:13" ht="14.45" customHeight="1" x14ac:dyDescent="0.2">
      <c r="A67" s="729" t="s">
        <v>566</v>
      </c>
      <c r="B67" s="730" t="s">
        <v>2439</v>
      </c>
      <c r="C67" s="730" t="s">
        <v>2443</v>
      </c>
      <c r="D67" s="730" t="s">
        <v>702</v>
      </c>
      <c r="E67" s="730" t="s">
        <v>707</v>
      </c>
      <c r="F67" s="734"/>
      <c r="G67" s="734"/>
      <c r="H67" s="748">
        <v>0</v>
      </c>
      <c r="I67" s="734">
        <v>26</v>
      </c>
      <c r="J67" s="734">
        <v>687.18</v>
      </c>
      <c r="K67" s="748">
        <v>1</v>
      </c>
      <c r="L67" s="734">
        <v>26</v>
      </c>
      <c r="M67" s="735">
        <v>687.18</v>
      </c>
    </row>
    <row r="68" spans="1:13" ht="14.45" customHeight="1" x14ac:dyDescent="0.2">
      <c r="A68" s="729" t="s">
        <v>566</v>
      </c>
      <c r="B68" s="730" t="s">
        <v>2439</v>
      </c>
      <c r="C68" s="730" t="s">
        <v>2444</v>
      </c>
      <c r="D68" s="730" t="s">
        <v>702</v>
      </c>
      <c r="E68" s="730" t="s">
        <v>709</v>
      </c>
      <c r="F68" s="734"/>
      <c r="G68" s="734"/>
      <c r="H68" s="748">
        <v>0</v>
      </c>
      <c r="I68" s="734">
        <v>2</v>
      </c>
      <c r="J68" s="734">
        <v>52.22000000000002</v>
      </c>
      <c r="K68" s="748">
        <v>1</v>
      </c>
      <c r="L68" s="734">
        <v>2</v>
      </c>
      <c r="M68" s="735">
        <v>52.22000000000002</v>
      </c>
    </row>
    <row r="69" spans="1:13" ht="14.45" customHeight="1" x14ac:dyDescent="0.2">
      <c r="A69" s="729" t="s">
        <v>566</v>
      </c>
      <c r="B69" s="730" t="s">
        <v>2439</v>
      </c>
      <c r="C69" s="730" t="s">
        <v>2445</v>
      </c>
      <c r="D69" s="730" t="s">
        <v>702</v>
      </c>
      <c r="E69" s="730" t="s">
        <v>591</v>
      </c>
      <c r="F69" s="734"/>
      <c r="G69" s="734"/>
      <c r="H69" s="748">
        <v>0</v>
      </c>
      <c r="I69" s="734">
        <v>1</v>
      </c>
      <c r="J69" s="734">
        <v>87.02</v>
      </c>
      <c r="K69" s="748">
        <v>1</v>
      </c>
      <c r="L69" s="734">
        <v>1</v>
      </c>
      <c r="M69" s="735">
        <v>87.02</v>
      </c>
    </row>
    <row r="70" spans="1:13" ht="14.45" customHeight="1" x14ac:dyDescent="0.2">
      <c r="A70" s="729" t="s">
        <v>566</v>
      </c>
      <c r="B70" s="730" t="s">
        <v>2439</v>
      </c>
      <c r="C70" s="730" t="s">
        <v>2446</v>
      </c>
      <c r="D70" s="730" t="s">
        <v>702</v>
      </c>
      <c r="E70" s="730" t="s">
        <v>703</v>
      </c>
      <c r="F70" s="734"/>
      <c r="G70" s="734"/>
      <c r="H70" s="748">
        <v>0</v>
      </c>
      <c r="I70" s="734">
        <v>6</v>
      </c>
      <c r="J70" s="734">
        <v>313.36</v>
      </c>
      <c r="K70" s="748">
        <v>1</v>
      </c>
      <c r="L70" s="734">
        <v>6</v>
      </c>
      <c r="M70" s="735">
        <v>313.36</v>
      </c>
    </row>
    <row r="71" spans="1:13" ht="14.45" customHeight="1" x14ac:dyDescent="0.2">
      <c r="A71" s="729" t="s">
        <v>566</v>
      </c>
      <c r="B71" s="730" t="s">
        <v>2439</v>
      </c>
      <c r="C71" s="730" t="s">
        <v>2447</v>
      </c>
      <c r="D71" s="730" t="s">
        <v>702</v>
      </c>
      <c r="E71" s="730" t="s">
        <v>705</v>
      </c>
      <c r="F71" s="734"/>
      <c r="G71" s="734"/>
      <c r="H71" s="748">
        <v>0</v>
      </c>
      <c r="I71" s="734">
        <v>2</v>
      </c>
      <c r="J71" s="734">
        <v>348.45999999999992</v>
      </c>
      <c r="K71" s="748">
        <v>1</v>
      </c>
      <c r="L71" s="734">
        <v>2</v>
      </c>
      <c r="M71" s="735">
        <v>348.45999999999992</v>
      </c>
    </row>
    <row r="72" spans="1:13" ht="14.45" customHeight="1" x14ac:dyDescent="0.2">
      <c r="A72" s="729" t="s">
        <v>566</v>
      </c>
      <c r="B72" s="730" t="s">
        <v>2448</v>
      </c>
      <c r="C72" s="730" t="s">
        <v>2449</v>
      </c>
      <c r="D72" s="730" t="s">
        <v>2450</v>
      </c>
      <c r="E72" s="730" t="s">
        <v>2451</v>
      </c>
      <c r="F72" s="734"/>
      <c r="G72" s="734"/>
      <c r="H72" s="748">
        <v>0</v>
      </c>
      <c r="I72" s="734">
        <v>3</v>
      </c>
      <c r="J72" s="734">
        <v>63.63</v>
      </c>
      <c r="K72" s="748">
        <v>1</v>
      </c>
      <c r="L72" s="734">
        <v>3</v>
      </c>
      <c r="M72" s="735">
        <v>63.63</v>
      </c>
    </row>
    <row r="73" spans="1:13" ht="14.45" customHeight="1" x14ac:dyDescent="0.2">
      <c r="A73" s="729" t="s">
        <v>566</v>
      </c>
      <c r="B73" s="730" t="s">
        <v>2448</v>
      </c>
      <c r="C73" s="730" t="s">
        <v>2452</v>
      </c>
      <c r="D73" s="730" t="s">
        <v>2450</v>
      </c>
      <c r="E73" s="730" t="s">
        <v>2453</v>
      </c>
      <c r="F73" s="734"/>
      <c r="G73" s="734"/>
      <c r="H73" s="748">
        <v>0</v>
      </c>
      <c r="I73" s="734">
        <v>9</v>
      </c>
      <c r="J73" s="734">
        <v>77.930000000000007</v>
      </c>
      <c r="K73" s="748">
        <v>1</v>
      </c>
      <c r="L73" s="734">
        <v>9</v>
      </c>
      <c r="M73" s="735">
        <v>77.930000000000007</v>
      </c>
    </row>
    <row r="74" spans="1:13" ht="14.45" customHeight="1" x14ac:dyDescent="0.2">
      <c r="A74" s="729" t="s">
        <v>566</v>
      </c>
      <c r="B74" s="730" t="s">
        <v>2448</v>
      </c>
      <c r="C74" s="730" t="s">
        <v>2454</v>
      </c>
      <c r="D74" s="730" t="s">
        <v>2450</v>
      </c>
      <c r="E74" s="730" t="s">
        <v>2455</v>
      </c>
      <c r="F74" s="734"/>
      <c r="G74" s="734"/>
      <c r="H74" s="748">
        <v>0</v>
      </c>
      <c r="I74" s="734">
        <v>4</v>
      </c>
      <c r="J74" s="734">
        <v>59.93</v>
      </c>
      <c r="K74" s="748">
        <v>1</v>
      </c>
      <c r="L74" s="734">
        <v>4</v>
      </c>
      <c r="M74" s="735">
        <v>59.93</v>
      </c>
    </row>
    <row r="75" spans="1:13" ht="14.45" customHeight="1" x14ac:dyDescent="0.2">
      <c r="A75" s="729" t="s">
        <v>566</v>
      </c>
      <c r="B75" s="730" t="s">
        <v>2456</v>
      </c>
      <c r="C75" s="730" t="s">
        <v>2457</v>
      </c>
      <c r="D75" s="730" t="s">
        <v>2458</v>
      </c>
      <c r="E75" s="730" t="s">
        <v>1965</v>
      </c>
      <c r="F75" s="734"/>
      <c r="G75" s="734"/>
      <c r="H75" s="748">
        <v>0</v>
      </c>
      <c r="I75" s="734">
        <v>4</v>
      </c>
      <c r="J75" s="734">
        <v>132.44</v>
      </c>
      <c r="K75" s="748">
        <v>1</v>
      </c>
      <c r="L75" s="734">
        <v>4</v>
      </c>
      <c r="M75" s="735">
        <v>132.44</v>
      </c>
    </row>
    <row r="76" spans="1:13" ht="14.45" customHeight="1" x14ac:dyDescent="0.2">
      <c r="A76" s="729" t="s">
        <v>566</v>
      </c>
      <c r="B76" s="730" t="s">
        <v>2456</v>
      </c>
      <c r="C76" s="730" t="s">
        <v>2459</v>
      </c>
      <c r="D76" s="730" t="s">
        <v>2458</v>
      </c>
      <c r="E76" s="730" t="s">
        <v>2460</v>
      </c>
      <c r="F76" s="734"/>
      <c r="G76" s="734"/>
      <c r="H76" s="748">
        <v>0</v>
      </c>
      <c r="I76" s="734">
        <v>3</v>
      </c>
      <c r="J76" s="734">
        <v>151.58999999999997</v>
      </c>
      <c r="K76" s="748">
        <v>1</v>
      </c>
      <c r="L76" s="734">
        <v>3</v>
      </c>
      <c r="M76" s="735">
        <v>151.58999999999997</v>
      </c>
    </row>
    <row r="77" spans="1:13" ht="14.45" customHeight="1" x14ac:dyDescent="0.2">
      <c r="A77" s="729" t="s">
        <v>566</v>
      </c>
      <c r="B77" s="730" t="s">
        <v>2461</v>
      </c>
      <c r="C77" s="730" t="s">
        <v>2462</v>
      </c>
      <c r="D77" s="730" t="s">
        <v>2463</v>
      </c>
      <c r="E77" s="730" t="s">
        <v>2464</v>
      </c>
      <c r="F77" s="734"/>
      <c r="G77" s="734"/>
      <c r="H77" s="748">
        <v>0</v>
      </c>
      <c r="I77" s="734">
        <v>2</v>
      </c>
      <c r="J77" s="734">
        <v>261.08000000000004</v>
      </c>
      <c r="K77" s="748">
        <v>1</v>
      </c>
      <c r="L77" s="734">
        <v>2</v>
      </c>
      <c r="M77" s="735">
        <v>261.08000000000004</v>
      </c>
    </row>
    <row r="78" spans="1:13" ht="14.45" customHeight="1" x14ac:dyDescent="0.2">
      <c r="A78" s="729" t="s">
        <v>566</v>
      </c>
      <c r="B78" s="730" t="s">
        <v>2465</v>
      </c>
      <c r="C78" s="730" t="s">
        <v>2466</v>
      </c>
      <c r="D78" s="730" t="s">
        <v>1351</v>
      </c>
      <c r="E78" s="730" t="s">
        <v>709</v>
      </c>
      <c r="F78" s="734"/>
      <c r="G78" s="734"/>
      <c r="H78" s="748">
        <v>0</v>
      </c>
      <c r="I78" s="734">
        <v>10</v>
      </c>
      <c r="J78" s="734">
        <v>764.5</v>
      </c>
      <c r="K78" s="748">
        <v>1</v>
      </c>
      <c r="L78" s="734">
        <v>10</v>
      </c>
      <c r="M78" s="735">
        <v>764.5</v>
      </c>
    </row>
    <row r="79" spans="1:13" ht="14.45" customHeight="1" x14ac:dyDescent="0.2">
      <c r="A79" s="729" t="s">
        <v>566</v>
      </c>
      <c r="B79" s="730" t="s">
        <v>2465</v>
      </c>
      <c r="C79" s="730" t="s">
        <v>2467</v>
      </c>
      <c r="D79" s="730" t="s">
        <v>1351</v>
      </c>
      <c r="E79" s="730" t="s">
        <v>2468</v>
      </c>
      <c r="F79" s="734"/>
      <c r="G79" s="734"/>
      <c r="H79" s="748">
        <v>0</v>
      </c>
      <c r="I79" s="734">
        <v>3</v>
      </c>
      <c r="J79" s="734">
        <v>566.46</v>
      </c>
      <c r="K79" s="748">
        <v>1</v>
      </c>
      <c r="L79" s="734">
        <v>3</v>
      </c>
      <c r="M79" s="735">
        <v>566.46</v>
      </c>
    </row>
    <row r="80" spans="1:13" ht="14.45" customHeight="1" x14ac:dyDescent="0.2">
      <c r="A80" s="729" t="s">
        <v>566</v>
      </c>
      <c r="B80" s="730" t="s">
        <v>2469</v>
      </c>
      <c r="C80" s="730" t="s">
        <v>2470</v>
      </c>
      <c r="D80" s="730" t="s">
        <v>2471</v>
      </c>
      <c r="E80" s="730" t="s">
        <v>2455</v>
      </c>
      <c r="F80" s="734"/>
      <c r="G80" s="734"/>
      <c r="H80" s="748">
        <v>0</v>
      </c>
      <c r="I80" s="734">
        <v>4</v>
      </c>
      <c r="J80" s="734">
        <v>247.2</v>
      </c>
      <c r="K80" s="748">
        <v>1</v>
      </c>
      <c r="L80" s="734">
        <v>4</v>
      </c>
      <c r="M80" s="735">
        <v>247.2</v>
      </c>
    </row>
    <row r="81" spans="1:13" ht="14.45" customHeight="1" x14ac:dyDescent="0.2">
      <c r="A81" s="729" t="s">
        <v>566</v>
      </c>
      <c r="B81" s="730" t="s">
        <v>2469</v>
      </c>
      <c r="C81" s="730" t="s">
        <v>2472</v>
      </c>
      <c r="D81" s="730" t="s">
        <v>2471</v>
      </c>
      <c r="E81" s="730" t="s">
        <v>2473</v>
      </c>
      <c r="F81" s="734"/>
      <c r="G81" s="734"/>
      <c r="H81" s="748">
        <v>0</v>
      </c>
      <c r="I81" s="734">
        <v>12</v>
      </c>
      <c r="J81" s="734">
        <v>183.04</v>
      </c>
      <c r="K81" s="748">
        <v>1</v>
      </c>
      <c r="L81" s="734">
        <v>12</v>
      </c>
      <c r="M81" s="735">
        <v>183.04</v>
      </c>
    </row>
    <row r="82" spans="1:13" ht="14.45" customHeight="1" x14ac:dyDescent="0.2">
      <c r="A82" s="729" t="s">
        <v>566</v>
      </c>
      <c r="B82" s="730" t="s">
        <v>2469</v>
      </c>
      <c r="C82" s="730" t="s">
        <v>2474</v>
      </c>
      <c r="D82" s="730" t="s">
        <v>2471</v>
      </c>
      <c r="E82" s="730" t="s">
        <v>2475</v>
      </c>
      <c r="F82" s="734"/>
      <c r="G82" s="734"/>
      <c r="H82" s="748">
        <v>0</v>
      </c>
      <c r="I82" s="734">
        <v>13</v>
      </c>
      <c r="J82" s="734">
        <v>155.56</v>
      </c>
      <c r="K82" s="748">
        <v>1</v>
      </c>
      <c r="L82" s="734">
        <v>13</v>
      </c>
      <c r="M82" s="735">
        <v>155.56</v>
      </c>
    </row>
    <row r="83" spans="1:13" ht="14.45" customHeight="1" x14ac:dyDescent="0.2">
      <c r="A83" s="729" t="s">
        <v>566</v>
      </c>
      <c r="B83" s="730" t="s">
        <v>2469</v>
      </c>
      <c r="C83" s="730" t="s">
        <v>2476</v>
      </c>
      <c r="D83" s="730" t="s">
        <v>2471</v>
      </c>
      <c r="E83" s="730" t="s">
        <v>2453</v>
      </c>
      <c r="F83" s="734"/>
      <c r="G83" s="734"/>
      <c r="H83" s="748">
        <v>0</v>
      </c>
      <c r="I83" s="734">
        <v>2</v>
      </c>
      <c r="J83" s="734">
        <v>60.28</v>
      </c>
      <c r="K83" s="748">
        <v>1</v>
      </c>
      <c r="L83" s="734">
        <v>2</v>
      </c>
      <c r="M83" s="735">
        <v>60.28</v>
      </c>
    </row>
    <row r="84" spans="1:13" ht="14.45" customHeight="1" x14ac:dyDescent="0.2">
      <c r="A84" s="729" t="s">
        <v>566</v>
      </c>
      <c r="B84" s="730" t="s">
        <v>2477</v>
      </c>
      <c r="C84" s="730" t="s">
        <v>2478</v>
      </c>
      <c r="D84" s="730" t="s">
        <v>2479</v>
      </c>
      <c r="E84" s="730" t="s">
        <v>2480</v>
      </c>
      <c r="F84" s="734"/>
      <c r="G84" s="734"/>
      <c r="H84" s="748">
        <v>0</v>
      </c>
      <c r="I84" s="734">
        <v>8</v>
      </c>
      <c r="J84" s="734">
        <v>1271.8399999999999</v>
      </c>
      <c r="K84" s="748">
        <v>1</v>
      </c>
      <c r="L84" s="734">
        <v>8</v>
      </c>
      <c r="M84" s="735">
        <v>1271.8399999999999</v>
      </c>
    </row>
    <row r="85" spans="1:13" ht="14.45" customHeight="1" x14ac:dyDescent="0.2">
      <c r="A85" s="729" t="s">
        <v>566</v>
      </c>
      <c r="B85" s="730" t="s">
        <v>2477</v>
      </c>
      <c r="C85" s="730" t="s">
        <v>2481</v>
      </c>
      <c r="D85" s="730" t="s">
        <v>2479</v>
      </c>
      <c r="E85" s="730" t="s">
        <v>2482</v>
      </c>
      <c r="F85" s="734"/>
      <c r="G85" s="734"/>
      <c r="H85" s="748">
        <v>0</v>
      </c>
      <c r="I85" s="734">
        <v>1</v>
      </c>
      <c r="J85" s="734">
        <v>254.25</v>
      </c>
      <c r="K85" s="748">
        <v>1</v>
      </c>
      <c r="L85" s="734">
        <v>1</v>
      </c>
      <c r="M85" s="735">
        <v>254.25</v>
      </c>
    </row>
    <row r="86" spans="1:13" ht="14.45" customHeight="1" x14ac:dyDescent="0.2">
      <c r="A86" s="729" t="s">
        <v>566</v>
      </c>
      <c r="B86" s="730" t="s">
        <v>2477</v>
      </c>
      <c r="C86" s="730" t="s">
        <v>2483</v>
      </c>
      <c r="D86" s="730" t="s">
        <v>2484</v>
      </c>
      <c r="E86" s="730" t="s">
        <v>2485</v>
      </c>
      <c r="F86" s="734"/>
      <c r="G86" s="734"/>
      <c r="H86" s="748">
        <v>0</v>
      </c>
      <c r="I86" s="734">
        <v>1</v>
      </c>
      <c r="J86" s="734">
        <v>94.810000000000016</v>
      </c>
      <c r="K86" s="748">
        <v>1</v>
      </c>
      <c r="L86" s="734">
        <v>1</v>
      </c>
      <c r="M86" s="735">
        <v>94.810000000000016</v>
      </c>
    </row>
    <row r="87" spans="1:13" ht="14.45" customHeight="1" x14ac:dyDescent="0.2">
      <c r="A87" s="729" t="s">
        <v>566</v>
      </c>
      <c r="B87" s="730" t="s">
        <v>2486</v>
      </c>
      <c r="C87" s="730" t="s">
        <v>2487</v>
      </c>
      <c r="D87" s="730" t="s">
        <v>1367</v>
      </c>
      <c r="E87" s="730" t="s">
        <v>1368</v>
      </c>
      <c r="F87" s="734">
        <v>1</v>
      </c>
      <c r="G87" s="734">
        <v>102.15</v>
      </c>
      <c r="H87" s="748">
        <v>1</v>
      </c>
      <c r="I87" s="734"/>
      <c r="J87" s="734"/>
      <c r="K87" s="748">
        <v>0</v>
      </c>
      <c r="L87" s="734">
        <v>1</v>
      </c>
      <c r="M87" s="735">
        <v>102.15</v>
      </c>
    </row>
    <row r="88" spans="1:13" ht="14.45" customHeight="1" x14ac:dyDescent="0.2">
      <c r="A88" s="729" t="s">
        <v>566</v>
      </c>
      <c r="B88" s="730" t="s">
        <v>2488</v>
      </c>
      <c r="C88" s="730" t="s">
        <v>2489</v>
      </c>
      <c r="D88" s="730" t="s">
        <v>1183</v>
      </c>
      <c r="E88" s="730" t="s">
        <v>2490</v>
      </c>
      <c r="F88" s="734"/>
      <c r="G88" s="734"/>
      <c r="H88" s="748">
        <v>0</v>
      </c>
      <c r="I88" s="734">
        <v>9</v>
      </c>
      <c r="J88" s="734">
        <v>164.60999999999996</v>
      </c>
      <c r="K88" s="748">
        <v>1</v>
      </c>
      <c r="L88" s="734">
        <v>9</v>
      </c>
      <c r="M88" s="735">
        <v>164.60999999999996</v>
      </c>
    </row>
    <row r="89" spans="1:13" ht="14.45" customHeight="1" x14ac:dyDescent="0.2">
      <c r="A89" s="729" t="s">
        <v>566</v>
      </c>
      <c r="B89" s="730" t="s">
        <v>2488</v>
      </c>
      <c r="C89" s="730" t="s">
        <v>2491</v>
      </c>
      <c r="D89" s="730" t="s">
        <v>1181</v>
      </c>
      <c r="E89" s="730" t="s">
        <v>2492</v>
      </c>
      <c r="F89" s="734"/>
      <c r="G89" s="734"/>
      <c r="H89" s="748">
        <v>0</v>
      </c>
      <c r="I89" s="734">
        <v>1</v>
      </c>
      <c r="J89" s="734">
        <v>34.22999999999999</v>
      </c>
      <c r="K89" s="748">
        <v>1</v>
      </c>
      <c r="L89" s="734">
        <v>1</v>
      </c>
      <c r="M89" s="735">
        <v>34.22999999999999</v>
      </c>
    </row>
    <row r="90" spans="1:13" ht="14.45" customHeight="1" x14ac:dyDescent="0.2">
      <c r="A90" s="729" t="s">
        <v>566</v>
      </c>
      <c r="B90" s="730" t="s">
        <v>2493</v>
      </c>
      <c r="C90" s="730" t="s">
        <v>2494</v>
      </c>
      <c r="D90" s="730" t="s">
        <v>1447</v>
      </c>
      <c r="E90" s="730" t="s">
        <v>1448</v>
      </c>
      <c r="F90" s="734">
        <v>1</v>
      </c>
      <c r="G90" s="734">
        <v>54.91</v>
      </c>
      <c r="H90" s="748">
        <v>1</v>
      </c>
      <c r="I90" s="734"/>
      <c r="J90" s="734"/>
      <c r="K90" s="748">
        <v>0</v>
      </c>
      <c r="L90" s="734">
        <v>1</v>
      </c>
      <c r="M90" s="735">
        <v>54.91</v>
      </c>
    </row>
    <row r="91" spans="1:13" ht="14.45" customHeight="1" x14ac:dyDescent="0.2">
      <c r="A91" s="729" t="s">
        <v>566</v>
      </c>
      <c r="B91" s="730" t="s">
        <v>2495</v>
      </c>
      <c r="C91" s="730" t="s">
        <v>2496</v>
      </c>
      <c r="D91" s="730" t="s">
        <v>1185</v>
      </c>
      <c r="E91" s="730" t="s">
        <v>2497</v>
      </c>
      <c r="F91" s="734"/>
      <c r="G91" s="734"/>
      <c r="H91" s="748">
        <v>0</v>
      </c>
      <c r="I91" s="734">
        <v>4</v>
      </c>
      <c r="J91" s="734">
        <v>75.950000000000017</v>
      </c>
      <c r="K91" s="748">
        <v>1</v>
      </c>
      <c r="L91" s="734">
        <v>4</v>
      </c>
      <c r="M91" s="735">
        <v>75.950000000000017</v>
      </c>
    </row>
    <row r="92" spans="1:13" ht="14.45" customHeight="1" x14ac:dyDescent="0.2">
      <c r="A92" s="729" t="s">
        <v>566</v>
      </c>
      <c r="B92" s="730" t="s">
        <v>2498</v>
      </c>
      <c r="C92" s="730" t="s">
        <v>2499</v>
      </c>
      <c r="D92" s="730" t="s">
        <v>1449</v>
      </c>
      <c r="E92" s="730" t="s">
        <v>2500</v>
      </c>
      <c r="F92" s="734"/>
      <c r="G92" s="734"/>
      <c r="H92" s="748">
        <v>0</v>
      </c>
      <c r="I92" s="734">
        <v>2</v>
      </c>
      <c r="J92" s="734">
        <v>153.59999999999997</v>
      </c>
      <c r="K92" s="748">
        <v>1</v>
      </c>
      <c r="L92" s="734">
        <v>2</v>
      </c>
      <c r="M92" s="735">
        <v>153.59999999999997</v>
      </c>
    </row>
    <row r="93" spans="1:13" ht="14.45" customHeight="1" x14ac:dyDescent="0.2">
      <c r="A93" s="729" t="s">
        <v>566</v>
      </c>
      <c r="B93" s="730" t="s">
        <v>2498</v>
      </c>
      <c r="C93" s="730" t="s">
        <v>2501</v>
      </c>
      <c r="D93" s="730" t="s">
        <v>1449</v>
      </c>
      <c r="E93" s="730" t="s">
        <v>1450</v>
      </c>
      <c r="F93" s="734"/>
      <c r="G93" s="734"/>
      <c r="H93" s="748">
        <v>0</v>
      </c>
      <c r="I93" s="734">
        <v>3</v>
      </c>
      <c r="J93" s="734">
        <v>191.82000000000002</v>
      </c>
      <c r="K93" s="748">
        <v>1</v>
      </c>
      <c r="L93" s="734">
        <v>3</v>
      </c>
      <c r="M93" s="735">
        <v>191.82000000000002</v>
      </c>
    </row>
    <row r="94" spans="1:13" ht="14.45" customHeight="1" x14ac:dyDescent="0.2">
      <c r="A94" s="729" t="s">
        <v>566</v>
      </c>
      <c r="B94" s="730" t="s">
        <v>2498</v>
      </c>
      <c r="C94" s="730" t="s">
        <v>2502</v>
      </c>
      <c r="D94" s="730" t="s">
        <v>1452</v>
      </c>
      <c r="E94" s="730" t="s">
        <v>1453</v>
      </c>
      <c r="F94" s="734">
        <v>1</v>
      </c>
      <c r="G94" s="734">
        <v>44.66</v>
      </c>
      <c r="H94" s="748">
        <v>1</v>
      </c>
      <c r="I94" s="734"/>
      <c r="J94" s="734"/>
      <c r="K94" s="748">
        <v>0</v>
      </c>
      <c r="L94" s="734">
        <v>1</v>
      </c>
      <c r="M94" s="735">
        <v>44.66</v>
      </c>
    </row>
    <row r="95" spans="1:13" ht="14.45" customHeight="1" x14ac:dyDescent="0.2">
      <c r="A95" s="729" t="s">
        <v>566</v>
      </c>
      <c r="B95" s="730" t="s">
        <v>2503</v>
      </c>
      <c r="C95" s="730" t="s">
        <v>2504</v>
      </c>
      <c r="D95" s="730" t="s">
        <v>2505</v>
      </c>
      <c r="E95" s="730" t="s">
        <v>2506</v>
      </c>
      <c r="F95" s="734"/>
      <c r="G95" s="734"/>
      <c r="H95" s="748">
        <v>0</v>
      </c>
      <c r="I95" s="734">
        <v>1</v>
      </c>
      <c r="J95" s="734">
        <v>176.91</v>
      </c>
      <c r="K95" s="748">
        <v>1</v>
      </c>
      <c r="L95" s="734">
        <v>1</v>
      </c>
      <c r="M95" s="735">
        <v>176.91</v>
      </c>
    </row>
    <row r="96" spans="1:13" ht="14.45" customHeight="1" x14ac:dyDescent="0.2">
      <c r="A96" s="729" t="s">
        <v>566</v>
      </c>
      <c r="B96" s="730" t="s">
        <v>2507</v>
      </c>
      <c r="C96" s="730" t="s">
        <v>2508</v>
      </c>
      <c r="D96" s="730" t="s">
        <v>2509</v>
      </c>
      <c r="E96" s="730" t="s">
        <v>2510</v>
      </c>
      <c r="F96" s="734"/>
      <c r="G96" s="734"/>
      <c r="H96" s="748">
        <v>0</v>
      </c>
      <c r="I96" s="734">
        <v>4</v>
      </c>
      <c r="J96" s="734">
        <v>138.59999999999997</v>
      </c>
      <c r="K96" s="748">
        <v>1</v>
      </c>
      <c r="L96" s="734">
        <v>4</v>
      </c>
      <c r="M96" s="735">
        <v>138.59999999999997</v>
      </c>
    </row>
    <row r="97" spans="1:13" ht="14.45" customHeight="1" x14ac:dyDescent="0.2">
      <c r="A97" s="729" t="s">
        <v>566</v>
      </c>
      <c r="B97" s="730" t="s">
        <v>2507</v>
      </c>
      <c r="C97" s="730" t="s">
        <v>2511</v>
      </c>
      <c r="D97" s="730" t="s">
        <v>2509</v>
      </c>
      <c r="E97" s="730" t="s">
        <v>2512</v>
      </c>
      <c r="F97" s="734"/>
      <c r="G97" s="734"/>
      <c r="H97" s="748">
        <v>0</v>
      </c>
      <c r="I97" s="734">
        <v>3</v>
      </c>
      <c r="J97" s="734">
        <v>311.79000000000002</v>
      </c>
      <c r="K97" s="748">
        <v>1</v>
      </c>
      <c r="L97" s="734">
        <v>3</v>
      </c>
      <c r="M97" s="735">
        <v>311.79000000000002</v>
      </c>
    </row>
    <row r="98" spans="1:13" ht="14.45" customHeight="1" x14ac:dyDescent="0.2">
      <c r="A98" s="729" t="s">
        <v>566</v>
      </c>
      <c r="B98" s="730" t="s">
        <v>2507</v>
      </c>
      <c r="C98" s="730" t="s">
        <v>2513</v>
      </c>
      <c r="D98" s="730" t="s">
        <v>2509</v>
      </c>
      <c r="E98" s="730" t="s">
        <v>2514</v>
      </c>
      <c r="F98" s="734"/>
      <c r="G98" s="734"/>
      <c r="H98" s="748">
        <v>0</v>
      </c>
      <c r="I98" s="734">
        <v>22</v>
      </c>
      <c r="J98" s="734">
        <v>1153.48</v>
      </c>
      <c r="K98" s="748">
        <v>1</v>
      </c>
      <c r="L98" s="734">
        <v>22</v>
      </c>
      <c r="M98" s="735">
        <v>1153.48</v>
      </c>
    </row>
    <row r="99" spans="1:13" ht="14.45" customHeight="1" x14ac:dyDescent="0.2">
      <c r="A99" s="729" t="s">
        <v>566</v>
      </c>
      <c r="B99" s="730" t="s">
        <v>2507</v>
      </c>
      <c r="C99" s="730" t="s">
        <v>2515</v>
      </c>
      <c r="D99" s="730" t="s">
        <v>2509</v>
      </c>
      <c r="E99" s="730" t="s">
        <v>2516</v>
      </c>
      <c r="F99" s="734"/>
      <c r="G99" s="734"/>
      <c r="H99" s="748">
        <v>0</v>
      </c>
      <c r="I99" s="734">
        <v>2</v>
      </c>
      <c r="J99" s="734">
        <v>243.9</v>
      </c>
      <c r="K99" s="748">
        <v>1</v>
      </c>
      <c r="L99" s="734">
        <v>2</v>
      </c>
      <c r="M99" s="735">
        <v>243.9</v>
      </c>
    </row>
    <row r="100" spans="1:13" ht="14.45" customHeight="1" x14ac:dyDescent="0.2">
      <c r="A100" s="729" t="s">
        <v>566</v>
      </c>
      <c r="B100" s="730" t="s">
        <v>2507</v>
      </c>
      <c r="C100" s="730" t="s">
        <v>2517</v>
      </c>
      <c r="D100" s="730" t="s">
        <v>2518</v>
      </c>
      <c r="E100" s="730" t="s">
        <v>2519</v>
      </c>
      <c r="F100" s="734">
        <v>1</v>
      </c>
      <c r="G100" s="734">
        <v>63.02</v>
      </c>
      <c r="H100" s="748">
        <v>1</v>
      </c>
      <c r="I100" s="734"/>
      <c r="J100" s="734"/>
      <c r="K100" s="748">
        <v>0</v>
      </c>
      <c r="L100" s="734">
        <v>1</v>
      </c>
      <c r="M100" s="735">
        <v>63.02</v>
      </c>
    </row>
    <row r="101" spans="1:13" ht="14.45" customHeight="1" x14ac:dyDescent="0.2">
      <c r="A101" s="729" t="s">
        <v>566</v>
      </c>
      <c r="B101" s="730" t="s">
        <v>2520</v>
      </c>
      <c r="C101" s="730" t="s">
        <v>2521</v>
      </c>
      <c r="D101" s="730" t="s">
        <v>962</v>
      </c>
      <c r="E101" s="730" t="s">
        <v>2522</v>
      </c>
      <c r="F101" s="734"/>
      <c r="G101" s="734"/>
      <c r="H101" s="748">
        <v>0</v>
      </c>
      <c r="I101" s="734">
        <v>7</v>
      </c>
      <c r="J101" s="734">
        <v>519.73</v>
      </c>
      <c r="K101" s="748">
        <v>1</v>
      </c>
      <c r="L101" s="734">
        <v>7</v>
      </c>
      <c r="M101" s="735">
        <v>519.73</v>
      </c>
    </row>
    <row r="102" spans="1:13" ht="14.45" customHeight="1" x14ac:dyDescent="0.2">
      <c r="A102" s="729" t="s">
        <v>566</v>
      </c>
      <c r="B102" s="730" t="s">
        <v>2523</v>
      </c>
      <c r="C102" s="730" t="s">
        <v>2524</v>
      </c>
      <c r="D102" s="730" t="s">
        <v>2525</v>
      </c>
      <c r="E102" s="730" t="s">
        <v>1348</v>
      </c>
      <c r="F102" s="734">
        <v>1</v>
      </c>
      <c r="G102" s="734">
        <v>61.690000000000012</v>
      </c>
      <c r="H102" s="748">
        <v>1</v>
      </c>
      <c r="I102" s="734"/>
      <c r="J102" s="734"/>
      <c r="K102" s="748">
        <v>0</v>
      </c>
      <c r="L102" s="734">
        <v>1</v>
      </c>
      <c r="M102" s="735">
        <v>61.690000000000012</v>
      </c>
    </row>
    <row r="103" spans="1:13" ht="14.45" customHeight="1" x14ac:dyDescent="0.2">
      <c r="A103" s="729" t="s">
        <v>566</v>
      </c>
      <c r="B103" s="730" t="s">
        <v>2523</v>
      </c>
      <c r="C103" s="730" t="s">
        <v>2526</v>
      </c>
      <c r="D103" s="730" t="s">
        <v>2525</v>
      </c>
      <c r="E103" s="730" t="s">
        <v>2527</v>
      </c>
      <c r="F103" s="734">
        <v>1</v>
      </c>
      <c r="G103" s="734">
        <v>336.39</v>
      </c>
      <c r="H103" s="748">
        <v>1</v>
      </c>
      <c r="I103" s="734"/>
      <c r="J103" s="734"/>
      <c r="K103" s="748">
        <v>0</v>
      </c>
      <c r="L103" s="734">
        <v>1</v>
      </c>
      <c r="M103" s="735">
        <v>336.39</v>
      </c>
    </row>
    <row r="104" spans="1:13" ht="14.45" customHeight="1" x14ac:dyDescent="0.2">
      <c r="A104" s="729" t="s">
        <v>566</v>
      </c>
      <c r="B104" s="730" t="s">
        <v>2523</v>
      </c>
      <c r="C104" s="730" t="s">
        <v>2528</v>
      </c>
      <c r="D104" s="730" t="s">
        <v>816</v>
      </c>
      <c r="E104" s="730" t="s">
        <v>2529</v>
      </c>
      <c r="F104" s="734"/>
      <c r="G104" s="734"/>
      <c r="H104" s="748">
        <v>0</v>
      </c>
      <c r="I104" s="734">
        <v>1</v>
      </c>
      <c r="J104" s="734">
        <v>98.51</v>
      </c>
      <c r="K104" s="748">
        <v>1</v>
      </c>
      <c r="L104" s="734">
        <v>1</v>
      </c>
      <c r="M104" s="735">
        <v>98.51</v>
      </c>
    </row>
    <row r="105" spans="1:13" ht="14.45" customHeight="1" x14ac:dyDescent="0.2">
      <c r="A105" s="729" t="s">
        <v>566</v>
      </c>
      <c r="B105" s="730" t="s">
        <v>2530</v>
      </c>
      <c r="C105" s="730" t="s">
        <v>2531</v>
      </c>
      <c r="D105" s="730" t="s">
        <v>935</v>
      </c>
      <c r="E105" s="730" t="s">
        <v>940</v>
      </c>
      <c r="F105" s="734">
        <v>1</v>
      </c>
      <c r="G105" s="734">
        <v>99.26</v>
      </c>
      <c r="H105" s="748">
        <v>1</v>
      </c>
      <c r="I105" s="734"/>
      <c r="J105" s="734"/>
      <c r="K105" s="748">
        <v>0</v>
      </c>
      <c r="L105" s="734">
        <v>1</v>
      </c>
      <c r="M105" s="735">
        <v>99.26</v>
      </c>
    </row>
    <row r="106" spans="1:13" ht="14.45" customHeight="1" x14ac:dyDescent="0.2">
      <c r="A106" s="729" t="s">
        <v>566</v>
      </c>
      <c r="B106" s="730" t="s">
        <v>2530</v>
      </c>
      <c r="C106" s="730" t="s">
        <v>2532</v>
      </c>
      <c r="D106" s="730" t="s">
        <v>2533</v>
      </c>
      <c r="E106" s="730" t="s">
        <v>2534</v>
      </c>
      <c r="F106" s="734"/>
      <c r="G106" s="734"/>
      <c r="H106" s="748">
        <v>0</v>
      </c>
      <c r="I106" s="734">
        <v>2</v>
      </c>
      <c r="J106" s="734">
        <v>224.3</v>
      </c>
      <c r="K106" s="748">
        <v>1</v>
      </c>
      <c r="L106" s="734">
        <v>2</v>
      </c>
      <c r="M106" s="735">
        <v>224.3</v>
      </c>
    </row>
    <row r="107" spans="1:13" ht="14.45" customHeight="1" x14ac:dyDescent="0.2">
      <c r="A107" s="729" t="s">
        <v>566</v>
      </c>
      <c r="B107" s="730" t="s">
        <v>2530</v>
      </c>
      <c r="C107" s="730" t="s">
        <v>2535</v>
      </c>
      <c r="D107" s="730" t="s">
        <v>2533</v>
      </c>
      <c r="E107" s="730" t="s">
        <v>2536</v>
      </c>
      <c r="F107" s="734"/>
      <c r="G107" s="734"/>
      <c r="H107" s="748">
        <v>0</v>
      </c>
      <c r="I107" s="734">
        <v>2</v>
      </c>
      <c r="J107" s="734">
        <v>185.32000000000005</v>
      </c>
      <c r="K107" s="748">
        <v>1</v>
      </c>
      <c r="L107" s="734">
        <v>2</v>
      </c>
      <c r="M107" s="735">
        <v>185.32000000000005</v>
      </c>
    </row>
    <row r="108" spans="1:13" ht="14.45" customHeight="1" x14ac:dyDescent="0.2">
      <c r="A108" s="729" t="s">
        <v>566</v>
      </c>
      <c r="B108" s="730" t="s">
        <v>2530</v>
      </c>
      <c r="C108" s="730" t="s">
        <v>2537</v>
      </c>
      <c r="D108" s="730" t="s">
        <v>2533</v>
      </c>
      <c r="E108" s="730" t="s">
        <v>2538</v>
      </c>
      <c r="F108" s="734"/>
      <c r="G108" s="734"/>
      <c r="H108" s="748">
        <v>0</v>
      </c>
      <c r="I108" s="734">
        <v>4</v>
      </c>
      <c r="J108" s="734">
        <v>197.38</v>
      </c>
      <c r="K108" s="748">
        <v>1</v>
      </c>
      <c r="L108" s="734">
        <v>4</v>
      </c>
      <c r="M108" s="735">
        <v>197.38</v>
      </c>
    </row>
    <row r="109" spans="1:13" ht="14.45" customHeight="1" x14ac:dyDescent="0.2">
      <c r="A109" s="729" t="s">
        <v>566</v>
      </c>
      <c r="B109" s="730" t="s">
        <v>2530</v>
      </c>
      <c r="C109" s="730" t="s">
        <v>2539</v>
      </c>
      <c r="D109" s="730" t="s">
        <v>2533</v>
      </c>
      <c r="E109" s="730" t="s">
        <v>2540</v>
      </c>
      <c r="F109" s="734"/>
      <c r="G109" s="734"/>
      <c r="H109" s="748">
        <v>0</v>
      </c>
      <c r="I109" s="734">
        <v>2</v>
      </c>
      <c r="J109" s="734">
        <v>125.20000000000002</v>
      </c>
      <c r="K109" s="748">
        <v>1</v>
      </c>
      <c r="L109" s="734">
        <v>2</v>
      </c>
      <c r="M109" s="735">
        <v>125.20000000000002</v>
      </c>
    </row>
    <row r="110" spans="1:13" ht="14.45" customHeight="1" x14ac:dyDescent="0.2">
      <c r="A110" s="729" t="s">
        <v>566</v>
      </c>
      <c r="B110" s="730" t="s">
        <v>2530</v>
      </c>
      <c r="C110" s="730" t="s">
        <v>2541</v>
      </c>
      <c r="D110" s="730" t="s">
        <v>935</v>
      </c>
      <c r="E110" s="730" t="s">
        <v>938</v>
      </c>
      <c r="F110" s="734"/>
      <c r="G110" s="734"/>
      <c r="H110" s="748">
        <v>0</v>
      </c>
      <c r="I110" s="734">
        <v>3</v>
      </c>
      <c r="J110" s="734">
        <v>235.55999999999995</v>
      </c>
      <c r="K110" s="748">
        <v>1</v>
      </c>
      <c r="L110" s="734">
        <v>3</v>
      </c>
      <c r="M110" s="735">
        <v>235.55999999999995</v>
      </c>
    </row>
    <row r="111" spans="1:13" ht="14.45" customHeight="1" x14ac:dyDescent="0.2">
      <c r="A111" s="729" t="s">
        <v>566</v>
      </c>
      <c r="B111" s="730" t="s">
        <v>2530</v>
      </c>
      <c r="C111" s="730" t="s">
        <v>2542</v>
      </c>
      <c r="D111" s="730" t="s">
        <v>935</v>
      </c>
      <c r="E111" s="730" t="s">
        <v>936</v>
      </c>
      <c r="F111" s="734"/>
      <c r="G111" s="734"/>
      <c r="H111" s="748">
        <v>0</v>
      </c>
      <c r="I111" s="734">
        <v>3</v>
      </c>
      <c r="J111" s="734">
        <v>232.99999999999994</v>
      </c>
      <c r="K111" s="748">
        <v>1</v>
      </c>
      <c r="L111" s="734">
        <v>3</v>
      </c>
      <c r="M111" s="735">
        <v>232.99999999999994</v>
      </c>
    </row>
    <row r="112" spans="1:13" ht="14.45" customHeight="1" x14ac:dyDescent="0.2">
      <c r="A112" s="729" t="s">
        <v>566</v>
      </c>
      <c r="B112" s="730" t="s">
        <v>2530</v>
      </c>
      <c r="C112" s="730" t="s">
        <v>2543</v>
      </c>
      <c r="D112" s="730" t="s">
        <v>935</v>
      </c>
      <c r="E112" s="730" t="s">
        <v>946</v>
      </c>
      <c r="F112" s="734"/>
      <c r="G112" s="734"/>
      <c r="H112" s="748">
        <v>0</v>
      </c>
      <c r="I112" s="734">
        <v>1</v>
      </c>
      <c r="J112" s="734">
        <v>92.3</v>
      </c>
      <c r="K112" s="748">
        <v>1</v>
      </c>
      <c r="L112" s="734">
        <v>1</v>
      </c>
      <c r="M112" s="735">
        <v>92.3</v>
      </c>
    </row>
    <row r="113" spans="1:13" ht="14.45" customHeight="1" x14ac:dyDescent="0.2">
      <c r="A113" s="729" t="s">
        <v>566</v>
      </c>
      <c r="B113" s="730" t="s">
        <v>2530</v>
      </c>
      <c r="C113" s="730" t="s">
        <v>2544</v>
      </c>
      <c r="D113" s="730" t="s">
        <v>935</v>
      </c>
      <c r="E113" s="730" t="s">
        <v>937</v>
      </c>
      <c r="F113" s="734"/>
      <c r="G113" s="734"/>
      <c r="H113" s="748">
        <v>0</v>
      </c>
      <c r="I113" s="734">
        <v>1</v>
      </c>
      <c r="J113" s="734">
        <v>131.00999999999996</v>
      </c>
      <c r="K113" s="748">
        <v>1</v>
      </c>
      <c r="L113" s="734">
        <v>1</v>
      </c>
      <c r="M113" s="735">
        <v>131.00999999999996</v>
      </c>
    </row>
    <row r="114" spans="1:13" ht="14.45" customHeight="1" x14ac:dyDescent="0.2">
      <c r="A114" s="729" t="s">
        <v>566</v>
      </c>
      <c r="B114" s="730" t="s">
        <v>2530</v>
      </c>
      <c r="C114" s="730" t="s">
        <v>2545</v>
      </c>
      <c r="D114" s="730" t="s">
        <v>935</v>
      </c>
      <c r="E114" s="730" t="s">
        <v>2546</v>
      </c>
      <c r="F114" s="734"/>
      <c r="G114" s="734"/>
      <c r="H114" s="748">
        <v>0</v>
      </c>
      <c r="I114" s="734">
        <v>4</v>
      </c>
      <c r="J114" s="734">
        <v>245.53000000000003</v>
      </c>
      <c r="K114" s="748">
        <v>1</v>
      </c>
      <c r="L114" s="734">
        <v>4</v>
      </c>
      <c r="M114" s="735">
        <v>245.53000000000003</v>
      </c>
    </row>
    <row r="115" spans="1:13" ht="14.45" customHeight="1" x14ac:dyDescent="0.2">
      <c r="A115" s="729" t="s">
        <v>566</v>
      </c>
      <c r="B115" s="730" t="s">
        <v>2530</v>
      </c>
      <c r="C115" s="730" t="s">
        <v>2547</v>
      </c>
      <c r="D115" s="730" t="s">
        <v>935</v>
      </c>
      <c r="E115" s="730" t="s">
        <v>2548</v>
      </c>
      <c r="F115" s="734"/>
      <c r="G115" s="734"/>
      <c r="H115" s="748">
        <v>0</v>
      </c>
      <c r="I115" s="734">
        <v>1</v>
      </c>
      <c r="J115" s="734">
        <v>94.16</v>
      </c>
      <c r="K115" s="748">
        <v>1</v>
      </c>
      <c r="L115" s="734">
        <v>1</v>
      </c>
      <c r="M115" s="735">
        <v>94.16</v>
      </c>
    </row>
    <row r="116" spans="1:13" ht="14.45" customHeight="1" x14ac:dyDescent="0.2">
      <c r="A116" s="729" t="s">
        <v>566</v>
      </c>
      <c r="B116" s="730" t="s">
        <v>2549</v>
      </c>
      <c r="C116" s="730" t="s">
        <v>2550</v>
      </c>
      <c r="D116" s="730" t="s">
        <v>2551</v>
      </c>
      <c r="E116" s="730" t="s">
        <v>2552</v>
      </c>
      <c r="F116" s="734"/>
      <c r="G116" s="734"/>
      <c r="H116" s="748">
        <v>0</v>
      </c>
      <c r="I116" s="734">
        <v>8</v>
      </c>
      <c r="J116" s="734">
        <v>17901.840000000004</v>
      </c>
      <c r="K116" s="748">
        <v>1</v>
      </c>
      <c r="L116" s="734">
        <v>8</v>
      </c>
      <c r="M116" s="735">
        <v>17901.840000000004</v>
      </c>
    </row>
    <row r="117" spans="1:13" ht="14.45" customHeight="1" x14ac:dyDescent="0.2">
      <c r="A117" s="729" t="s">
        <v>566</v>
      </c>
      <c r="B117" s="730" t="s">
        <v>2553</v>
      </c>
      <c r="C117" s="730" t="s">
        <v>2554</v>
      </c>
      <c r="D117" s="730" t="s">
        <v>2555</v>
      </c>
      <c r="E117" s="730" t="s">
        <v>2556</v>
      </c>
      <c r="F117" s="734">
        <v>4</v>
      </c>
      <c r="G117" s="734">
        <v>1667.1199999999994</v>
      </c>
      <c r="H117" s="748">
        <v>1</v>
      </c>
      <c r="I117" s="734"/>
      <c r="J117" s="734"/>
      <c r="K117" s="748">
        <v>0</v>
      </c>
      <c r="L117" s="734">
        <v>4</v>
      </c>
      <c r="M117" s="735">
        <v>1667.1199999999994</v>
      </c>
    </row>
    <row r="118" spans="1:13" ht="14.45" customHeight="1" x14ac:dyDescent="0.2">
      <c r="A118" s="729" t="s">
        <v>566</v>
      </c>
      <c r="B118" s="730" t="s">
        <v>2553</v>
      </c>
      <c r="C118" s="730" t="s">
        <v>2557</v>
      </c>
      <c r="D118" s="730" t="s">
        <v>1682</v>
      </c>
      <c r="E118" s="730" t="s">
        <v>2558</v>
      </c>
      <c r="F118" s="734"/>
      <c r="G118" s="734"/>
      <c r="H118" s="748">
        <v>0</v>
      </c>
      <c r="I118" s="734">
        <v>40</v>
      </c>
      <c r="J118" s="734">
        <v>4556.24</v>
      </c>
      <c r="K118" s="748">
        <v>1</v>
      </c>
      <c r="L118" s="734">
        <v>40</v>
      </c>
      <c r="M118" s="735">
        <v>4556.24</v>
      </c>
    </row>
    <row r="119" spans="1:13" ht="14.45" customHeight="1" x14ac:dyDescent="0.2">
      <c r="A119" s="729" t="s">
        <v>566</v>
      </c>
      <c r="B119" s="730" t="s">
        <v>2553</v>
      </c>
      <c r="C119" s="730" t="s">
        <v>2559</v>
      </c>
      <c r="D119" s="730" t="s">
        <v>2560</v>
      </c>
      <c r="E119" s="730" t="s">
        <v>2561</v>
      </c>
      <c r="F119" s="734"/>
      <c r="G119" s="734"/>
      <c r="H119" s="748">
        <v>0</v>
      </c>
      <c r="I119" s="734">
        <v>4</v>
      </c>
      <c r="J119" s="734">
        <v>440.75999999999993</v>
      </c>
      <c r="K119" s="748">
        <v>1</v>
      </c>
      <c r="L119" s="734">
        <v>4</v>
      </c>
      <c r="M119" s="735">
        <v>440.75999999999993</v>
      </c>
    </row>
    <row r="120" spans="1:13" ht="14.45" customHeight="1" x14ac:dyDescent="0.2">
      <c r="A120" s="729" t="s">
        <v>566</v>
      </c>
      <c r="B120" s="730" t="s">
        <v>2562</v>
      </c>
      <c r="C120" s="730" t="s">
        <v>2563</v>
      </c>
      <c r="D120" s="730" t="s">
        <v>2564</v>
      </c>
      <c r="E120" s="730" t="s">
        <v>1757</v>
      </c>
      <c r="F120" s="734"/>
      <c r="G120" s="734"/>
      <c r="H120" s="748">
        <v>0</v>
      </c>
      <c r="I120" s="734">
        <v>2.7</v>
      </c>
      <c r="J120" s="734">
        <v>5736.7170000000006</v>
      </c>
      <c r="K120" s="748">
        <v>1</v>
      </c>
      <c r="L120" s="734">
        <v>2.7</v>
      </c>
      <c r="M120" s="735">
        <v>5736.7170000000006</v>
      </c>
    </row>
    <row r="121" spans="1:13" ht="14.45" customHeight="1" x14ac:dyDescent="0.2">
      <c r="A121" s="729" t="s">
        <v>566</v>
      </c>
      <c r="B121" s="730" t="s">
        <v>2565</v>
      </c>
      <c r="C121" s="730" t="s">
        <v>2566</v>
      </c>
      <c r="D121" s="730" t="s">
        <v>2120</v>
      </c>
      <c r="E121" s="730" t="s">
        <v>763</v>
      </c>
      <c r="F121" s="734"/>
      <c r="G121" s="734"/>
      <c r="H121" s="748">
        <v>0</v>
      </c>
      <c r="I121" s="734">
        <v>11</v>
      </c>
      <c r="J121" s="734">
        <v>628.97</v>
      </c>
      <c r="K121" s="748">
        <v>1</v>
      </c>
      <c r="L121" s="734">
        <v>11</v>
      </c>
      <c r="M121" s="735">
        <v>628.97</v>
      </c>
    </row>
    <row r="122" spans="1:13" ht="14.45" customHeight="1" x14ac:dyDescent="0.2">
      <c r="A122" s="729" t="s">
        <v>566</v>
      </c>
      <c r="B122" s="730" t="s">
        <v>2565</v>
      </c>
      <c r="C122" s="730" t="s">
        <v>2567</v>
      </c>
      <c r="D122" s="730" t="s">
        <v>2120</v>
      </c>
      <c r="E122" s="730" t="s">
        <v>765</v>
      </c>
      <c r="F122" s="734"/>
      <c r="G122" s="734"/>
      <c r="H122" s="748">
        <v>0</v>
      </c>
      <c r="I122" s="734">
        <v>9</v>
      </c>
      <c r="J122" s="734">
        <v>836.7299999999999</v>
      </c>
      <c r="K122" s="748">
        <v>1</v>
      </c>
      <c r="L122" s="734">
        <v>9</v>
      </c>
      <c r="M122" s="735">
        <v>836.7299999999999</v>
      </c>
    </row>
    <row r="123" spans="1:13" ht="14.45" customHeight="1" x14ac:dyDescent="0.2">
      <c r="A123" s="729" t="s">
        <v>566</v>
      </c>
      <c r="B123" s="730" t="s">
        <v>2565</v>
      </c>
      <c r="C123" s="730" t="s">
        <v>2568</v>
      </c>
      <c r="D123" s="730" t="s">
        <v>2569</v>
      </c>
      <c r="E123" s="730" t="s">
        <v>2570</v>
      </c>
      <c r="F123" s="734"/>
      <c r="G123" s="734"/>
      <c r="H123" s="748">
        <v>0</v>
      </c>
      <c r="I123" s="734">
        <v>2.5</v>
      </c>
      <c r="J123" s="734">
        <v>490.05000000000007</v>
      </c>
      <c r="K123" s="748">
        <v>1</v>
      </c>
      <c r="L123" s="734">
        <v>2.5</v>
      </c>
      <c r="M123" s="735">
        <v>490.05000000000007</v>
      </c>
    </row>
    <row r="124" spans="1:13" ht="14.45" customHeight="1" x14ac:dyDescent="0.2">
      <c r="A124" s="729" t="s">
        <v>566</v>
      </c>
      <c r="B124" s="730" t="s">
        <v>2565</v>
      </c>
      <c r="C124" s="730" t="s">
        <v>2571</v>
      </c>
      <c r="D124" s="730" t="s">
        <v>2569</v>
      </c>
      <c r="E124" s="730" t="s">
        <v>2572</v>
      </c>
      <c r="F124" s="734"/>
      <c r="G124" s="734"/>
      <c r="H124" s="748">
        <v>0</v>
      </c>
      <c r="I124" s="734">
        <v>4.5</v>
      </c>
      <c r="J124" s="734">
        <v>630.13499999999999</v>
      </c>
      <c r="K124" s="748">
        <v>1</v>
      </c>
      <c r="L124" s="734">
        <v>4.5</v>
      </c>
      <c r="M124" s="735">
        <v>630.13499999999999</v>
      </c>
    </row>
    <row r="125" spans="1:13" ht="14.45" customHeight="1" x14ac:dyDescent="0.2">
      <c r="A125" s="729" t="s">
        <v>566</v>
      </c>
      <c r="B125" s="730" t="s">
        <v>2573</v>
      </c>
      <c r="C125" s="730" t="s">
        <v>2574</v>
      </c>
      <c r="D125" s="730" t="s">
        <v>2575</v>
      </c>
      <c r="E125" s="730" t="s">
        <v>1769</v>
      </c>
      <c r="F125" s="734">
        <v>152</v>
      </c>
      <c r="G125" s="734">
        <v>5076.8</v>
      </c>
      <c r="H125" s="748">
        <v>1</v>
      </c>
      <c r="I125" s="734"/>
      <c r="J125" s="734"/>
      <c r="K125" s="748">
        <v>0</v>
      </c>
      <c r="L125" s="734">
        <v>152</v>
      </c>
      <c r="M125" s="735">
        <v>5076.8</v>
      </c>
    </row>
    <row r="126" spans="1:13" ht="14.45" customHeight="1" x14ac:dyDescent="0.2">
      <c r="A126" s="729" t="s">
        <v>566</v>
      </c>
      <c r="B126" s="730" t="s">
        <v>2573</v>
      </c>
      <c r="C126" s="730" t="s">
        <v>2576</v>
      </c>
      <c r="D126" s="730" t="s">
        <v>1768</v>
      </c>
      <c r="E126" s="730" t="s">
        <v>1769</v>
      </c>
      <c r="F126" s="734"/>
      <c r="G126" s="734"/>
      <c r="H126" s="748">
        <v>0</v>
      </c>
      <c r="I126" s="734">
        <v>64</v>
      </c>
      <c r="J126" s="734">
        <v>1218.5600000000002</v>
      </c>
      <c r="K126" s="748">
        <v>1</v>
      </c>
      <c r="L126" s="734">
        <v>64</v>
      </c>
      <c r="M126" s="735">
        <v>1218.5600000000002</v>
      </c>
    </row>
    <row r="127" spans="1:13" ht="14.45" customHeight="1" x14ac:dyDescent="0.2">
      <c r="A127" s="729" t="s">
        <v>566</v>
      </c>
      <c r="B127" s="730" t="s">
        <v>2577</v>
      </c>
      <c r="C127" s="730" t="s">
        <v>2578</v>
      </c>
      <c r="D127" s="730" t="s">
        <v>2579</v>
      </c>
      <c r="E127" s="730" t="s">
        <v>1740</v>
      </c>
      <c r="F127" s="734">
        <v>8</v>
      </c>
      <c r="G127" s="734">
        <v>5720</v>
      </c>
      <c r="H127" s="748">
        <v>1</v>
      </c>
      <c r="I127" s="734"/>
      <c r="J127" s="734"/>
      <c r="K127" s="748">
        <v>0</v>
      </c>
      <c r="L127" s="734">
        <v>8</v>
      </c>
      <c r="M127" s="735">
        <v>5720</v>
      </c>
    </row>
    <row r="128" spans="1:13" ht="14.45" customHeight="1" x14ac:dyDescent="0.2">
      <c r="A128" s="729" t="s">
        <v>566</v>
      </c>
      <c r="B128" s="730" t="s">
        <v>2577</v>
      </c>
      <c r="C128" s="730" t="s">
        <v>2580</v>
      </c>
      <c r="D128" s="730" t="s">
        <v>1739</v>
      </c>
      <c r="E128" s="730" t="s">
        <v>1741</v>
      </c>
      <c r="F128" s="734"/>
      <c r="G128" s="734"/>
      <c r="H128" s="748">
        <v>0</v>
      </c>
      <c r="I128" s="734">
        <v>4</v>
      </c>
      <c r="J128" s="734">
        <v>1977.7199999999998</v>
      </c>
      <c r="K128" s="748">
        <v>1</v>
      </c>
      <c r="L128" s="734">
        <v>4</v>
      </c>
      <c r="M128" s="735">
        <v>1977.7199999999998</v>
      </c>
    </row>
    <row r="129" spans="1:13" ht="14.45" customHeight="1" x14ac:dyDescent="0.2">
      <c r="A129" s="729" t="s">
        <v>566</v>
      </c>
      <c r="B129" s="730" t="s">
        <v>2577</v>
      </c>
      <c r="C129" s="730" t="s">
        <v>2581</v>
      </c>
      <c r="D129" s="730" t="s">
        <v>1739</v>
      </c>
      <c r="E129" s="730" t="s">
        <v>1740</v>
      </c>
      <c r="F129" s="734"/>
      <c r="G129" s="734"/>
      <c r="H129" s="748">
        <v>0</v>
      </c>
      <c r="I129" s="734">
        <v>25.9</v>
      </c>
      <c r="J129" s="734">
        <v>21369.572</v>
      </c>
      <c r="K129" s="748">
        <v>1</v>
      </c>
      <c r="L129" s="734">
        <v>25.9</v>
      </c>
      <c r="M129" s="735">
        <v>21369.572</v>
      </c>
    </row>
    <row r="130" spans="1:13" ht="14.45" customHeight="1" x14ac:dyDescent="0.2">
      <c r="A130" s="729" t="s">
        <v>566</v>
      </c>
      <c r="B130" s="730" t="s">
        <v>2582</v>
      </c>
      <c r="C130" s="730" t="s">
        <v>2583</v>
      </c>
      <c r="D130" s="730" t="s">
        <v>1061</v>
      </c>
      <c r="E130" s="730" t="s">
        <v>1062</v>
      </c>
      <c r="F130" s="734">
        <v>1</v>
      </c>
      <c r="G130" s="734">
        <v>1287.18</v>
      </c>
      <c r="H130" s="748">
        <v>1</v>
      </c>
      <c r="I130" s="734"/>
      <c r="J130" s="734"/>
      <c r="K130" s="748">
        <v>0</v>
      </c>
      <c r="L130" s="734">
        <v>1</v>
      </c>
      <c r="M130" s="735">
        <v>1287.18</v>
      </c>
    </row>
    <row r="131" spans="1:13" ht="14.45" customHeight="1" x14ac:dyDescent="0.2">
      <c r="A131" s="729" t="s">
        <v>566</v>
      </c>
      <c r="B131" s="730" t="s">
        <v>2584</v>
      </c>
      <c r="C131" s="730" t="s">
        <v>2585</v>
      </c>
      <c r="D131" s="730" t="s">
        <v>2586</v>
      </c>
      <c r="E131" s="730" t="s">
        <v>2587</v>
      </c>
      <c r="F131" s="734"/>
      <c r="G131" s="734"/>
      <c r="H131" s="748">
        <v>0</v>
      </c>
      <c r="I131" s="734">
        <v>3</v>
      </c>
      <c r="J131" s="734">
        <v>125.07</v>
      </c>
      <c r="K131" s="748">
        <v>1</v>
      </c>
      <c r="L131" s="734">
        <v>3</v>
      </c>
      <c r="M131" s="735">
        <v>125.07</v>
      </c>
    </row>
    <row r="132" spans="1:13" ht="14.45" customHeight="1" x14ac:dyDescent="0.2">
      <c r="A132" s="729" t="s">
        <v>566</v>
      </c>
      <c r="B132" s="730" t="s">
        <v>2588</v>
      </c>
      <c r="C132" s="730" t="s">
        <v>2589</v>
      </c>
      <c r="D132" s="730" t="s">
        <v>2590</v>
      </c>
      <c r="E132" s="730" t="s">
        <v>2591</v>
      </c>
      <c r="F132" s="734"/>
      <c r="G132" s="734"/>
      <c r="H132" s="748">
        <v>0</v>
      </c>
      <c r="I132" s="734">
        <v>9</v>
      </c>
      <c r="J132" s="734">
        <v>1356.3</v>
      </c>
      <c r="K132" s="748">
        <v>1</v>
      </c>
      <c r="L132" s="734">
        <v>9</v>
      </c>
      <c r="M132" s="735">
        <v>1356.3</v>
      </c>
    </row>
    <row r="133" spans="1:13" ht="14.45" customHeight="1" x14ac:dyDescent="0.2">
      <c r="A133" s="729" t="s">
        <v>566</v>
      </c>
      <c r="B133" s="730" t="s">
        <v>2588</v>
      </c>
      <c r="C133" s="730" t="s">
        <v>2592</v>
      </c>
      <c r="D133" s="730" t="s">
        <v>2590</v>
      </c>
      <c r="E133" s="730" t="s">
        <v>2593</v>
      </c>
      <c r="F133" s="734"/>
      <c r="G133" s="734"/>
      <c r="H133" s="748">
        <v>0</v>
      </c>
      <c r="I133" s="734">
        <v>11.2</v>
      </c>
      <c r="J133" s="734">
        <v>2956.8</v>
      </c>
      <c r="K133" s="748">
        <v>1</v>
      </c>
      <c r="L133" s="734">
        <v>11.2</v>
      </c>
      <c r="M133" s="735">
        <v>2956.8</v>
      </c>
    </row>
    <row r="134" spans="1:13" ht="14.45" customHeight="1" x14ac:dyDescent="0.2">
      <c r="A134" s="729" t="s">
        <v>566</v>
      </c>
      <c r="B134" s="730" t="s">
        <v>2594</v>
      </c>
      <c r="C134" s="730" t="s">
        <v>2595</v>
      </c>
      <c r="D134" s="730" t="s">
        <v>2596</v>
      </c>
      <c r="E134" s="730" t="s">
        <v>2597</v>
      </c>
      <c r="F134" s="734"/>
      <c r="G134" s="734"/>
      <c r="H134" s="748">
        <v>0</v>
      </c>
      <c r="I134" s="734">
        <v>1.7000000000000011</v>
      </c>
      <c r="J134" s="734">
        <v>925.46300000000065</v>
      </c>
      <c r="K134" s="748">
        <v>1</v>
      </c>
      <c r="L134" s="734">
        <v>1.7000000000000011</v>
      </c>
      <c r="M134" s="735">
        <v>925.46300000000065</v>
      </c>
    </row>
    <row r="135" spans="1:13" ht="14.45" customHeight="1" x14ac:dyDescent="0.2">
      <c r="A135" s="729" t="s">
        <v>566</v>
      </c>
      <c r="B135" s="730" t="s">
        <v>2594</v>
      </c>
      <c r="C135" s="730" t="s">
        <v>2598</v>
      </c>
      <c r="D135" s="730" t="s">
        <v>2599</v>
      </c>
      <c r="E135" s="730" t="s">
        <v>2597</v>
      </c>
      <c r="F135" s="734">
        <v>1.3</v>
      </c>
      <c r="G135" s="734">
        <v>707.70699999999999</v>
      </c>
      <c r="H135" s="748">
        <v>1</v>
      </c>
      <c r="I135" s="734"/>
      <c r="J135" s="734"/>
      <c r="K135" s="748">
        <v>0</v>
      </c>
      <c r="L135" s="734">
        <v>1.3</v>
      </c>
      <c r="M135" s="735">
        <v>707.70699999999999</v>
      </c>
    </row>
    <row r="136" spans="1:13" ht="14.45" customHeight="1" x14ac:dyDescent="0.2">
      <c r="A136" s="729" t="s">
        <v>566</v>
      </c>
      <c r="B136" s="730" t="s">
        <v>2600</v>
      </c>
      <c r="C136" s="730" t="s">
        <v>2601</v>
      </c>
      <c r="D136" s="730" t="s">
        <v>2602</v>
      </c>
      <c r="E136" s="730" t="s">
        <v>2603</v>
      </c>
      <c r="F136" s="734"/>
      <c r="G136" s="734"/>
      <c r="H136" s="748">
        <v>0</v>
      </c>
      <c r="I136" s="734">
        <v>94</v>
      </c>
      <c r="J136" s="734">
        <v>3138.3899999999994</v>
      </c>
      <c r="K136" s="748">
        <v>1</v>
      </c>
      <c r="L136" s="734">
        <v>94</v>
      </c>
      <c r="M136" s="735">
        <v>3138.3899999999994</v>
      </c>
    </row>
    <row r="137" spans="1:13" ht="14.45" customHeight="1" x14ac:dyDescent="0.2">
      <c r="A137" s="729" t="s">
        <v>566</v>
      </c>
      <c r="B137" s="730" t="s">
        <v>2600</v>
      </c>
      <c r="C137" s="730" t="s">
        <v>2604</v>
      </c>
      <c r="D137" s="730" t="s">
        <v>2602</v>
      </c>
      <c r="E137" s="730" t="s">
        <v>2605</v>
      </c>
      <c r="F137" s="734"/>
      <c r="G137" s="734"/>
      <c r="H137" s="748">
        <v>0</v>
      </c>
      <c r="I137" s="734">
        <v>10</v>
      </c>
      <c r="J137" s="734">
        <v>528.80000000000007</v>
      </c>
      <c r="K137" s="748">
        <v>1</v>
      </c>
      <c r="L137" s="734">
        <v>10</v>
      </c>
      <c r="M137" s="735">
        <v>528.80000000000007</v>
      </c>
    </row>
    <row r="138" spans="1:13" ht="14.45" customHeight="1" x14ac:dyDescent="0.2">
      <c r="A138" s="729" t="s">
        <v>566</v>
      </c>
      <c r="B138" s="730" t="s">
        <v>2606</v>
      </c>
      <c r="C138" s="730" t="s">
        <v>2607</v>
      </c>
      <c r="D138" s="730" t="s">
        <v>1744</v>
      </c>
      <c r="E138" s="730" t="s">
        <v>2608</v>
      </c>
      <c r="F138" s="734"/>
      <c r="G138" s="734"/>
      <c r="H138" s="748">
        <v>0</v>
      </c>
      <c r="I138" s="734">
        <v>4.5</v>
      </c>
      <c r="J138" s="734">
        <v>848.06999999999994</v>
      </c>
      <c r="K138" s="748">
        <v>1</v>
      </c>
      <c r="L138" s="734">
        <v>4.5</v>
      </c>
      <c r="M138" s="735">
        <v>848.06999999999994</v>
      </c>
    </row>
    <row r="139" spans="1:13" ht="14.45" customHeight="1" x14ac:dyDescent="0.2">
      <c r="A139" s="729" t="s">
        <v>566</v>
      </c>
      <c r="B139" s="730" t="s">
        <v>2606</v>
      </c>
      <c r="C139" s="730" t="s">
        <v>2609</v>
      </c>
      <c r="D139" s="730" t="s">
        <v>1744</v>
      </c>
      <c r="E139" s="730" t="s">
        <v>2610</v>
      </c>
      <c r="F139" s="734"/>
      <c r="G139" s="734"/>
      <c r="H139" s="748">
        <v>0</v>
      </c>
      <c r="I139" s="734">
        <v>1</v>
      </c>
      <c r="J139" s="734">
        <v>376.91999999999996</v>
      </c>
      <c r="K139" s="748">
        <v>1</v>
      </c>
      <c r="L139" s="734">
        <v>1</v>
      </c>
      <c r="M139" s="735">
        <v>376.91999999999996</v>
      </c>
    </row>
    <row r="140" spans="1:13" ht="14.45" customHeight="1" x14ac:dyDescent="0.2">
      <c r="A140" s="729" t="s">
        <v>566</v>
      </c>
      <c r="B140" s="730" t="s">
        <v>2611</v>
      </c>
      <c r="C140" s="730" t="s">
        <v>2612</v>
      </c>
      <c r="D140" s="730" t="s">
        <v>2613</v>
      </c>
      <c r="E140" s="730" t="s">
        <v>2614</v>
      </c>
      <c r="F140" s="734"/>
      <c r="G140" s="734"/>
      <c r="H140" s="748">
        <v>0</v>
      </c>
      <c r="I140" s="734">
        <v>2</v>
      </c>
      <c r="J140" s="734">
        <v>11730.36</v>
      </c>
      <c r="K140" s="748">
        <v>1</v>
      </c>
      <c r="L140" s="734">
        <v>2</v>
      </c>
      <c r="M140" s="735">
        <v>11730.36</v>
      </c>
    </row>
    <row r="141" spans="1:13" ht="14.45" customHeight="1" x14ac:dyDescent="0.2">
      <c r="A141" s="729" t="s">
        <v>566</v>
      </c>
      <c r="B141" s="730" t="s">
        <v>2615</v>
      </c>
      <c r="C141" s="730" t="s">
        <v>2616</v>
      </c>
      <c r="D141" s="730" t="s">
        <v>2617</v>
      </c>
      <c r="E141" s="730" t="s">
        <v>2618</v>
      </c>
      <c r="F141" s="734"/>
      <c r="G141" s="734"/>
      <c r="H141" s="748">
        <v>0</v>
      </c>
      <c r="I141" s="734">
        <v>13</v>
      </c>
      <c r="J141" s="734">
        <v>14930.75</v>
      </c>
      <c r="K141" s="748">
        <v>1</v>
      </c>
      <c r="L141" s="734">
        <v>13</v>
      </c>
      <c r="M141" s="735">
        <v>14930.75</v>
      </c>
    </row>
    <row r="142" spans="1:13" ht="14.45" customHeight="1" x14ac:dyDescent="0.2">
      <c r="A142" s="729" t="s">
        <v>566</v>
      </c>
      <c r="B142" s="730" t="s">
        <v>2619</v>
      </c>
      <c r="C142" s="730" t="s">
        <v>2620</v>
      </c>
      <c r="D142" s="730" t="s">
        <v>804</v>
      </c>
      <c r="E142" s="730" t="s">
        <v>805</v>
      </c>
      <c r="F142" s="734"/>
      <c r="G142" s="734"/>
      <c r="H142" s="748">
        <v>0</v>
      </c>
      <c r="I142" s="734">
        <v>5</v>
      </c>
      <c r="J142" s="734">
        <v>2734.0999999999995</v>
      </c>
      <c r="K142" s="748">
        <v>1</v>
      </c>
      <c r="L142" s="734">
        <v>5</v>
      </c>
      <c r="M142" s="735">
        <v>2734.0999999999995</v>
      </c>
    </row>
    <row r="143" spans="1:13" ht="14.45" customHeight="1" x14ac:dyDescent="0.2">
      <c r="A143" s="729" t="s">
        <v>566</v>
      </c>
      <c r="B143" s="730" t="s">
        <v>2621</v>
      </c>
      <c r="C143" s="730" t="s">
        <v>2622</v>
      </c>
      <c r="D143" s="730" t="s">
        <v>2623</v>
      </c>
      <c r="E143" s="730" t="s">
        <v>2624</v>
      </c>
      <c r="F143" s="734"/>
      <c r="G143" s="734"/>
      <c r="H143" s="748">
        <v>0</v>
      </c>
      <c r="I143" s="734">
        <v>4</v>
      </c>
      <c r="J143" s="734">
        <v>209.59999999999997</v>
      </c>
      <c r="K143" s="748">
        <v>1</v>
      </c>
      <c r="L143" s="734">
        <v>4</v>
      </c>
      <c r="M143" s="735">
        <v>209.59999999999997</v>
      </c>
    </row>
    <row r="144" spans="1:13" ht="14.45" customHeight="1" x14ac:dyDescent="0.2">
      <c r="A144" s="729" t="s">
        <v>566</v>
      </c>
      <c r="B144" s="730" t="s">
        <v>2625</v>
      </c>
      <c r="C144" s="730" t="s">
        <v>2626</v>
      </c>
      <c r="D144" s="730" t="s">
        <v>616</v>
      </c>
      <c r="E144" s="730" t="s">
        <v>617</v>
      </c>
      <c r="F144" s="734"/>
      <c r="G144" s="734"/>
      <c r="H144" s="748">
        <v>0</v>
      </c>
      <c r="I144" s="734">
        <v>7</v>
      </c>
      <c r="J144" s="734">
        <v>113.25999999999996</v>
      </c>
      <c r="K144" s="748">
        <v>1</v>
      </c>
      <c r="L144" s="734">
        <v>7</v>
      </c>
      <c r="M144" s="735">
        <v>113.25999999999996</v>
      </c>
    </row>
    <row r="145" spans="1:13" ht="14.45" customHeight="1" x14ac:dyDescent="0.2">
      <c r="A145" s="729" t="s">
        <v>566</v>
      </c>
      <c r="B145" s="730" t="s">
        <v>2625</v>
      </c>
      <c r="C145" s="730" t="s">
        <v>2627</v>
      </c>
      <c r="D145" s="730" t="s">
        <v>616</v>
      </c>
      <c r="E145" s="730" t="s">
        <v>618</v>
      </c>
      <c r="F145" s="734"/>
      <c r="G145" s="734"/>
      <c r="H145" s="748">
        <v>0</v>
      </c>
      <c r="I145" s="734">
        <v>7</v>
      </c>
      <c r="J145" s="734">
        <v>377.58</v>
      </c>
      <c r="K145" s="748">
        <v>1</v>
      </c>
      <c r="L145" s="734">
        <v>7</v>
      </c>
      <c r="M145" s="735">
        <v>377.58</v>
      </c>
    </row>
    <row r="146" spans="1:13" ht="14.45" customHeight="1" x14ac:dyDescent="0.2">
      <c r="A146" s="729" t="s">
        <v>566</v>
      </c>
      <c r="B146" s="730" t="s">
        <v>2625</v>
      </c>
      <c r="C146" s="730" t="s">
        <v>2628</v>
      </c>
      <c r="D146" s="730" t="s">
        <v>616</v>
      </c>
      <c r="E146" s="730" t="s">
        <v>619</v>
      </c>
      <c r="F146" s="734"/>
      <c r="G146" s="734"/>
      <c r="H146" s="748">
        <v>0</v>
      </c>
      <c r="I146" s="734">
        <v>4</v>
      </c>
      <c r="J146" s="734">
        <v>194.15999999999997</v>
      </c>
      <c r="K146" s="748">
        <v>1</v>
      </c>
      <c r="L146" s="734">
        <v>4</v>
      </c>
      <c r="M146" s="735">
        <v>194.15999999999997</v>
      </c>
    </row>
    <row r="147" spans="1:13" ht="14.45" customHeight="1" x14ac:dyDescent="0.2">
      <c r="A147" s="729" t="s">
        <v>566</v>
      </c>
      <c r="B147" s="730" t="s">
        <v>2629</v>
      </c>
      <c r="C147" s="730" t="s">
        <v>2630</v>
      </c>
      <c r="D147" s="730" t="s">
        <v>2631</v>
      </c>
      <c r="E147" s="730" t="s">
        <v>2632</v>
      </c>
      <c r="F147" s="734"/>
      <c r="G147" s="734"/>
      <c r="H147" s="748">
        <v>0</v>
      </c>
      <c r="I147" s="734">
        <v>1</v>
      </c>
      <c r="J147" s="734">
        <v>299.51</v>
      </c>
      <c r="K147" s="748">
        <v>1</v>
      </c>
      <c r="L147" s="734">
        <v>1</v>
      </c>
      <c r="M147" s="735">
        <v>299.51</v>
      </c>
    </row>
    <row r="148" spans="1:13" ht="14.45" customHeight="1" x14ac:dyDescent="0.2">
      <c r="A148" s="729" t="s">
        <v>566</v>
      </c>
      <c r="B148" s="730" t="s">
        <v>2633</v>
      </c>
      <c r="C148" s="730" t="s">
        <v>2634</v>
      </c>
      <c r="D148" s="730" t="s">
        <v>2635</v>
      </c>
      <c r="E148" s="730" t="s">
        <v>2636</v>
      </c>
      <c r="F148" s="734">
        <v>1</v>
      </c>
      <c r="G148" s="734">
        <v>465.04</v>
      </c>
      <c r="H148" s="748">
        <v>1</v>
      </c>
      <c r="I148" s="734"/>
      <c r="J148" s="734"/>
      <c r="K148" s="748">
        <v>0</v>
      </c>
      <c r="L148" s="734">
        <v>1</v>
      </c>
      <c r="M148" s="735">
        <v>465.04</v>
      </c>
    </row>
    <row r="149" spans="1:13" ht="14.45" customHeight="1" x14ac:dyDescent="0.2">
      <c r="A149" s="729" t="s">
        <v>566</v>
      </c>
      <c r="B149" s="730" t="s">
        <v>2633</v>
      </c>
      <c r="C149" s="730" t="s">
        <v>2637</v>
      </c>
      <c r="D149" s="730" t="s">
        <v>2635</v>
      </c>
      <c r="E149" s="730" t="s">
        <v>2638</v>
      </c>
      <c r="F149" s="734">
        <v>2</v>
      </c>
      <c r="G149" s="734">
        <v>650.74</v>
      </c>
      <c r="H149" s="748">
        <v>1</v>
      </c>
      <c r="I149" s="734"/>
      <c r="J149" s="734"/>
      <c r="K149" s="748">
        <v>0</v>
      </c>
      <c r="L149" s="734">
        <v>2</v>
      </c>
      <c r="M149" s="735">
        <v>650.74</v>
      </c>
    </row>
    <row r="150" spans="1:13" ht="14.45" customHeight="1" x14ac:dyDescent="0.2">
      <c r="A150" s="729" t="s">
        <v>566</v>
      </c>
      <c r="B150" s="730" t="s">
        <v>2639</v>
      </c>
      <c r="C150" s="730" t="s">
        <v>2640</v>
      </c>
      <c r="D150" s="730" t="s">
        <v>2641</v>
      </c>
      <c r="E150" s="730" t="s">
        <v>2642</v>
      </c>
      <c r="F150" s="734"/>
      <c r="G150" s="734"/>
      <c r="H150" s="748">
        <v>0</v>
      </c>
      <c r="I150" s="734">
        <v>13</v>
      </c>
      <c r="J150" s="734">
        <v>2235.0299999999997</v>
      </c>
      <c r="K150" s="748">
        <v>1</v>
      </c>
      <c r="L150" s="734">
        <v>13</v>
      </c>
      <c r="M150" s="735">
        <v>2235.0299999999997</v>
      </c>
    </row>
    <row r="151" spans="1:13" ht="14.45" customHeight="1" x14ac:dyDescent="0.2">
      <c r="A151" s="729" t="s">
        <v>566</v>
      </c>
      <c r="B151" s="730" t="s">
        <v>2639</v>
      </c>
      <c r="C151" s="730" t="s">
        <v>2643</v>
      </c>
      <c r="D151" s="730" t="s">
        <v>2641</v>
      </c>
      <c r="E151" s="730" t="s">
        <v>2644</v>
      </c>
      <c r="F151" s="734"/>
      <c r="G151" s="734"/>
      <c r="H151" s="748">
        <v>0</v>
      </c>
      <c r="I151" s="734">
        <v>9</v>
      </c>
      <c r="J151" s="734">
        <v>3056.93</v>
      </c>
      <c r="K151" s="748">
        <v>1</v>
      </c>
      <c r="L151" s="734">
        <v>9</v>
      </c>
      <c r="M151" s="735">
        <v>3056.93</v>
      </c>
    </row>
    <row r="152" spans="1:13" ht="14.45" customHeight="1" x14ac:dyDescent="0.2">
      <c r="A152" s="729" t="s">
        <v>566</v>
      </c>
      <c r="B152" s="730" t="s">
        <v>2639</v>
      </c>
      <c r="C152" s="730" t="s">
        <v>2645</v>
      </c>
      <c r="D152" s="730" t="s">
        <v>2641</v>
      </c>
      <c r="E152" s="730" t="s">
        <v>2646</v>
      </c>
      <c r="F152" s="734"/>
      <c r="G152" s="734"/>
      <c r="H152" s="748">
        <v>0</v>
      </c>
      <c r="I152" s="734">
        <v>7</v>
      </c>
      <c r="J152" s="734">
        <v>4048.65</v>
      </c>
      <c r="K152" s="748">
        <v>1</v>
      </c>
      <c r="L152" s="734">
        <v>7</v>
      </c>
      <c r="M152" s="735">
        <v>4048.65</v>
      </c>
    </row>
    <row r="153" spans="1:13" ht="14.45" customHeight="1" x14ac:dyDescent="0.2">
      <c r="A153" s="729" t="s">
        <v>566</v>
      </c>
      <c r="B153" s="730" t="s">
        <v>2647</v>
      </c>
      <c r="C153" s="730" t="s">
        <v>2648</v>
      </c>
      <c r="D153" s="730" t="s">
        <v>2649</v>
      </c>
      <c r="E153" s="730" t="s">
        <v>2650</v>
      </c>
      <c r="F153" s="734"/>
      <c r="G153" s="734"/>
      <c r="H153" s="748">
        <v>0</v>
      </c>
      <c r="I153" s="734">
        <v>3</v>
      </c>
      <c r="J153" s="734">
        <v>1545.6100000000001</v>
      </c>
      <c r="K153" s="748">
        <v>1</v>
      </c>
      <c r="L153" s="734">
        <v>3</v>
      </c>
      <c r="M153" s="735">
        <v>1545.6100000000001</v>
      </c>
    </row>
    <row r="154" spans="1:13" ht="14.45" customHeight="1" x14ac:dyDescent="0.2">
      <c r="A154" s="729" t="s">
        <v>566</v>
      </c>
      <c r="B154" s="730" t="s">
        <v>2651</v>
      </c>
      <c r="C154" s="730" t="s">
        <v>2652</v>
      </c>
      <c r="D154" s="730" t="s">
        <v>1280</v>
      </c>
      <c r="E154" s="730" t="s">
        <v>1282</v>
      </c>
      <c r="F154" s="734"/>
      <c r="G154" s="734"/>
      <c r="H154" s="748">
        <v>0</v>
      </c>
      <c r="I154" s="734">
        <v>261</v>
      </c>
      <c r="J154" s="734">
        <v>8621.2949744547186</v>
      </c>
      <c r="K154" s="748">
        <v>1</v>
      </c>
      <c r="L154" s="734">
        <v>261</v>
      </c>
      <c r="M154" s="735">
        <v>8621.2949744547186</v>
      </c>
    </row>
    <row r="155" spans="1:13" ht="14.45" customHeight="1" x14ac:dyDescent="0.2">
      <c r="A155" s="729" t="s">
        <v>566</v>
      </c>
      <c r="B155" s="730" t="s">
        <v>2651</v>
      </c>
      <c r="C155" s="730" t="s">
        <v>2653</v>
      </c>
      <c r="D155" s="730" t="s">
        <v>1280</v>
      </c>
      <c r="E155" s="730" t="s">
        <v>2654</v>
      </c>
      <c r="F155" s="734"/>
      <c r="G155" s="734"/>
      <c r="H155" s="748">
        <v>0</v>
      </c>
      <c r="I155" s="734">
        <v>23</v>
      </c>
      <c r="J155" s="734">
        <v>1006.1499999999999</v>
      </c>
      <c r="K155" s="748">
        <v>1</v>
      </c>
      <c r="L155" s="734">
        <v>23</v>
      </c>
      <c r="M155" s="735">
        <v>1006.1499999999999</v>
      </c>
    </row>
    <row r="156" spans="1:13" ht="14.45" customHeight="1" x14ac:dyDescent="0.2">
      <c r="A156" s="729" t="s">
        <v>566</v>
      </c>
      <c r="B156" s="730" t="s">
        <v>2651</v>
      </c>
      <c r="C156" s="730" t="s">
        <v>2655</v>
      </c>
      <c r="D156" s="730" t="s">
        <v>1280</v>
      </c>
      <c r="E156" s="730" t="s">
        <v>2656</v>
      </c>
      <c r="F156" s="734"/>
      <c r="G156" s="734"/>
      <c r="H156" s="748">
        <v>0</v>
      </c>
      <c r="I156" s="734">
        <v>18</v>
      </c>
      <c r="J156" s="734">
        <v>771.72</v>
      </c>
      <c r="K156" s="748">
        <v>1</v>
      </c>
      <c r="L156" s="734">
        <v>18</v>
      </c>
      <c r="M156" s="735">
        <v>771.72</v>
      </c>
    </row>
    <row r="157" spans="1:13" ht="14.45" customHeight="1" x14ac:dyDescent="0.2">
      <c r="A157" s="729" t="s">
        <v>566</v>
      </c>
      <c r="B157" s="730" t="s">
        <v>2657</v>
      </c>
      <c r="C157" s="730" t="s">
        <v>2658</v>
      </c>
      <c r="D157" s="730" t="s">
        <v>2659</v>
      </c>
      <c r="E157" s="730" t="s">
        <v>2660</v>
      </c>
      <c r="F157" s="734"/>
      <c r="G157" s="734"/>
      <c r="H157" s="748">
        <v>0</v>
      </c>
      <c r="I157" s="734">
        <v>5</v>
      </c>
      <c r="J157" s="734">
        <v>1858.3679999999999</v>
      </c>
      <c r="K157" s="748">
        <v>1</v>
      </c>
      <c r="L157" s="734">
        <v>5</v>
      </c>
      <c r="M157" s="735">
        <v>1858.3679999999999</v>
      </c>
    </row>
    <row r="158" spans="1:13" ht="14.45" customHeight="1" x14ac:dyDescent="0.2">
      <c r="A158" s="729" t="s">
        <v>566</v>
      </c>
      <c r="B158" s="730" t="s">
        <v>2657</v>
      </c>
      <c r="C158" s="730" t="s">
        <v>2661</v>
      </c>
      <c r="D158" s="730" t="s">
        <v>2659</v>
      </c>
      <c r="E158" s="730" t="s">
        <v>2662</v>
      </c>
      <c r="F158" s="734"/>
      <c r="G158" s="734"/>
      <c r="H158" s="748">
        <v>0</v>
      </c>
      <c r="I158" s="734">
        <v>8</v>
      </c>
      <c r="J158" s="734">
        <v>1231.9999944548867</v>
      </c>
      <c r="K158" s="748">
        <v>1</v>
      </c>
      <c r="L158" s="734">
        <v>8</v>
      </c>
      <c r="M158" s="735">
        <v>1231.9999944548867</v>
      </c>
    </row>
    <row r="159" spans="1:13" ht="14.45" customHeight="1" x14ac:dyDescent="0.2">
      <c r="A159" s="729" t="s">
        <v>566</v>
      </c>
      <c r="B159" s="730" t="s">
        <v>2663</v>
      </c>
      <c r="C159" s="730" t="s">
        <v>2664</v>
      </c>
      <c r="D159" s="730" t="s">
        <v>2665</v>
      </c>
      <c r="E159" s="730" t="s">
        <v>2666</v>
      </c>
      <c r="F159" s="734"/>
      <c r="G159" s="734"/>
      <c r="H159" s="748">
        <v>0</v>
      </c>
      <c r="I159" s="734">
        <v>3</v>
      </c>
      <c r="J159" s="734">
        <v>713.54</v>
      </c>
      <c r="K159" s="748">
        <v>1</v>
      </c>
      <c r="L159" s="734">
        <v>3</v>
      </c>
      <c r="M159" s="735">
        <v>713.54</v>
      </c>
    </row>
    <row r="160" spans="1:13" ht="14.45" customHeight="1" x14ac:dyDescent="0.2">
      <c r="A160" s="729" t="s">
        <v>566</v>
      </c>
      <c r="B160" s="730" t="s">
        <v>2663</v>
      </c>
      <c r="C160" s="730" t="s">
        <v>2667</v>
      </c>
      <c r="D160" s="730" t="s">
        <v>2665</v>
      </c>
      <c r="E160" s="730" t="s">
        <v>2668</v>
      </c>
      <c r="F160" s="734"/>
      <c r="G160" s="734"/>
      <c r="H160" s="748">
        <v>0</v>
      </c>
      <c r="I160" s="734">
        <v>1</v>
      </c>
      <c r="J160" s="734">
        <v>58.47</v>
      </c>
      <c r="K160" s="748">
        <v>1</v>
      </c>
      <c r="L160" s="734">
        <v>1</v>
      </c>
      <c r="M160" s="735">
        <v>58.47</v>
      </c>
    </row>
    <row r="161" spans="1:13" ht="14.45" customHeight="1" x14ac:dyDescent="0.2">
      <c r="A161" s="729" t="s">
        <v>566</v>
      </c>
      <c r="B161" s="730" t="s">
        <v>2669</v>
      </c>
      <c r="C161" s="730" t="s">
        <v>2670</v>
      </c>
      <c r="D161" s="730" t="s">
        <v>2671</v>
      </c>
      <c r="E161" s="730" t="s">
        <v>2672</v>
      </c>
      <c r="F161" s="734"/>
      <c r="G161" s="734"/>
      <c r="H161" s="748">
        <v>0</v>
      </c>
      <c r="I161" s="734">
        <v>3</v>
      </c>
      <c r="J161" s="734">
        <v>342.09000000000009</v>
      </c>
      <c r="K161" s="748">
        <v>1</v>
      </c>
      <c r="L161" s="734">
        <v>3</v>
      </c>
      <c r="M161" s="735">
        <v>342.09000000000009</v>
      </c>
    </row>
    <row r="162" spans="1:13" ht="14.45" customHeight="1" x14ac:dyDescent="0.2">
      <c r="A162" s="729" t="s">
        <v>566</v>
      </c>
      <c r="B162" s="730" t="s">
        <v>2669</v>
      </c>
      <c r="C162" s="730" t="s">
        <v>2673</v>
      </c>
      <c r="D162" s="730" t="s">
        <v>2671</v>
      </c>
      <c r="E162" s="730" t="s">
        <v>2674</v>
      </c>
      <c r="F162" s="734"/>
      <c r="G162" s="734"/>
      <c r="H162" s="748">
        <v>0</v>
      </c>
      <c r="I162" s="734">
        <v>9</v>
      </c>
      <c r="J162" s="734">
        <v>1135.9599999999998</v>
      </c>
      <c r="K162" s="748">
        <v>1</v>
      </c>
      <c r="L162" s="734">
        <v>9</v>
      </c>
      <c r="M162" s="735">
        <v>1135.9599999999998</v>
      </c>
    </row>
    <row r="163" spans="1:13" ht="14.45" customHeight="1" x14ac:dyDescent="0.2">
      <c r="A163" s="729" t="s">
        <v>566</v>
      </c>
      <c r="B163" s="730" t="s">
        <v>2669</v>
      </c>
      <c r="C163" s="730" t="s">
        <v>2675</v>
      </c>
      <c r="D163" s="730" t="s">
        <v>2671</v>
      </c>
      <c r="E163" s="730" t="s">
        <v>2676</v>
      </c>
      <c r="F163" s="734"/>
      <c r="G163" s="734"/>
      <c r="H163" s="748">
        <v>0</v>
      </c>
      <c r="I163" s="734">
        <v>4</v>
      </c>
      <c r="J163" s="734">
        <v>1019.7999999999998</v>
      </c>
      <c r="K163" s="748">
        <v>1</v>
      </c>
      <c r="L163" s="734">
        <v>4</v>
      </c>
      <c r="M163" s="735">
        <v>1019.7999999999998</v>
      </c>
    </row>
    <row r="164" spans="1:13" ht="14.45" customHeight="1" x14ac:dyDescent="0.2">
      <c r="A164" s="729" t="s">
        <v>566</v>
      </c>
      <c r="B164" s="730" t="s">
        <v>2677</v>
      </c>
      <c r="C164" s="730" t="s">
        <v>2678</v>
      </c>
      <c r="D164" s="730" t="s">
        <v>2679</v>
      </c>
      <c r="E164" s="730" t="s">
        <v>2680</v>
      </c>
      <c r="F164" s="734"/>
      <c r="G164" s="734"/>
      <c r="H164" s="748">
        <v>0</v>
      </c>
      <c r="I164" s="734">
        <v>2</v>
      </c>
      <c r="J164" s="734">
        <v>338.53000000000009</v>
      </c>
      <c r="K164" s="748">
        <v>1</v>
      </c>
      <c r="L164" s="734">
        <v>2</v>
      </c>
      <c r="M164" s="735">
        <v>338.53000000000009</v>
      </c>
    </row>
    <row r="165" spans="1:13" ht="14.45" customHeight="1" x14ac:dyDescent="0.2">
      <c r="A165" s="729" t="s">
        <v>566</v>
      </c>
      <c r="B165" s="730" t="s">
        <v>2677</v>
      </c>
      <c r="C165" s="730" t="s">
        <v>2681</v>
      </c>
      <c r="D165" s="730" t="s">
        <v>2679</v>
      </c>
      <c r="E165" s="730" t="s">
        <v>2682</v>
      </c>
      <c r="F165" s="734"/>
      <c r="G165" s="734"/>
      <c r="H165" s="748">
        <v>0</v>
      </c>
      <c r="I165" s="734">
        <v>1</v>
      </c>
      <c r="J165" s="734">
        <v>723.18</v>
      </c>
      <c r="K165" s="748">
        <v>1</v>
      </c>
      <c r="L165" s="734">
        <v>1</v>
      </c>
      <c r="M165" s="735">
        <v>723.18</v>
      </c>
    </row>
    <row r="166" spans="1:13" ht="14.45" customHeight="1" x14ac:dyDescent="0.2">
      <c r="A166" s="729" t="s">
        <v>566</v>
      </c>
      <c r="B166" s="730" t="s">
        <v>2683</v>
      </c>
      <c r="C166" s="730" t="s">
        <v>2684</v>
      </c>
      <c r="D166" s="730" t="s">
        <v>1345</v>
      </c>
      <c r="E166" s="730" t="s">
        <v>1346</v>
      </c>
      <c r="F166" s="734"/>
      <c r="G166" s="734"/>
      <c r="H166" s="748">
        <v>0</v>
      </c>
      <c r="I166" s="734">
        <v>2</v>
      </c>
      <c r="J166" s="734">
        <v>2076.5999999999995</v>
      </c>
      <c r="K166" s="748">
        <v>1</v>
      </c>
      <c r="L166" s="734">
        <v>2</v>
      </c>
      <c r="M166" s="735">
        <v>2076.5999999999995</v>
      </c>
    </row>
    <row r="167" spans="1:13" ht="14.45" customHeight="1" x14ac:dyDescent="0.2">
      <c r="A167" s="729" t="s">
        <v>566</v>
      </c>
      <c r="B167" s="730" t="s">
        <v>2685</v>
      </c>
      <c r="C167" s="730" t="s">
        <v>2686</v>
      </c>
      <c r="D167" s="730" t="s">
        <v>640</v>
      </c>
      <c r="E167" s="730" t="s">
        <v>641</v>
      </c>
      <c r="F167" s="734"/>
      <c r="G167" s="734"/>
      <c r="H167" s="748">
        <v>0</v>
      </c>
      <c r="I167" s="734">
        <v>1</v>
      </c>
      <c r="J167" s="734">
        <v>1704.22</v>
      </c>
      <c r="K167" s="748">
        <v>1</v>
      </c>
      <c r="L167" s="734">
        <v>1</v>
      </c>
      <c r="M167" s="735">
        <v>1704.22</v>
      </c>
    </row>
    <row r="168" spans="1:13" ht="14.45" customHeight="1" x14ac:dyDescent="0.2">
      <c r="A168" s="729" t="s">
        <v>566</v>
      </c>
      <c r="B168" s="730" t="s">
        <v>2687</v>
      </c>
      <c r="C168" s="730" t="s">
        <v>2688</v>
      </c>
      <c r="D168" s="730" t="s">
        <v>1256</v>
      </c>
      <c r="E168" s="730" t="s">
        <v>2689</v>
      </c>
      <c r="F168" s="734"/>
      <c r="G168" s="734"/>
      <c r="H168" s="748">
        <v>0</v>
      </c>
      <c r="I168" s="734">
        <v>3</v>
      </c>
      <c r="J168" s="734">
        <v>1294.9199999999998</v>
      </c>
      <c r="K168" s="748">
        <v>1</v>
      </c>
      <c r="L168" s="734">
        <v>3</v>
      </c>
      <c r="M168" s="735">
        <v>1294.9199999999998</v>
      </c>
    </row>
    <row r="169" spans="1:13" ht="14.45" customHeight="1" x14ac:dyDescent="0.2">
      <c r="A169" s="729" t="s">
        <v>566</v>
      </c>
      <c r="B169" s="730" t="s">
        <v>2687</v>
      </c>
      <c r="C169" s="730" t="s">
        <v>2690</v>
      </c>
      <c r="D169" s="730" t="s">
        <v>1258</v>
      </c>
      <c r="E169" s="730" t="s">
        <v>2691</v>
      </c>
      <c r="F169" s="734"/>
      <c r="G169" s="734"/>
      <c r="H169" s="748">
        <v>0</v>
      </c>
      <c r="I169" s="734">
        <v>3</v>
      </c>
      <c r="J169" s="734">
        <v>500.72999999999996</v>
      </c>
      <c r="K169" s="748">
        <v>1</v>
      </c>
      <c r="L169" s="734">
        <v>3</v>
      </c>
      <c r="M169" s="735">
        <v>500.72999999999996</v>
      </c>
    </row>
    <row r="170" spans="1:13" ht="14.45" customHeight="1" x14ac:dyDescent="0.2">
      <c r="A170" s="729" t="s">
        <v>566</v>
      </c>
      <c r="B170" s="730" t="s">
        <v>2692</v>
      </c>
      <c r="C170" s="730" t="s">
        <v>2693</v>
      </c>
      <c r="D170" s="730" t="s">
        <v>1328</v>
      </c>
      <c r="E170" s="730" t="s">
        <v>2694</v>
      </c>
      <c r="F170" s="734"/>
      <c r="G170" s="734"/>
      <c r="H170" s="748">
        <v>0</v>
      </c>
      <c r="I170" s="734">
        <v>1</v>
      </c>
      <c r="J170" s="734">
        <v>140.14999999999998</v>
      </c>
      <c r="K170" s="748">
        <v>1</v>
      </c>
      <c r="L170" s="734">
        <v>1</v>
      </c>
      <c r="M170" s="735">
        <v>140.14999999999998</v>
      </c>
    </row>
    <row r="171" spans="1:13" ht="14.45" customHeight="1" x14ac:dyDescent="0.2">
      <c r="A171" s="729" t="s">
        <v>566</v>
      </c>
      <c r="B171" s="730" t="s">
        <v>2695</v>
      </c>
      <c r="C171" s="730" t="s">
        <v>2696</v>
      </c>
      <c r="D171" s="730" t="s">
        <v>2697</v>
      </c>
      <c r="E171" s="730" t="s">
        <v>2698</v>
      </c>
      <c r="F171" s="734"/>
      <c r="G171" s="734"/>
      <c r="H171" s="748">
        <v>0</v>
      </c>
      <c r="I171" s="734">
        <v>2</v>
      </c>
      <c r="J171" s="734">
        <v>394.13999999999993</v>
      </c>
      <c r="K171" s="748">
        <v>1</v>
      </c>
      <c r="L171" s="734">
        <v>2</v>
      </c>
      <c r="M171" s="735">
        <v>394.13999999999993</v>
      </c>
    </row>
    <row r="172" spans="1:13" ht="14.45" customHeight="1" x14ac:dyDescent="0.2">
      <c r="A172" s="729" t="s">
        <v>566</v>
      </c>
      <c r="B172" s="730" t="s">
        <v>2699</v>
      </c>
      <c r="C172" s="730" t="s">
        <v>2700</v>
      </c>
      <c r="D172" s="730" t="s">
        <v>2701</v>
      </c>
      <c r="E172" s="730" t="s">
        <v>2702</v>
      </c>
      <c r="F172" s="734">
        <v>1</v>
      </c>
      <c r="G172" s="734">
        <v>1548.44</v>
      </c>
      <c r="H172" s="748">
        <v>1</v>
      </c>
      <c r="I172" s="734"/>
      <c r="J172" s="734"/>
      <c r="K172" s="748">
        <v>0</v>
      </c>
      <c r="L172" s="734">
        <v>1</v>
      </c>
      <c r="M172" s="735">
        <v>1548.44</v>
      </c>
    </row>
    <row r="173" spans="1:13" ht="14.45" customHeight="1" x14ac:dyDescent="0.2">
      <c r="A173" s="729" t="s">
        <v>566</v>
      </c>
      <c r="B173" s="730" t="s">
        <v>2703</v>
      </c>
      <c r="C173" s="730" t="s">
        <v>2704</v>
      </c>
      <c r="D173" s="730" t="s">
        <v>2705</v>
      </c>
      <c r="E173" s="730" t="s">
        <v>2039</v>
      </c>
      <c r="F173" s="734">
        <v>1</v>
      </c>
      <c r="G173" s="734">
        <v>354.07</v>
      </c>
      <c r="H173" s="748">
        <v>1</v>
      </c>
      <c r="I173" s="734"/>
      <c r="J173" s="734"/>
      <c r="K173" s="748">
        <v>0</v>
      </c>
      <c r="L173" s="734">
        <v>1</v>
      </c>
      <c r="M173" s="735">
        <v>354.07</v>
      </c>
    </row>
    <row r="174" spans="1:13" ht="14.45" customHeight="1" x14ac:dyDescent="0.2">
      <c r="A174" s="729" t="s">
        <v>566</v>
      </c>
      <c r="B174" s="730" t="s">
        <v>2706</v>
      </c>
      <c r="C174" s="730" t="s">
        <v>2707</v>
      </c>
      <c r="D174" s="730" t="s">
        <v>2708</v>
      </c>
      <c r="E174" s="730" t="s">
        <v>2432</v>
      </c>
      <c r="F174" s="734"/>
      <c r="G174" s="734"/>
      <c r="H174" s="748">
        <v>0</v>
      </c>
      <c r="I174" s="734">
        <v>2</v>
      </c>
      <c r="J174" s="734">
        <v>123.91999999999999</v>
      </c>
      <c r="K174" s="748">
        <v>1</v>
      </c>
      <c r="L174" s="734">
        <v>2</v>
      </c>
      <c r="M174" s="735">
        <v>123.91999999999999</v>
      </c>
    </row>
    <row r="175" spans="1:13" ht="14.45" customHeight="1" x14ac:dyDescent="0.2">
      <c r="A175" s="729" t="s">
        <v>566</v>
      </c>
      <c r="B175" s="730" t="s">
        <v>2709</v>
      </c>
      <c r="C175" s="730" t="s">
        <v>2710</v>
      </c>
      <c r="D175" s="730" t="s">
        <v>2711</v>
      </c>
      <c r="E175" s="730" t="s">
        <v>2712</v>
      </c>
      <c r="F175" s="734"/>
      <c r="G175" s="734"/>
      <c r="H175" s="748">
        <v>0</v>
      </c>
      <c r="I175" s="734">
        <v>1</v>
      </c>
      <c r="J175" s="734">
        <v>253.9</v>
      </c>
      <c r="K175" s="748">
        <v>1</v>
      </c>
      <c r="L175" s="734">
        <v>1</v>
      </c>
      <c r="M175" s="735">
        <v>253.9</v>
      </c>
    </row>
    <row r="176" spans="1:13" ht="14.45" customHeight="1" x14ac:dyDescent="0.2">
      <c r="A176" s="729" t="s">
        <v>566</v>
      </c>
      <c r="B176" s="730" t="s">
        <v>2713</v>
      </c>
      <c r="C176" s="730" t="s">
        <v>2714</v>
      </c>
      <c r="D176" s="730" t="s">
        <v>2715</v>
      </c>
      <c r="E176" s="730" t="s">
        <v>2716</v>
      </c>
      <c r="F176" s="734"/>
      <c r="G176" s="734"/>
      <c r="H176" s="748">
        <v>0</v>
      </c>
      <c r="I176" s="734">
        <v>7</v>
      </c>
      <c r="J176" s="734">
        <v>137.13</v>
      </c>
      <c r="K176" s="748">
        <v>1</v>
      </c>
      <c r="L176" s="734">
        <v>7</v>
      </c>
      <c r="M176" s="735">
        <v>137.13</v>
      </c>
    </row>
    <row r="177" spans="1:13" ht="14.45" customHeight="1" x14ac:dyDescent="0.2">
      <c r="A177" s="729" t="s">
        <v>566</v>
      </c>
      <c r="B177" s="730" t="s">
        <v>2713</v>
      </c>
      <c r="C177" s="730" t="s">
        <v>2717</v>
      </c>
      <c r="D177" s="730" t="s">
        <v>2715</v>
      </c>
      <c r="E177" s="730" t="s">
        <v>2718</v>
      </c>
      <c r="F177" s="734"/>
      <c r="G177" s="734"/>
      <c r="H177" s="748">
        <v>0</v>
      </c>
      <c r="I177" s="734">
        <v>42</v>
      </c>
      <c r="J177" s="734">
        <v>382.75999999999993</v>
      </c>
      <c r="K177" s="748">
        <v>1</v>
      </c>
      <c r="L177" s="734">
        <v>42</v>
      </c>
      <c r="M177" s="735">
        <v>382.75999999999993</v>
      </c>
    </row>
    <row r="178" spans="1:13" ht="14.45" customHeight="1" x14ac:dyDescent="0.2">
      <c r="A178" s="729" t="s">
        <v>566</v>
      </c>
      <c r="B178" s="730" t="s">
        <v>2719</v>
      </c>
      <c r="C178" s="730" t="s">
        <v>2720</v>
      </c>
      <c r="D178" s="730" t="s">
        <v>1597</v>
      </c>
      <c r="E178" s="730" t="s">
        <v>2721</v>
      </c>
      <c r="F178" s="734"/>
      <c r="G178" s="734"/>
      <c r="H178" s="748">
        <v>0</v>
      </c>
      <c r="I178" s="734">
        <v>32</v>
      </c>
      <c r="J178" s="734">
        <v>703.24</v>
      </c>
      <c r="K178" s="748">
        <v>1</v>
      </c>
      <c r="L178" s="734">
        <v>32</v>
      </c>
      <c r="M178" s="735">
        <v>703.24</v>
      </c>
    </row>
    <row r="179" spans="1:13" ht="14.45" customHeight="1" x14ac:dyDescent="0.2">
      <c r="A179" s="729" t="s">
        <v>566</v>
      </c>
      <c r="B179" s="730" t="s">
        <v>2719</v>
      </c>
      <c r="C179" s="730" t="s">
        <v>2722</v>
      </c>
      <c r="D179" s="730" t="s">
        <v>1597</v>
      </c>
      <c r="E179" s="730" t="s">
        <v>2084</v>
      </c>
      <c r="F179" s="734"/>
      <c r="G179" s="734"/>
      <c r="H179" s="748">
        <v>0</v>
      </c>
      <c r="I179" s="734">
        <v>1</v>
      </c>
      <c r="J179" s="734">
        <v>45.49</v>
      </c>
      <c r="K179" s="748">
        <v>1</v>
      </c>
      <c r="L179" s="734">
        <v>1</v>
      </c>
      <c r="M179" s="735">
        <v>45.49</v>
      </c>
    </row>
    <row r="180" spans="1:13" ht="14.45" customHeight="1" x14ac:dyDescent="0.2">
      <c r="A180" s="729" t="s">
        <v>566</v>
      </c>
      <c r="B180" s="730" t="s">
        <v>2723</v>
      </c>
      <c r="C180" s="730" t="s">
        <v>2724</v>
      </c>
      <c r="D180" s="730" t="s">
        <v>2725</v>
      </c>
      <c r="E180" s="730" t="s">
        <v>2726</v>
      </c>
      <c r="F180" s="734"/>
      <c r="G180" s="734"/>
      <c r="H180" s="748">
        <v>0</v>
      </c>
      <c r="I180" s="734">
        <v>4</v>
      </c>
      <c r="J180" s="734">
        <v>365.72</v>
      </c>
      <c r="K180" s="748">
        <v>1</v>
      </c>
      <c r="L180" s="734">
        <v>4</v>
      </c>
      <c r="M180" s="735">
        <v>365.72</v>
      </c>
    </row>
    <row r="181" spans="1:13" ht="14.45" customHeight="1" x14ac:dyDescent="0.2">
      <c r="A181" s="729" t="s">
        <v>566</v>
      </c>
      <c r="B181" s="730" t="s">
        <v>2727</v>
      </c>
      <c r="C181" s="730" t="s">
        <v>2728</v>
      </c>
      <c r="D181" s="730" t="s">
        <v>2729</v>
      </c>
      <c r="E181" s="730" t="s">
        <v>849</v>
      </c>
      <c r="F181" s="734">
        <v>4</v>
      </c>
      <c r="G181" s="734">
        <v>202.95999999999998</v>
      </c>
      <c r="H181" s="748">
        <v>1</v>
      </c>
      <c r="I181" s="734"/>
      <c r="J181" s="734"/>
      <c r="K181" s="748">
        <v>0</v>
      </c>
      <c r="L181" s="734">
        <v>4</v>
      </c>
      <c r="M181" s="735">
        <v>202.95999999999998</v>
      </c>
    </row>
    <row r="182" spans="1:13" ht="14.45" customHeight="1" x14ac:dyDescent="0.2">
      <c r="A182" s="729" t="s">
        <v>566</v>
      </c>
      <c r="B182" s="730" t="s">
        <v>2727</v>
      </c>
      <c r="C182" s="730" t="s">
        <v>2730</v>
      </c>
      <c r="D182" s="730" t="s">
        <v>2729</v>
      </c>
      <c r="E182" s="730" t="s">
        <v>2438</v>
      </c>
      <c r="F182" s="734">
        <v>3</v>
      </c>
      <c r="G182" s="734">
        <v>302.42999999999995</v>
      </c>
      <c r="H182" s="748">
        <v>1</v>
      </c>
      <c r="I182" s="734"/>
      <c r="J182" s="734"/>
      <c r="K182" s="748">
        <v>0</v>
      </c>
      <c r="L182" s="734">
        <v>3</v>
      </c>
      <c r="M182" s="735">
        <v>302.42999999999995</v>
      </c>
    </row>
    <row r="183" spans="1:13" ht="14.45" customHeight="1" x14ac:dyDescent="0.2">
      <c r="A183" s="729" t="s">
        <v>566</v>
      </c>
      <c r="B183" s="730" t="s">
        <v>2727</v>
      </c>
      <c r="C183" s="730" t="s">
        <v>2731</v>
      </c>
      <c r="D183" s="730" t="s">
        <v>923</v>
      </c>
      <c r="E183" s="730" t="s">
        <v>924</v>
      </c>
      <c r="F183" s="734">
        <v>2</v>
      </c>
      <c r="G183" s="734">
        <v>269.23</v>
      </c>
      <c r="H183" s="748">
        <v>1</v>
      </c>
      <c r="I183" s="734"/>
      <c r="J183" s="734"/>
      <c r="K183" s="748">
        <v>0</v>
      </c>
      <c r="L183" s="734">
        <v>2</v>
      </c>
      <c r="M183" s="735">
        <v>269.23</v>
      </c>
    </row>
    <row r="184" spans="1:13" ht="14.45" customHeight="1" x14ac:dyDescent="0.2">
      <c r="A184" s="729" t="s">
        <v>566</v>
      </c>
      <c r="B184" s="730" t="s">
        <v>2727</v>
      </c>
      <c r="C184" s="730" t="s">
        <v>2732</v>
      </c>
      <c r="D184" s="730" t="s">
        <v>2733</v>
      </c>
      <c r="E184" s="730" t="s">
        <v>2734</v>
      </c>
      <c r="F184" s="734"/>
      <c r="G184" s="734"/>
      <c r="H184" s="748">
        <v>0</v>
      </c>
      <c r="I184" s="734">
        <v>1</v>
      </c>
      <c r="J184" s="734">
        <v>91.44</v>
      </c>
      <c r="K184" s="748">
        <v>1</v>
      </c>
      <c r="L184" s="734">
        <v>1</v>
      </c>
      <c r="M184" s="735">
        <v>91.44</v>
      </c>
    </row>
    <row r="185" spans="1:13" ht="14.45" customHeight="1" x14ac:dyDescent="0.2">
      <c r="A185" s="729" t="s">
        <v>566</v>
      </c>
      <c r="B185" s="730" t="s">
        <v>2735</v>
      </c>
      <c r="C185" s="730" t="s">
        <v>2736</v>
      </c>
      <c r="D185" s="730" t="s">
        <v>2737</v>
      </c>
      <c r="E185" s="730" t="s">
        <v>2738</v>
      </c>
      <c r="F185" s="734">
        <v>3</v>
      </c>
      <c r="G185" s="734">
        <v>297.60000000000002</v>
      </c>
      <c r="H185" s="748">
        <v>1</v>
      </c>
      <c r="I185" s="734"/>
      <c r="J185" s="734"/>
      <c r="K185" s="748">
        <v>0</v>
      </c>
      <c r="L185" s="734">
        <v>3</v>
      </c>
      <c r="M185" s="735">
        <v>297.60000000000002</v>
      </c>
    </row>
    <row r="186" spans="1:13" ht="14.45" customHeight="1" x14ac:dyDescent="0.2">
      <c r="A186" s="729" t="s">
        <v>566</v>
      </c>
      <c r="B186" s="730" t="s">
        <v>2739</v>
      </c>
      <c r="C186" s="730" t="s">
        <v>2740</v>
      </c>
      <c r="D186" s="730" t="s">
        <v>2741</v>
      </c>
      <c r="E186" s="730" t="s">
        <v>1545</v>
      </c>
      <c r="F186" s="734"/>
      <c r="G186" s="734"/>
      <c r="H186" s="748">
        <v>0</v>
      </c>
      <c r="I186" s="734">
        <v>2</v>
      </c>
      <c r="J186" s="734">
        <v>142.09</v>
      </c>
      <c r="K186" s="748">
        <v>1</v>
      </c>
      <c r="L186" s="734">
        <v>2</v>
      </c>
      <c r="M186" s="735">
        <v>142.09</v>
      </c>
    </row>
    <row r="187" spans="1:13" ht="14.45" customHeight="1" x14ac:dyDescent="0.2">
      <c r="A187" s="729" t="s">
        <v>566</v>
      </c>
      <c r="B187" s="730" t="s">
        <v>2742</v>
      </c>
      <c r="C187" s="730" t="s">
        <v>2743</v>
      </c>
      <c r="D187" s="730" t="s">
        <v>752</v>
      </c>
      <c r="E187" s="730" t="s">
        <v>2455</v>
      </c>
      <c r="F187" s="734"/>
      <c r="G187" s="734"/>
      <c r="H187" s="748">
        <v>0</v>
      </c>
      <c r="I187" s="734">
        <v>2</v>
      </c>
      <c r="J187" s="734">
        <v>140.80000000000001</v>
      </c>
      <c r="K187" s="748">
        <v>1</v>
      </c>
      <c r="L187" s="734">
        <v>2</v>
      </c>
      <c r="M187" s="735">
        <v>140.80000000000001</v>
      </c>
    </row>
    <row r="188" spans="1:13" ht="14.45" customHeight="1" x14ac:dyDescent="0.2">
      <c r="A188" s="729" t="s">
        <v>566</v>
      </c>
      <c r="B188" s="730" t="s">
        <v>2742</v>
      </c>
      <c r="C188" s="730" t="s">
        <v>2744</v>
      </c>
      <c r="D188" s="730" t="s">
        <v>750</v>
      </c>
      <c r="E188" s="730" t="s">
        <v>2745</v>
      </c>
      <c r="F188" s="734"/>
      <c r="G188" s="734"/>
      <c r="H188" s="748">
        <v>0</v>
      </c>
      <c r="I188" s="734">
        <v>2</v>
      </c>
      <c r="J188" s="734">
        <v>158.44</v>
      </c>
      <c r="K188" s="748">
        <v>1</v>
      </c>
      <c r="L188" s="734">
        <v>2</v>
      </c>
      <c r="M188" s="735">
        <v>158.44</v>
      </c>
    </row>
    <row r="189" spans="1:13" ht="14.45" customHeight="1" x14ac:dyDescent="0.2">
      <c r="A189" s="729" t="s">
        <v>566</v>
      </c>
      <c r="B189" s="730" t="s">
        <v>2746</v>
      </c>
      <c r="C189" s="730" t="s">
        <v>2747</v>
      </c>
      <c r="D189" s="730" t="s">
        <v>847</v>
      </c>
      <c r="E189" s="730" t="s">
        <v>2748</v>
      </c>
      <c r="F189" s="734"/>
      <c r="G189" s="734"/>
      <c r="H189" s="748">
        <v>0</v>
      </c>
      <c r="I189" s="734">
        <v>2</v>
      </c>
      <c r="J189" s="734">
        <v>808.63999999999987</v>
      </c>
      <c r="K189" s="748">
        <v>1</v>
      </c>
      <c r="L189" s="734">
        <v>2</v>
      </c>
      <c r="M189" s="735">
        <v>808.63999999999987</v>
      </c>
    </row>
    <row r="190" spans="1:13" ht="14.45" customHeight="1" x14ac:dyDescent="0.2">
      <c r="A190" s="729" t="s">
        <v>566</v>
      </c>
      <c r="B190" s="730" t="s">
        <v>2746</v>
      </c>
      <c r="C190" s="730" t="s">
        <v>2749</v>
      </c>
      <c r="D190" s="730" t="s">
        <v>847</v>
      </c>
      <c r="E190" s="730" t="s">
        <v>848</v>
      </c>
      <c r="F190" s="734"/>
      <c r="G190" s="734"/>
      <c r="H190" s="748">
        <v>0</v>
      </c>
      <c r="I190" s="734">
        <v>7</v>
      </c>
      <c r="J190" s="734">
        <v>1122.1100000000001</v>
      </c>
      <c r="K190" s="748">
        <v>1</v>
      </c>
      <c r="L190" s="734">
        <v>7</v>
      </c>
      <c r="M190" s="735">
        <v>1122.1100000000001</v>
      </c>
    </row>
    <row r="191" spans="1:13" ht="14.45" customHeight="1" x14ac:dyDescent="0.2">
      <c r="A191" s="729" t="s">
        <v>566</v>
      </c>
      <c r="B191" s="730" t="s">
        <v>2746</v>
      </c>
      <c r="C191" s="730" t="s">
        <v>2750</v>
      </c>
      <c r="D191" s="730" t="s">
        <v>847</v>
      </c>
      <c r="E191" s="730" t="s">
        <v>849</v>
      </c>
      <c r="F191" s="734"/>
      <c r="G191" s="734"/>
      <c r="H191" s="748">
        <v>0</v>
      </c>
      <c r="I191" s="734">
        <v>3</v>
      </c>
      <c r="J191" s="734">
        <v>803.9100000000002</v>
      </c>
      <c r="K191" s="748">
        <v>1</v>
      </c>
      <c r="L191" s="734">
        <v>3</v>
      </c>
      <c r="M191" s="735">
        <v>803.9100000000002</v>
      </c>
    </row>
    <row r="192" spans="1:13" ht="14.45" customHeight="1" x14ac:dyDescent="0.2">
      <c r="A192" s="729" t="s">
        <v>566</v>
      </c>
      <c r="B192" s="730" t="s">
        <v>2751</v>
      </c>
      <c r="C192" s="730" t="s">
        <v>2752</v>
      </c>
      <c r="D192" s="730" t="s">
        <v>2753</v>
      </c>
      <c r="E192" s="730" t="s">
        <v>2754</v>
      </c>
      <c r="F192" s="734"/>
      <c r="G192" s="734"/>
      <c r="H192" s="748">
        <v>0</v>
      </c>
      <c r="I192" s="734">
        <v>6</v>
      </c>
      <c r="J192" s="734">
        <v>462.59999999999991</v>
      </c>
      <c r="K192" s="748">
        <v>1</v>
      </c>
      <c r="L192" s="734">
        <v>6</v>
      </c>
      <c r="M192" s="735">
        <v>462.59999999999991</v>
      </c>
    </row>
    <row r="193" spans="1:13" ht="14.45" customHeight="1" x14ac:dyDescent="0.2">
      <c r="A193" s="729" t="s">
        <v>566</v>
      </c>
      <c r="B193" s="730" t="s">
        <v>2751</v>
      </c>
      <c r="C193" s="730" t="s">
        <v>2755</v>
      </c>
      <c r="D193" s="730" t="s">
        <v>2753</v>
      </c>
      <c r="E193" s="730" t="s">
        <v>689</v>
      </c>
      <c r="F193" s="734"/>
      <c r="G193" s="734"/>
      <c r="H193" s="748">
        <v>0</v>
      </c>
      <c r="I193" s="734">
        <v>2</v>
      </c>
      <c r="J193" s="734">
        <v>190.26</v>
      </c>
      <c r="K193" s="748">
        <v>1</v>
      </c>
      <c r="L193" s="734">
        <v>2</v>
      </c>
      <c r="M193" s="735">
        <v>190.26</v>
      </c>
    </row>
    <row r="194" spans="1:13" ht="14.45" customHeight="1" x14ac:dyDescent="0.2">
      <c r="A194" s="729" t="s">
        <v>566</v>
      </c>
      <c r="B194" s="730" t="s">
        <v>2756</v>
      </c>
      <c r="C194" s="730" t="s">
        <v>2757</v>
      </c>
      <c r="D194" s="730" t="s">
        <v>2758</v>
      </c>
      <c r="E194" s="730" t="s">
        <v>2759</v>
      </c>
      <c r="F194" s="734"/>
      <c r="G194" s="734"/>
      <c r="H194" s="748">
        <v>0</v>
      </c>
      <c r="I194" s="734">
        <v>1</v>
      </c>
      <c r="J194" s="734">
        <v>105.03000000000002</v>
      </c>
      <c r="K194" s="748">
        <v>1</v>
      </c>
      <c r="L194" s="734">
        <v>1</v>
      </c>
      <c r="M194" s="735">
        <v>105.03000000000002</v>
      </c>
    </row>
    <row r="195" spans="1:13" ht="14.45" customHeight="1" x14ac:dyDescent="0.2">
      <c r="A195" s="729" t="s">
        <v>566</v>
      </c>
      <c r="B195" s="730" t="s">
        <v>2760</v>
      </c>
      <c r="C195" s="730" t="s">
        <v>2761</v>
      </c>
      <c r="D195" s="730" t="s">
        <v>1546</v>
      </c>
      <c r="E195" s="730" t="s">
        <v>1547</v>
      </c>
      <c r="F195" s="734"/>
      <c r="G195" s="734"/>
      <c r="H195" s="748">
        <v>0</v>
      </c>
      <c r="I195" s="734">
        <v>5</v>
      </c>
      <c r="J195" s="734">
        <v>405.5</v>
      </c>
      <c r="K195" s="748">
        <v>1</v>
      </c>
      <c r="L195" s="734">
        <v>5</v>
      </c>
      <c r="M195" s="735">
        <v>405.5</v>
      </c>
    </row>
    <row r="196" spans="1:13" ht="14.45" customHeight="1" x14ac:dyDescent="0.2">
      <c r="A196" s="729" t="s">
        <v>566</v>
      </c>
      <c r="B196" s="730" t="s">
        <v>2762</v>
      </c>
      <c r="C196" s="730" t="s">
        <v>2763</v>
      </c>
      <c r="D196" s="730" t="s">
        <v>1407</v>
      </c>
      <c r="E196" s="730" t="s">
        <v>1408</v>
      </c>
      <c r="F196" s="734">
        <v>1</v>
      </c>
      <c r="G196" s="734">
        <v>393.57</v>
      </c>
      <c r="H196" s="748">
        <v>1</v>
      </c>
      <c r="I196" s="734"/>
      <c r="J196" s="734"/>
      <c r="K196" s="748">
        <v>0</v>
      </c>
      <c r="L196" s="734">
        <v>1</v>
      </c>
      <c r="M196" s="735">
        <v>393.57</v>
      </c>
    </row>
    <row r="197" spans="1:13" ht="14.45" customHeight="1" x14ac:dyDescent="0.2">
      <c r="A197" s="729" t="s">
        <v>566</v>
      </c>
      <c r="B197" s="730" t="s">
        <v>2764</v>
      </c>
      <c r="C197" s="730" t="s">
        <v>2765</v>
      </c>
      <c r="D197" s="730" t="s">
        <v>2766</v>
      </c>
      <c r="E197" s="730" t="s">
        <v>2767</v>
      </c>
      <c r="F197" s="734"/>
      <c r="G197" s="734"/>
      <c r="H197" s="748">
        <v>0</v>
      </c>
      <c r="I197" s="734">
        <v>2</v>
      </c>
      <c r="J197" s="734">
        <v>1174.3000000000002</v>
      </c>
      <c r="K197" s="748">
        <v>1</v>
      </c>
      <c r="L197" s="734">
        <v>2</v>
      </c>
      <c r="M197" s="735">
        <v>1174.3000000000002</v>
      </c>
    </row>
    <row r="198" spans="1:13" ht="14.45" customHeight="1" x14ac:dyDescent="0.2">
      <c r="A198" s="729" t="s">
        <v>566</v>
      </c>
      <c r="B198" s="730" t="s">
        <v>2768</v>
      </c>
      <c r="C198" s="730" t="s">
        <v>2769</v>
      </c>
      <c r="D198" s="730" t="s">
        <v>1253</v>
      </c>
      <c r="E198" s="730" t="s">
        <v>2770</v>
      </c>
      <c r="F198" s="734"/>
      <c r="G198" s="734"/>
      <c r="H198" s="748">
        <v>0</v>
      </c>
      <c r="I198" s="734">
        <v>1</v>
      </c>
      <c r="J198" s="734">
        <v>77.86999999999999</v>
      </c>
      <c r="K198" s="748">
        <v>1</v>
      </c>
      <c r="L198" s="734">
        <v>1</v>
      </c>
      <c r="M198" s="735">
        <v>77.86999999999999</v>
      </c>
    </row>
    <row r="199" spans="1:13" ht="14.45" customHeight="1" x14ac:dyDescent="0.2">
      <c r="A199" s="729" t="s">
        <v>566</v>
      </c>
      <c r="B199" s="730" t="s">
        <v>2768</v>
      </c>
      <c r="C199" s="730" t="s">
        <v>2771</v>
      </c>
      <c r="D199" s="730" t="s">
        <v>1253</v>
      </c>
      <c r="E199" s="730" t="s">
        <v>2772</v>
      </c>
      <c r="F199" s="734"/>
      <c r="G199" s="734"/>
      <c r="H199" s="748">
        <v>0</v>
      </c>
      <c r="I199" s="734">
        <v>1</v>
      </c>
      <c r="J199" s="734">
        <v>77.209999999999994</v>
      </c>
      <c r="K199" s="748">
        <v>1</v>
      </c>
      <c r="L199" s="734">
        <v>1</v>
      </c>
      <c r="M199" s="735">
        <v>77.209999999999994</v>
      </c>
    </row>
    <row r="200" spans="1:13" ht="14.45" customHeight="1" x14ac:dyDescent="0.2">
      <c r="A200" s="729" t="s">
        <v>566</v>
      </c>
      <c r="B200" s="730" t="s">
        <v>2773</v>
      </c>
      <c r="C200" s="730" t="s">
        <v>2774</v>
      </c>
      <c r="D200" s="730" t="s">
        <v>1593</v>
      </c>
      <c r="E200" s="730" t="s">
        <v>703</v>
      </c>
      <c r="F200" s="734"/>
      <c r="G200" s="734"/>
      <c r="H200" s="748">
        <v>0</v>
      </c>
      <c r="I200" s="734">
        <v>7</v>
      </c>
      <c r="J200" s="734">
        <v>208.78999999999996</v>
      </c>
      <c r="K200" s="748">
        <v>1</v>
      </c>
      <c r="L200" s="734">
        <v>7</v>
      </c>
      <c r="M200" s="735">
        <v>208.78999999999996</v>
      </c>
    </row>
    <row r="201" spans="1:13" ht="14.45" customHeight="1" x14ac:dyDescent="0.2">
      <c r="A201" s="729" t="s">
        <v>566</v>
      </c>
      <c r="B201" s="730" t="s">
        <v>2775</v>
      </c>
      <c r="C201" s="730" t="s">
        <v>2776</v>
      </c>
      <c r="D201" s="730" t="s">
        <v>961</v>
      </c>
      <c r="E201" s="730" t="s">
        <v>2455</v>
      </c>
      <c r="F201" s="734"/>
      <c r="G201" s="734"/>
      <c r="H201" s="748">
        <v>0</v>
      </c>
      <c r="I201" s="734">
        <v>1</v>
      </c>
      <c r="J201" s="734">
        <v>80.88</v>
      </c>
      <c r="K201" s="748">
        <v>1</v>
      </c>
      <c r="L201" s="734">
        <v>1</v>
      </c>
      <c r="M201" s="735">
        <v>80.88</v>
      </c>
    </row>
    <row r="202" spans="1:13" ht="14.45" customHeight="1" x14ac:dyDescent="0.2">
      <c r="A202" s="729" t="s">
        <v>566</v>
      </c>
      <c r="B202" s="730" t="s">
        <v>2777</v>
      </c>
      <c r="C202" s="730" t="s">
        <v>2778</v>
      </c>
      <c r="D202" s="730" t="s">
        <v>2779</v>
      </c>
      <c r="E202" s="730" t="s">
        <v>2780</v>
      </c>
      <c r="F202" s="734"/>
      <c r="G202" s="734"/>
      <c r="H202" s="748">
        <v>0</v>
      </c>
      <c r="I202" s="734">
        <v>3</v>
      </c>
      <c r="J202" s="734">
        <v>131.1</v>
      </c>
      <c r="K202" s="748">
        <v>1</v>
      </c>
      <c r="L202" s="734">
        <v>3</v>
      </c>
      <c r="M202" s="735">
        <v>131.1</v>
      </c>
    </row>
    <row r="203" spans="1:13" ht="14.45" customHeight="1" x14ac:dyDescent="0.2">
      <c r="A203" s="729" t="s">
        <v>566</v>
      </c>
      <c r="B203" s="730" t="s">
        <v>2781</v>
      </c>
      <c r="C203" s="730" t="s">
        <v>2782</v>
      </c>
      <c r="D203" s="730" t="s">
        <v>1662</v>
      </c>
      <c r="E203" s="730" t="s">
        <v>1663</v>
      </c>
      <c r="F203" s="734"/>
      <c r="G203" s="734"/>
      <c r="H203" s="748">
        <v>0</v>
      </c>
      <c r="I203" s="734">
        <v>2</v>
      </c>
      <c r="J203" s="734">
        <v>3004.54</v>
      </c>
      <c r="K203" s="748">
        <v>1</v>
      </c>
      <c r="L203" s="734">
        <v>2</v>
      </c>
      <c r="M203" s="735">
        <v>3004.54</v>
      </c>
    </row>
    <row r="204" spans="1:13" ht="14.45" customHeight="1" x14ac:dyDescent="0.2">
      <c r="A204" s="729" t="s">
        <v>566</v>
      </c>
      <c r="B204" s="730" t="s">
        <v>2781</v>
      </c>
      <c r="C204" s="730" t="s">
        <v>2783</v>
      </c>
      <c r="D204" s="730" t="s">
        <v>1616</v>
      </c>
      <c r="E204" s="730" t="s">
        <v>1617</v>
      </c>
      <c r="F204" s="734"/>
      <c r="G204" s="734"/>
      <c r="H204" s="748">
        <v>0</v>
      </c>
      <c r="I204" s="734">
        <v>9</v>
      </c>
      <c r="J204" s="734">
        <v>1180.3499999999999</v>
      </c>
      <c r="K204" s="748">
        <v>1</v>
      </c>
      <c r="L204" s="734">
        <v>9</v>
      </c>
      <c r="M204" s="735">
        <v>1180.3499999999999</v>
      </c>
    </row>
    <row r="205" spans="1:13" ht="14.45" customHeight="1" x14ac:dyDescent="0.2">
      <c r="A205" s="729" t="s">
        <v>566</v>
      </c>
      <c r="B205" s="730" t="s">
        <v>2781</v>
      </c>
      <c r="C205" s="730" t="s">
        <v>2784</v>
      </c>
      <c r="D205" s="730" t="s">
        <v>1618</v>
      </c>
      <c r="E205" s="730" t="s">
        <v>1617</v>
      </c>
      <c r="F205" s="734"/>
      <c r="G205" s="734"/>
      <c r="H205" s="748">
        <v>0</v>
      </c>
      <c r="I205" s="734">
        <v>6</v>
      </c>
      <c r="J205" s="734">
        <v>786.90000000000009</v>
      </c>
      <c r="K205" s="748">
        <v>1</v>
      </c>
      <c r="L205" s="734">
        <v>6</v>
      </c>
      <c r="M205" s="735">
        <v>786.90000000000009</v>
      </c>
    </row>
    <row r="206" spans="1:13" ht="14.45" customHeight="1" x14ac:dyDescent="0.2">
      <c r="A206" s="729" t="s">
        <v>566</v>
      </c>
      <c r="B206" s="730" t="s">
        <v>2781</v>
      </c>
      <c r="C206" s="730" t="s">
        <v>2785</v>
      </c>
      <c r="D206" s="730" t="s">
        <v>1639</v>
      </c>
      <c r="E206" s="730" t="s">
        <v>2786</v>
      </c>
      <c r="F206" s="734"/>
      <c r="G206" s="734"/>
      <c r="H206" s="748">
        <v>0</v>
      </c>
      <c r="I206" s="734">
        <v>2</v>
      </c>
      <c r="J206" s="734">
        <v>339.12</v>
      </c>
      <c r="K206" s="748">
        <v>1</v>
      </c>
      <c r="L206" s="734">
        <v>2</v>
      </c>
      <c r="M206" s="735">
        <v>339.12</v>
      </c>
    </row>
    <row r="207" spans="1:13" ht="14.45" customHeight="1" x14ac:dyDescent="0.2">
      <c r="A207" s="729" t="s">
        <v>566</v>
      </c>
      <c r="B207" s="730" t="s">
        <v>2781</v>
      </c>
      <c r="C207" s="730" t="s">
        <v>2787</v>
      </c>
      <c r="D207" s="730" t="s">
        <v>1669</v>
      </c>
      <c r="E207" s="730" t="s">
        <v>2788</v>
      </c>
      <c r="F207" s="734"/>
      <c r="G207" s="734"/>
      <c r="H207" s="748">
        <v>0</v>
      </c>
      <c r="I207" s="734">
        <v>3</v>
      </c>
      <c r="J207" s="734">
        <v>587.25</v>
      </c>
      <c r="K207" s="748">
        <v>1</v>
      </c>
      <c r="L207" s="734">
        <v>3</v>
      </c>
      <c r="M207" s="735">
        <v>587.25</v>
      </c>
    </row>
    <row r="208" spans="1:13" ht="14.45" customHeight="1" x14ac:dyDescent="0.2">
      <c r="A208" s="729" t="s">
        <v>566</v>
      </c>
      <c r="B208" s="730" t="s">
        <v>2781</v>
      </c>
      <c r="C208" s="730" t="s">
        <v>2789</v>
      </c>
      <c r="D208" s="730" t="s">
        <v>1620</v>
      </c>
      <c r="E208" s="730" t="s">
        <v>1621</v>
      </c>
      <c r="F208" s="734"/>
      <c r="G208" s="734"/>
      <c r="H208" s="748">
        <v>0</v>
      </c>
      <c r="I208" s="734">
        <v>12</v>
      </c>
      <c r="J208" s="734">
        <v>501.6</v>
      </c>
      <c r="K208" s="748">
        <v>1</v>
      </c>
      <c r="L208" s="734">
        <v>12</v>
      </c>
      <c r="M208" s="735">
        <v>501.6</v>
      </c>
    </row>
    <row r="209" spans="1:13" ht="14.45" customHeight="1" x14ac:dyDescent="0.2">
      <c r="A209" s="729" t="s">
        <v>566</v>
      </c>
      <c r="B209" s="730" t="s">
        <v>2781</v>
      </c>
      <c r="C209" s="730" t="s">
        <v>2790</v>
      </c>
      <c r="D209" s="730" t="s">
        <v>1622</v>
      </c>
      <c r="E209" s="730" t="s">
        <v>1621</v>
      </c>
      <c r="F209" s="734"/>
      <c r="G209" s="734"/>
      <c r="H209" s="748">
        <v>0</v>
      </c>
      <c r="I209" s="734">
        <v>6</v>
      </c>
      <c r="J209" s="734">
        <v>250.79999999999995</v>
      </c>
      <c r="K209" s="748">
        <v>1</v>
      </c>
      <c r="L209" s="734">
        <v>6</v>
      </c>
      <c r="M209" s="735">
        <v>250.79999999999995</v>
      </c>
    </row>
    <row r="210" spans="1:13" ht="14.45" customHeight="1" x14ac:dyDescent="0.2">
      <c r="A210" s="729" t="s">
        <v>566</v>
      </c>
      <c r="B210" s="730" t="s">
        <v>2781</v>
      </c>
      <c r="C210" s="730" t="s">
        <v>2791</v>
      </c>
      <c r="D210" s="730" t="s">
        <v>1648</v>
      </c>
      <c r="E210" s="730" t="s">
        <v>984</v>
      </c>
      <c r="F210" s="734"/>
      <c r="G210" s="734"/>
      <c r="H210" s="748">
        <v>0</v>
      </c>
      <c r="I210" s="734">
        <v>2</v>
      </c>
      <c r="J210" s="734">
        <v>277.08</v>
      </c>
      <c r="K210" s="748">
        <v>1</v>
      </c>
      <c r="L210" s="734">
        <v>2</v>
      </c>
      <c r="M210" s="735">
        <v>277.08</v>
      </c>
    </row>
    <row r="211" spans="1:13" ht="14.45" customHeight="1" x14ac:dyDescent="0.2">
      <c r="A211" s="729" t="s">
        <v>566</v>
      </c>
      <c r="B211" s="730" t="s">
        <v>2781</v>
      </c>
      <c r="C211" s="730" t="s">
        <v>2792</v>
      </c>
      <c r="D211" s="730" t="s">
        <v>1647</v>
      </c>
      <c r="E211" s="730" t="s">
        <v>984</v>
      </c>
      <c r="F211" s="734"/>
      <c r="G211" s="734"/>
      <c r="H211" s="748">
        <v>0</v>
      </c>
      <c r="I211" s="734">
        <v>32</v>
      </c>
      <c r="J211" s="734">
        <v>4433.28</v>
      </c>
      <c r="K211" s="748">
        <v>1</v>
      </c>
      <c r="L211" s="734">
        <v>32</v>
      </c>
      <c r="M211" s="735">
        <v>4433.28</v>
      </c>
    </row>
    <row r="212" spans="1:13" ht="14.45" customHeight="1" x14ac:dyDescent="0.2">
      <c r="A212" s="729" t="s">
        <v>566</v>
      </c>
      <c r="B212" s="730" t="s">
        <v>2781</v>
      </c>
      <c r="C212" s="730" t="s">
        <v>2793</v>
      </c>
      <c r="D212" s="730" t="s">
        <v>1652</v>
      </c>
      <c r="E212" s="730" t="s">
        <v>984</v>
      </c>
      <c r="F212" s="734"/>
      <c r="G212" s="734"/>
      <c r="H212" s="748">
        <v>0</v>
      </c>
      <c r="I212" s="734">
        <v>16</v>
      </c>
      <c r="J212" s="734">
        <v>2216.64</v>
      </c>
      <c r="K212" s="748">
        <v>1</v>
      </c>
      <c r="L212" s="734">
        <v>16</v>
      </c>
      <c r="M212" s="735">
        <v>2216.64</v>
      </c>
    </row>
    <row r="213" spans="1:13" ht="14.45" customHeight="1" x14ac:dyDescent="0.2">
      <c r="A213" s="729" t="s">
        <v>566</v>
      </c>
      <c r="B213" s="730" t="s">
        <v>2781</v>
      </c>
      <c r="C213" s="730" t="s">
        <v>2794</v>
      </c>
      <c r="D213" s="730" t="s">
        <v>1649</v>
      </c>
      <c r="E213" s="730" t="s">
        <v>984</v>
      </c>
      <c r="F213" s="734"/>
      <c r="G213" s="734"/>
      <c r="H213" s="748">
        <v>0</v>
      </c>
      <c r="I213" s="734">
        <v>72</v>
      </c>
      <c r="J213" s="734">
        <v>9974.8799999999992</v>
      </c>
      <c r="K213" s="748">
        <v>1</v>
      </c>
      <c r="L213" s="734">
        <v>72</v>
      </c>
      <c r="M213" s="735">
        <v>9974.8799999999992</v>
      </c>
    </row>
    <row r="214" spans="1:13" ht="14.45" customHeight="1" x14ac:dyDescent="0.2">
      <c r="A214" s="729" t="s">
        <v>566</v>
      </c>
      <c r="B214" s="730" t="s">
        <v>2781</v>
      </c>
      <c r="C214" s="730" t="s">
        <v>2795</v>
      </c>
      <c r="D214" s="730" t="s">
        <v>1664</v>
      </c>
      <c r="E214" s="730" t="s">
        <v>1661</v>
      </c>
      <c r="F214" s="734"/>
      <c r="G214" s="734"/>
      <c r="H214" s="748">
        <v>0</v>
      </c>
      <c r="I214" s="734">
        <v>8</v>
      </c>
      <c r="J214" s="734">
        <v>1258.9599999999998</v>
      </c>
      <c r="K214" s="748">
        <v>1</v>
      </c>
      <c r="L214" s="734">
        <v>8</v>
      </c>
      <c r="M214" s="735">
        <v>1258.9599999999998</v>
      </c>
    </row>
    <row r="215" spans="1:13" ht="14.45" customHeight="1" x14ac:dyDescent="0.2">
      <c r="A215" s="729" t="s">
        <v>566</v>
      </c>
      <c r="B215" s="730" t="s">
        <v>2781</v>
      </c>
      <c r="C215" s="730" t="s">
        <v>2796</v>
      </c>
      <c r="D215" s="730" t="s">
        <v>1646</v>
      </c>
      <c r="E215" s="730" t="s">
        <v>984</v>
      </c>
      <c r="F215" s="734"/>
      <c r="G215" s="734"/>
      <c r="H215" s="748">
        <v>0</v>
      </c>
      <c r="I215" s="734">
        <v>43</v>
      </c>
      <c r="J215" s="734">
        <v>4807.83</v>
      </c>
      <c r="K215" s="748">
        <v>1</v>
      </c>
      <c r="L215" s="734">
        <v>43</v>
      </c>
      <c r="M215" s="735">
        <v>4807.83</v>
      </c>
    </row>
    <row r="216" spans="1:13" ht="14.45" customHeight="1" x14ac:dyDescent="0.2">
      <c r="A216" s="729" t="s">
        <v>566</v>
      </c>
      <c r="B216" s="730" t="s">
        <v>2781</v>
      </c>
      <c r="C216" s="730" t="s">
        <v>2797</v>
      </c>
      <c r="D216" s="730" t="s">
        <v>1645</v>
      </c>
      <c r="E216" s="730" t="s">
        <v>984</v>
      </c>
      <c r="F216" s="734"/>
      <c r="G216" s="734"/>
      <c r="H216" s="748">
        <v>0</v>
      </c>
      <c r="I216" s="734">
        <v>151</v>
      </c>
      <c r="J216" s="734">
        <v>16883.310000000001</v>
      </c>
      <c r="K216" s="748">
        <v>1</v>
      </c>
      <c r="L216" s="734">
        <v>151</v>
      </c>
      <c r="M216" s="735">
        <v>16883.310000000001</v>
      </c>
    </row>
    <row r="217" spans="1:13" ht="14.45" customHeight="1" x14ac:dyDescent="0.2">
      <c r="A217" s="729" t="s">
        <v>566</v>
      </c>
      <c r="B217" s="730" t="s">
        <v>2781</v>
      </c>
      <c r="C217" s="730" t="s">
        <v>2798</v>
      </c>
      <c r="D217" s="730" t="s">
        <v>1642</v>
      </c>
      <c r="E217" s="730" t="s">
        <v>984</v>
      </c>
      <c r="F217" s="734"/>
      <c r="G217" s="734"/>
      <c r="H217" s="748">
        <v>0</v>
      </c>
      <c r="I217" s="734">
        <v>13</v>
      </c>
      <c r="J217" s="734">
        <v>1453.5299999999997</v>
      </c>
      <c r="K217" s="748">
        <v>1</v>
      </c>
      <c r="L217" s="734">
        <v>13</v>
      </c>
      <c r="M217" s="735">
        <v>1453.5299999999997</v>
      </c>
    </row>
    <row r="218" spans="1:13" ht="14.45" customHeight="1" x14ac:dyDescent="0.2">
      <c r="A218" s="729" t="s">
        <v>566</v>
      </c>
      <c r="B218" s="730" t="s">
        <v>2781</v>
      </c>
      <c r="C218" s="730" t="s">
        <v>2799</v>
      </c>
      <c r="D218" s="730" t="s">
        <v>1644</v>
      </c>
      <c r="E218" s="730" t="s">
        <v>984</v>
      </c>
      <c r="F218" s="734"/>
      <c r="G218" s="734"/>
      <c r="H218" s="748">
        <v>0</v>
      </c>
      <c r="I218" s="734">
        <v>12</v>
      </c>
      <c r="J218" s="734">
        <v>1341.72</v>
      </c>
      <c r="K218" s="748">
        <v>1</v>
      </c>
      <c r="L218" s="734">
        <v>12</v>
      </c>
      <c r="M218" s="735">
        <v>1341.72</v>
      </c>
    </row>
    <row r="219" spans="1:13" ht="14.45" customHeight="1" x14ac:dyDescent="0.2">
      <c r="A219" s="729" t="s">
        <v>566</v>
      </c>
      <c r="B219" s="730" t="s">
        <v>2781</v>
      </c>
      <c r="C219" s="730" t="s">
        <v>2800</v>
      </c>
      <c r="D219" s="730" t="s">
        <v>1653</v>
      </c>
      <c r="E219" s="730" t="s">
        <v>1629</v>
      </c>
      <c r="F219" s="734"/>
      <c r="G219" s="734"/>
      <c r="H219" s="748">
        <v>0</v>
      </c>
      <c r="I219" s="734">
        <v>13</v>
      </c>
      <c r="J219" s="734">
        <v>1255.1500000000001</v>
      </c>
      <c r="K219" s="748">
        <v>1</v>
      </c>
      <c r="L219" s="734">
        <v>13</v>
      </c>
      <c r="M219" s="735">
        <v>1255.1500000000001</v>
      </c>
    </row>
    <row r="220" spans="1:13" ht="14.45" customHeight="1" x14ac:dyDescent="0.2">
      <c r="A220" s="729" t="s">
        <v>566</v>
      </c>
      <c r="B220" s="730" t="s">
        <v>2781</v>
      </c>
      <c r="C220" s="730" t="s">
        <v>2801</v>
      </c>
      <c r="D220" s="730" t="s">
        <v>1658</v>
      </c>
      <c r="E220" s="730" t="s">
        <v>1629</v>
      </c>
      <c r="F220" s="734"/>
      <c r="G220" s="734"/>
      <c r="H220" s="748">
        <v>0</v>
      </c>
      <c r="I220" s="734">
        <v>20</v>
      </c>
      <c r="J220" s="734">
        <v>1930.999993047004</v>
      </c>
      <c r="K220" s="748">
        <v>1</v>
      </c>
      <c r="L220" s="734">
        <v>20</v>
      </c>
      <c r="M220" s="735">
        <v>1930.999993047004</v>
      </c>
    </row>
    <row r="221" spans="1:13" ht="14.45" customHeight="1" x14ac:dyDescent="0.2">
      <c r="A221" s="729" t="s">
        <v>566</v>
      </c>
      <c r="B221" s="730" t="s">
        <v>2781</v>
      </c>
      <c r="C221" s="730" t="s">
        <v>2802</v>
      </c>
      <c r="D221" s="730" t="s">
        <v>1655</v>
      </c>
      <c r="E221" s="730" t="s">
        <v>1629</v>
      </c>
      <c r="F221" s="734"/>
      <c r="G221" s="734"/>
      <c r="H221" s="748">
        <v>0</v>
      </c>
      <c r="I221" s="734">
        <v>25</v>
      </c>
      <c r="J221" s="734">
        <v>2413.749993047004</v>
      </c>
      <c r="K221" s="748">
        <v>1</v>
      </c>
      <c r="L221" s="734">
        <v>25</v>
      </c>
      <c r="M221" s="735">
        <v>2413.749993047004</v>
      </c>
    </row>
    <row r="222" spans="1:13" ht="14.45" customHeight="1" x14ac:dyDescent="0.2">
      <c r="A222" s="729" t="s">
        <v>566</v>
      </c>
      <c r="B222" s="730" t="s">
        <v>2781</v>
      </c>
      <c r="C222" s="730" t="s">
        <v>2803</v>
      </c>
      <c r="D222" s="730" t="s">
        <v>2804</v>
      </c>
      <c r="E222" s="730" t="s">
        <v>1629</v>
      </c>
      <c r="F222" s="734"/>
      <c r="G222" s="734"/>
      <c r="H222" s="748">
        <v>0</v>
      </c>
      <c r="I222" s="734">
        <v>12</v>
      </c>
      <c r="J222" s="734">
        <v>1158.5999999999999</v>
      </c>
      <c r="K222" s="748">
        <v>1</v>
      </c>
      <c r="L222" s="734">
        <v>12</v>
      </c>
      <c r="M222" s="735">
        <v>1158.5999999999999</v>
      </c>
    </row>
    <row r="223" spans="1:13" ht="14.45" customHeight="1" x14ac:dyDescent="0.2">
      <c r="A223" s="729" t="s">
        <v>566</v>
      </c>
      <c r="B223" s="730" t="s">
        <v>2781</v>
      </c>
      <c r="C223" s="730" t="s">
        <v>2805</v>
      </c>
      <c r="D223" s="730" t="s">
        <v>1619</v>
      </c>
      <c r="E223" s="730" t="s">
        <v>1617</v>
      </c>
      <c r="F223" s="734"/>
      <c r="G223" s="734"/>
      <c r="H223" s="748">
        <v>0</v>
      </c>
      <c r="I223" s="734">
        <v>31</v>
      </c>
      <c r="J223" s="734">
        <v>5183.8200000000006</v>
      </c>
      <c r="K223" s="748">
        <v>1</v>
      </c>
      <c r="L223" s="734">
        <v>31</v>
      </c>
      <c r="M223" s="735">
        <v>5183.8200000000006</v>
      </c>
    </row>
    <row r="224" spans="1:13" ht="14.45" customHeight="1" x14ac:dyDescent="0.2">
      <c r="A224" s="729" t="s">
        <v>566</v>
      </c>
      <c r="B224" s="730" t="s">
        <v>2781</v>
      </c>
      <c r="C224" s="730" t="s">
        <v>2806</v>
      </c>
      <c r="D224" s="730" t="s">
        <v>1650</v>
      </c>
      <c r="E224" s="730" t="s">
        <v>984</v>
      </c>
      <c r="F224" s="734"/>
      <c r="G224" s="734"/>
      <c r="H224" s="748">
        <v>0</v>
      </c>
      <c r="I224" s="734">
        <v>16</v>
      </c>
      <c r="J224" s="734">
        <v>2216.64</v>
      </c>
      <c r="K224" s="748">
        <v>1</v>
      </c>
      <c r="L224" s="734">
        <v>16</v>
      </c>
      <c r="M224" s="735">
        <v>2216.64</v>
      </c>
    </row>
    <row r="225" spans="1:13" ht="14.45" customHeight="1" x14ac:dyDescent="0.2">
      <c r="A225" s="729" t="s">
        <v>566</v>
      </c>
      <c r="B225" s="730" t="s">
        <v>2781</v>
      </c>
      <c r="C225" s="730" t="s">
        <v>2807</v>
      </c>
      <c r="D225" s="730" t="s">
        <v>1651</v>
      </c>
      <c r="E225" s="730" t="s">
        <v>984</v>
      </c>
      <c r="F225" s="734"/>
      <c r="G225" s="734"/>
      <c r="H225" s="748">
        <v>0</v>
      </c>
      <c r="I225" s="734">
        <v>37</v>
      </c>
      <c r="J225" s="734">
        <v>5125.9799999999996</v>
      </c>
      <c r="K225" s="748">
        <v>1</v>
      </c>
      <c r="L225" s="734">
        <v>37</v>
      </c>
      <c r="M225" s="735">
        <v>5125.9799999999996</v>
      </c>
    </row>
    <row r="226" spans="1:13" ht="14.45" customHeight="1" x14ac:dyDescent="0.2">
      <c r="A226" s="729" t="s">
        <v>566</v>
      </c>
      <c r="B226" s="730" t="s">
        <v>2781</v>
      </c>
      <c r="C226" s="730" t="s">
        <v>2808</v>
      </c>
      <c r="D226" s="730" t="s">
        <v>2809</v>
      </c>
      <c r="E226" s="730" t="s">
        <v>984</v>
      </c>
      <c r="F226" s="734"/>
      <c r="G226" s="734"/>
      <c r="H226" s="748">
        <v>0</v>
      </c>
      <c r="I226" s="734">
        <v>21</v>
      </c>
      <c r="J226" s="734">
        <v>2348.0099999999998</v>
      </c>
      <c r="K226" s="748">
        <v>1</v>
      </c>
      <c r="L226" s="734">
        <v>21</v>
      </c>
      <c r="M226" s="735">
        <v>2348.0099999999998</v>
      </c>
    </row>
    <row r="227" spans="1:13" ht="14.45" customHeight="1" x14ac:dyDescent="0.2">
      <c r="A227" s="729" t="s">
        <v>566</v>
      </c>
      <c r="B227" s="730" t="s">
        <v>2781</v>
      </c>
      <c r="C227" s="730" t="s">
        <v>2810</v>
      </c>
      <c r="D227" s="730" t="s">
        <v>1641</v>
      </c>
      <c r="E227" s="730" t="s">
        <v>984</v>
      </c>
      <c r="F227" s="734"/>
      <c r="G227" s="734"/>
      <c r="H227" s="748">
        <v>0</v>
      </c>
      <c r="I227" s="734">
        <v>6</v>
      </c>
      <c r="J227" s="734">
        <v>831.2399999999999</v>
      </c>
      <c r="K227" s="748">
        <v>1</v>
      </c>
      <c r="L227" s="734">
        <v>6</v>
      </c>
      <c r="M227" s="735">
        <v>831.2399999999999</v>
      </c>
    </row>
    <row r="228" spans="1:13" ht="14.45" customHeight="1" x14ac:dyDescent="0.2">
      <c r="A228" s="729" t="s">
        <v>566</v>
      </c>
      <c r="B228" s="730" t="s">
        <v>2781</v>
      </c>
      <c r="C228" s="730" t="s">
        <v>2811</v>
      </c>
      <c r="D228" s="730" t="s">
        <v>1626</v>
      </c>
      <c r="E228" s="730" t="s">
        <v>984</v>
      </c>
      <c r="F228" s="734"/>
      <c r="G228" s="734"/>
      <c r="H228" s="748">
        <v>0</v>
      </c>
      <c r="I228" s="734">
        <v>100</v>
      </c>
      <c r="J228" s="734">
        <v>14422</v>
      </c>
      <c r="K228" s="748">
        <v>1</v>
      </c>
      <c r="L228" s="734">
        <v>100</v>
      </c>
      <c r="M228" s="735">
        <v>14422</v>
      </c>
    </row>
    <row r="229" spans="1:13" ht="14.45" customHeight="1" x14ac:dyDescent="0.2">
      <c r="A229" s="729" t="s">
        <v>566</v>
      </c>
      <c r="B229" s="730" t="s">
        <v>2781</v>
      </c>
      <c r="C229" s="730" t="s">
        <v>2812</v>
      </c>
      <c r="D229" s="730" t="s">
        <v>1625</v>
      </c>
      <c r="E229" s="730" t="s">
        <v>984</v>
      </c>
      <c r="F229" s="734"/>
      <c r="G229" s="734"/>
      <c r="H229" s="748">
        <v>0</v>
      </c>
      <c r="I229" s="734">
        <v>11</v>
      </c>
      <c r="J229" s="734">
        <v>1586.42</v>
      </c>
      <c r="K229" s="748">
        <v>1</v>
      </c>
      <c r="L229" s="734">
        <v>11</v>
      </c>
      <c r="M229" s="735">
        <v>1586.42</v>
      </c>
    </row>
    <row r="230" spans="1:13" ht="14.45" customHeight="1" x14ac:dyDescent="0.2">
      <c r="A230" s="729" t="s">
        <v>566</v>
      </c>
      <c r="B230" s="730" t="s">
        <v>2781</v>
      </c>
      <c r="C230" s="730" t="s">
        <v>2813</v>
      </c>
      <c r="D230" s="730" t="s">
        <v>1627</v>
      </c>
      <c r="E230" s="730" t="s">
        <v>984</v>
      </c>
      <c r="F230" s="734"/>
      <c r="G230" s="734"/>
      <c r="H230" s="748">
        <v>0</v>
      </c>
      <c r="I230" s="734">
        <v>2</v>
      </c>
      <c r="J230" s="734">
        <v>288.44</v>
      </c>
      <c r="K230" s="748">
        <v>1</v>
      </c>
      <c r="L230" s="734">
        <v>2</v>
      </c>
      <c r="M230" s="735">
        <v>288.44</v>
      </c>
    </row>
    <row r="231" spans="1:13" ht="14.45" customHeight="1" x14ac:dyDescent="0.2">
      <c r="A231" s="729" t="s">
        <v>566</v>
      </c>
      <c r="B231" s="730" t="s">
        <v>2781</v>
      </c>
      <c r="C231" s="730" t="s">
        <v>2814</v>
      </c>
      <c r="D231" s="730" t="s">
        <v>2815</v>
      </c>
      <c r="E231" s="730" t="s">
        <v>1661</v>
      </c>
      <c r="F231" s="734"/>
      <c r="G231" s="734"/>
      <c r="H231" s="748">
        <v>0</v>
      </c>
      <c r="I231" s="734">
        <v>34</v>
      </c>
      <c r="J231" s="734">
        <v>7160.68</v>
      </c>
      <c r="K231" s="748">
        <v>1</v>
      </c>
      <c r="L231" s="734">
        <v>34</v>
      </c>
      <c r="M231" s="735">
        <v>7160.68</v>
      </c>
    </row>
    <row r="232" spans="1:13" ht="14.45" customHeight="1" x14ac:dyDescent="0.2">
      <c r="A232" s="729" t="s">
        <v>574</v>
      </c>
      <c r="B232" s="730" t="s">
        <v>2292</v>
      </c>
      <c r="C232" s="730" t="s">
        <v>2293</v>
      </c>
      <c r="D232" s="730" t="s">
        <v>785</v>
      </c>
      <c r="E232" s="730" t="s">
        <v>2294</v>
      </c>
      <c r="F232" s="734"/>
      <c r="G232" s="734"/>
      <c r="H232" s="748">
        <v>0</v>
      </c>
      <c r="I232" s="734">
        <v>76</v>
      </c>
      <c r="J232" s="734">
        <v>1261.33</v>
      </c>
      <c r="K232" s="748">
        <v>1</v>
      </c>
      <c r="L232" s="734">
        <v>76</v>
      </c>
      <c r="M232" s="735">
        <v>1261.33</v>
      </c>
    </row>
    <row r="233" spans="1:13" ht="14.45" customHeight="1" x14ac:dyDescent="0.2">
      <c r="A233" s="729" t="s">
        <v>574</v>
      </c>
      <c r="B233" s="730" t="s">
        <v>2292</v>
      </c>
      <c r="C233" s="730" t="s">
        <v>2295</v>
      </c>
      <c r="D233" s="730" t="s">
        <v>785</v>
      </c>
      <c r="E233" s="730" t="s">
        <v>2296</v>
      </c>
      <c r="F233" s="734"/>
      <c r="G233" s="734"/>
      <c r="H233" s="748">
        <v>0</v>
      </c>
      <c r="I233" s="734">
        <v>2</v>
      </c>
      <c r="J233" s="734">
        <v>24.400000000000006</v>
      </c>
      <c r="K233" s="748">
        <v>1</v>
      </c>
      <c r="L233" s="734">
        <v>2</v>
      </c>
      <c r="M233" s="735">
        <v>24.400000000000006</v>
      </c>
    </row>
    <row r="234" spans="1:13" ht="14.45" customHeight="1" x14ac:dyDescent="0.2">
      <c r="A234" s="729" t="s">
        <v>574</v>
      </c>
      <c r="B234" s="730" t="s">
        <v>2292</v>
      </c>
      <c r="C234" s="730" t="s">
        <v>2297</v>
      </c>
      <c r="D234" s="730" t="s">
        <v>785</v>
      </c>
      <c r="E234" s="730" t="s">
        <v>2298</v>
      </c>
      <c r="F234" s="734"/>
      <c r="G234" s="734"/>
      <c r="H234" s="748">
        <v>0</v>
      </c>
      <c r="I234" s="734">
        <v>28</v>
      </c>
      <c r="J234" s="734">
        <v>1200.2200000000003</v>
      </c>
      <c r="K234" s="748">
        <v>1</v>
      </c>
      <c r="L234" s="734">
        <v>28</v>
      </c>
      <c r="M234" s="735">
        <v>1200.2200000000003</v>
      </c>
    </row>
    <row r="235" spans="1:13" ht="14.45" customHeight="1" x14ac:dyDescent="0.2">
      <c r="A235" s="729" t="s">
        <v>574</v>
      </c>
      <c r="B235" s="730" t="s">
        <v>2299</v>
      </c>
      <c r="C235" s="730" t="s">
        <v>2816</v>
      </c>
      <c r="D235" s="730" t="s">
        <v>1961</v>
      </c>
      <c r="E235" s="730" t="s">
        <v>2817</v>
      </c>
      <c r="F235" s="734"/>
      <c r="G235" s="734"/>
      <c r="H235" s="748">
        <v>0</v>
      </c>
      <c r="I235" s="734">
        <v>1</v>
      </c>
      <c r="J235" s="734">
        <v>106.05999999999999</v>
      </c>
      <c r="K235" s="748">
        <v>1</v>
      </c>
      <c r="L235" s="734">
        <v>1</v>
      </c>
      <c r="M235" s="735">
        <v>106.05999999999999</v>
      </c>
    </row>
    <row r="236" spans="1:13" ht="14.45" customHeight="1" x14ac:dyDescent="0.2">
      <c r="A236" s="729" t="s">
        <v>574</v>
      </c>
      <c r="B236" s="730" t="s">
        <v>2299</v>
      </c>
      <c r="C236" s="730" t="s">
        <v>2818</v>
      </c>
      <c r="D236" s="730" t="s">
        <v>1961</v>
      </c>
      <c r="E236" s="730" t="s">
        <v>2819</v>
      </c>
      <c r="F236" s="734"/>
      <c r="G236" s="734"/>
      <c r="H236" s="748">
        <v>0</v>
      </c>
      <c r="I236" s="734">
        <v>1</v>
      </c>
      <c r="J236" s="734">
        <v>198.13000000000005</v>
      </c>
      <c r="K236" s="748">
        <v>1</v>
      </c>
      <c r="L236" s="734">
        <v>1</v>
      </c>
      <c r="M236" s="735">
        <v>198.13000000000005</v>
      </c>
    </row>
    <row r="237" spans="1:13" ht="14.45" customHeight="1" x14ac:dyDescent="0.2">
      <c r="A237" s="729" t="s">
        <v>574</v>
      </c>
      <c r="B237" s="730" t="s">
        <v>2306</v>
      </c>
      <c r="C237" s="730" t="s">
        <v>2307</v>
      </c>
      <c r="D237" s="730" t="s">
        <v>1094</v>
      </c>
      <c r="E237" s="730" t="s">
        <v>1095</v>
      </c>
      <c r="F237" s="734"/>
      <c r="G237" s="734"/>
      <c r="H237" s="748">
        <v>0</v>
      </c>
      <c r="I237" s="734">
        <v>11</v>
      </c>
      <c r="J237" s="734">
        <v>1353.81</v>
      </c>
      <c r="K237" s="748">
        <v>1</v>
      </c>
      <c r="L237" s="734">
        <v>11</v>
      </c>
      <c r="M237" s="735">
        <v>1353.81</v>
      </c>
    </row>
    <row r="238" spans="1:13" ht="14.45" customHeight="1" x14ac:dyDescent="0.2">
      <c r="A238" s="729" t="s">
        <v>574</v>
      </c>
      <c r="B238" s="730" t="s">
        <v>2306</v>
      </c>
      <c r="C238" s="730" t="s">
        <v>2820</v>
      </c>
      <c r="D238" s="730" t="s">
        <v>1094</v>
      </c>
      <c r="E238" s="730" t="s">
        <v>1942</v>
      </c>
      <c r="F238" s="734">
        <v>5</v>
      </c>
      <c r="G238" s="734">
        <v>1570.48</v>
      </c>
      <c r="H238" s="748">
        <v>1</v>
      </c>
      <c r="I238" s="734"/>
      <c r="J238" s="734"/>
      <c r="K238" s="748">
        <v>0</v>
      </c>
      <c r="L238" s="734">
        <v>5</v>
      </c>
      <c r="M238" s="735">
        <v>1570.48</v>
      </c>
    </row>
    <row r="239" spans="1:13" ht="14.45" customHeight="1" x14ac:dyDescent="0.2">
      <c r="A239" s="729" t="s">
        <v>574</v>
      </c>
      <c r="B239" s="730" t="s">
        <v>2821</v>
      </c>
      <c r="C239" s="730" t="s">
        <v>2822</v>
      </c>
      <c r="D239" s="730" t="s">
        <v>2042</v>
      </c>
      <c r="E239" s="730" t="s">
        <v>2823</v>
      </c>
      <c r="F239" s="734"/>
      <c r="G239" s="734"/>
      <c r="H239" s="748">
        <v>0</v>
      </c>
      <c r="I239" s="734">
        <v>2</v>
      </c>
      <c r="J239" s="734">
        <v>228.04000000000005</v>
      </c>
      <c r="K239" s="748">
        <v>1</v>
      </c>
      <c r="L239" s="734">
        <v>2</v>
      </c>
      <c r="M239" s="735">
        <v>228.04000000000005</v>
      </c>
    </row>
    <row r="240" spans="1:13" ht="14.45" customHeight="1" x14ac:dyDescent="0.2">
      <c r="A240" s="729" t="s">
        <v>574</v>
      </c>
      <c r="B240" s="730" t="s">
        <v>2308</v>
      </c>
      <c r="C240" s="730" t="s">
        <v>2309</v>
      </c>
      <c r="D240" s="730" t="s">
        <v>2310</v>
      </c>
      <c r="E240" s="730" t="s">
        <v>2311</v>
      </c>
      <c r="F240" s="734"/>
      <c r="G240" s="734"/>
      <c r="H240" s="748">
        <v>0</v>
      </c>
      <c r="I240" s="734">
        <v>2</v>
      </c>
      <c r="J240" s="734">
        <v>1255.04</v>
      </c>
      <c r="K240" s="748">
        <v>1</v>
      </c>
      <c r="L240" s="734">
        <v>2</v>
      </c>
      <c r="M240" s="735">
        <v>1255.04</v>
      </c>
    </row>
    <row r="241" spans="1:13" ht="14.45" customHeight="1" x14ac:dyDescent="0.2">
      <c r="A241" s="729" t="s">
        <v>574</v>
      </c>
      <c r="B241" s="730" t="s">
        <v>2824</v>
      </c>
      <c r="C241" s="730" t="s">
        <v>2825</v>
      </c>
      <c r="D241" s="730" t="s">
        <v>2826</v>
      </c>
      <c r="E241" s="730" t="s">
        <v>2827</v>
      </c>
      <c r="F241" s="734"/>
      <c r="G241" s="734"/>
      <c r="H241" s="748">
        <v>0</v>
      </c>
      <c r="I241" s="734">
        <v>1</v>
      </c>
      <c r="J241" s="734">
        <v>406.40999999999997</v>
      </c>
      <c r="K241" s="748">
        <v>1</v>
      </c>
      <c r="L241" s="734">
        <v>1</v>
      </c>
      <c r="M241" s="735">
        <v>406.40999999999997</v>
      </c>
    </row>
    <row r="242" spans="1:13" ht="14.45" customHeight="1" x14ac:dyDescent="0.2">
      <c r="A242" s="729" t="s">
        <v>574</v>
      </c>
      <c r="B242" s="730" t="s">
        <v>2312</v>
      </c>
      <c r="C242" s="730" t="s">
        <v>2313</v>
      </c>
      <c r="D242" s="730" t="s">
        <v>2314</v>
      </c>
      <c r="E242" s="730" t="s">
        <v>2315</v>
      </c>
      <c r="F242" s="734"/>
      <c r="G242" s="734"/>
      <c r="H242" s="748">
        <v>0</v>
      </c>
      <c r="I242" s="734">
        <v>1</v>
      </c>
      <c r="J242" s="734">
        <v>635.04</v>
      </c>
      <c r="K242" s="748">
        <v>1</v>
      </c>
      <c r="L242" s="734">
        <v>1</v>
      </c>
      <c r="M242" s="735">
        <v>635.04</v>
      </c>
    </row>
    <row r="243" spans="1:13" ht="14.45" customHeight="1" x14ac:dyDescent="0.2">
      <c r="A243" s="729" t="s">
        <v>574</v>
      </c>
      <c r="B243" s="730" t="s">
        <v>2828</v>
      </c>
      <c r="C243" s="730" t="s">
        <v>2829</v>
      </c>
      <c r="D243" s="730" t="s">
        <v>2830</v>
      </c>
      <c r="E243" s="730" t="s">
        <v>2315</v>
      </c>
      <c r="F243" s="734"/>
      <c r="G243" s="734"/>
      <c r="H243" s="748">
        <v>0</v>
      </c>
      <c r="I243" s="734">
        <v>1</v>
      </c>
      <c r="J243" s="734">
        <v>577.20000000000005</v>
      </c>
      <c r="K243" s="748">
        <v>1</v>
      </c>
      <c r="L243" s="734">
        <v>1</v>
      </c>
      <c r="M243" s="735">
        <v>577.20000000000005</v>
      </c>
    </row>
    <row r="244" spans="1:13" ht="14.45" customHeight="1" x14ac:dyDescent="0.2">
      <c r="A244" s="729" t="s">
        <v>574</v>
      </c>
      <c r="B244" s="730" t="s">
        <v>2316</v>
      </c>
      <c r="C244" s="730" t="s">
        <v>2319</v>
      </c>
      <c r="D244" s="730" t="s">
        <v>2320</v>
      </c>
      <c r="E244" s="730" t="s">
        <v>958</v>
      </c>
      <c r="F244" s="734"/>
      <c r="G244" s="734"/>
      <c r="H244" s="748">
        <v>0</v>
      </c>
      <c r="I244" s="734">
        <v>1</v>
      </c>
      <c r="J244" s="734">
        <v>1039.8899999999999</v>
      </c>
      <c r="K244" s="748">
        <v>1</v>
      </c>
      <c r="L244" s="734">
        <v>1</v>
      </c>
      <c r="M244" s="735">
        <v>1039.8899999999999</v>
      </c>
    </row>
    <row r="245" spans="1:13" ht="14.45" customHeight="1" x14ac:dyDescent="0.2">
      <c r="A245" s="729" t="s">
        <v>574</v>
      </c>
      <c r="B245" s="730" t="s">
        <v>2321</v>
      </c>
      <c r="C245" s="730" t="s">
        <v>2322</v>
      </c>
      <c r="D245" s="730" t="s">
        <v>2323</v>
      </c>
      <c r="E245" s="730" t="s">
        <v>2324</v>
      </c>
      <c r="F245" s="734"/>
      <c r="G245" s="734"/>
      <c r="H245" s="748">
        <v>0</v>
      </c>
      <c r="I245" s="734">
        <v>5</v>
      </c>
      <c r="J245" s="734">
        <v>351.95000000000005</v>
      </c>
      <c r="K245" s="748">
        <v>1</v>
      </c>
      <c r="L245" s="734">
        <v>5</v>
      </c>
      <c r="M245" s="735">
        <v>351.95000000000005</v>
      </c>
    </row>
    <row r="246" spans="1:13" ht="14.45" customHeight="1" x14ac:dyDescent="0.2">
      <c r="A246" s="729" t="s">
        <v>574</v>
      </c>
      <c r="B246" s="730" t="s">
        <v>2321</v>
      </c>
      <c r="C246" s="730" t="s">
        <v>2325</v>
      </c>
      <c r="D246" s="730" t="s">
        <v>2323</v>
      </c>
      <c r="E246" s="730" t="s">
        <v>1418</v>
      </c>
      <c r="F246" s="734"/>
      <c r="G246" s="734"/>
      <c r="H246" s="748">
        <v>0</v>
      </c>
      <c r="I246" s="734">
        <v>3</v>
      </c>
      <c r="J246" s="734">
        <v>291.93000000000006</v>
      </c>
      <c r="K246" s="748">
        <v>1</v>
      </c>
      <c r="L246" s="734">
        <v>3</v>
      </c>
      <c r="M246" s="735">
        <v>291.93000000000006</v>
      </c>
    </row>
    <row r="247" spans="1:13" ht="14.45" customHeight="1" x14ac:dyDescent="0.2">
      <c r="A247" s="729" t="s">
        <v>574</v>
      </c>
      <c r="B247" s="730" t="s">
        <v>2321</v>
      </c>
      <c r="C247" s="730" t="s">
        <v>2326</v>
      </c>
      <c r="D247" s="730" t="s">
        <v>2323</v>
      </c>
      <c r="E247" s="730" t="s">
        <v>2327</v>
      </c>
      <c r="F247" s="734"/>
      <c r="G247" s="734"/>
      <c r="H247" s="748">
        <v>0</v>
      </c>
      <c r="I247" s="734">
        <v>4</v>
      </c>
      <c r="J247" s="734">
        <v>195.71999999999997</v>
      </c>
      <c r="K247" s="748">
        <v>1</v>
      </c>
      <c r="L247" s="734">
        <v>4</v>
      </c>
      <c r="M247" s="735">
        <v>195.71999999999997</v>
      </c>
    </row>
    <row r="248" spans="1:13" ht="14.45" customHeight="1" x14ac:dyDescent="0.2">
      <c r="A248" s="729" t="s">
        <v>574</v>
      </c>
      <c r="B248" s="730" t="s">
        <v>2321</v>
      </c>
      <c r="C248" s="730" t="s">
        <v>2328</v>
      </c>
      <c r="D248" s="730" t="s">
        <v>2323</v>
      </c>
      <c r="E248" s="730" t="s">
        <v>2329</v>
      </c>
      <c r="F248" s="734"/>
      <c r="G248" s="734"/>
      <c r="H248" s="748">
        <v>0</v>
      </c>
      <c r="I248" s="734">
        <v>2</v>
      </c>
      <c r="J248" s="734">
        <v>161.97999999999996</v>
      </c>
      <c r="K248" s="748">
        <v>1</v>
      </c>
      <c r="L248" s="734">
        <v>2</v>
      </c>
      <c r="M248" s="735">
        <v>161.97999999999996</v>
      </c>
    </row>
    <row r="249" spans="1:13" ht="14.45" customHeight="1" x14ac:dyDescent="0.2">
      <c r="A249" s="729" t="s">
        <v>574</v>
      </c>
      <c r="B249" s="730" t="s">
        <v>2330</v>
      </c>
      <c r="C249" s="730" t="s">
        <v>2831</v>
      </c>
      <c r="D249" s="730" t="s">
        <v>1887</v>
      </c>
      <c r="E249" s="730" t="s">
        <v>1888</v>
      </c>
      <c r="F249" s="734">
        <v>2</v>
      </c>
      <c r="G249" s="734">
        <v>229.41000000000003</v>
      </c>
      <c r="H249" s="748">
        <v>1</v>
      </c>
      <c r="I249" s="734"/>
      <c r="J249" s="734"/>
      <c r="K249" s="748">
        <v>0</v>
      </c>
      <c r="L249" s="734">
        <v>2</v>
      </c>
      <c r="M249" s="735">
        <v>229.41000000000003</v>
      </c>
    </row>
    <row r="250" spans="1:13" ht="14.45" customHeight="1" x14ac:dyDescent="0.2">
      <c r="A250" s="729" t="s">
        <v>574</v>
      </c>
      <c r="B250" s="730" t="s">
        <v>2335</v>
      </c>
      <c r="C250" s="730" t="s">
        <v>2339</v>
      </c>
      <c r="D250" s="730" t="s">
        <v>2337</v>
      </c>
      <c r="E250" s="730" t="s">
        <v>2340</v>
      </c>
      <c r="F250" s="734"/>
      <c r="G250" s="734"/>
      <c r="H250" s="748">
        <v>0</v>
      </c>
      <c r="I250" s="734">
        <v>1</v>
      </c>
      <c r="J250" s="734">
        <v>137.36999999999998</v>
      </c>
      <c r="K250" s="748">
        <v>1</v>
      </c>
      <c r="L250" s="734">
        <v>1</v>
      </c>
      <c r="M250" s="735">
        <v>137.36999999999998</v>
      </c>
    </row>
    <row r="251" spans="1:13" ht="14.45" customHeight="1" x14ac:dyDescent="0.2">
      <c r="A251" s="729" t="s">
        <v>574</v>
      </c>
      <c r="B251" s="730" t="s">
        <v>2344</v>
      </c>
      <c r="C251" s="730" t="s">
        <v>2349</v>
      </c>
      <c r="D251" s="730" t="s">
        <v>976</v>
      </c>
      <c r="E251" s="730" t="s">
        <v>2350</v>
      </c>
      <c r="F251" s="734"/>
      <c r="G251" s="734"/>
      <c r="H251" s="748">
        <v>0</v>
      </c>
      <c r="I251" s="734">
        <v>9</v>
      </c>
      <c r="J251" s="734">
        <v>6490.68</v>
      </c>
      <c r="K251" s="748">
        <v>1</v>
      </c>
      <c r="L251" s="734">
        <v>9</v>
      </c>
      <c r="M251" s="735">
        <v>6490.68</v>
      </c>
    </row>
    <row r="252" spans="1:13" ht="14.45" customHeight="1" x14ac:dyDescent="0.2">
      <c r="A252" s="729" t="s">
        <v>574</v>
      </c>
      <c r="B252" s="730" t="s">
        <v>2344</v>
      </c>
      <c r="C252" s="730" t="s">
        <v>2351</v>
      </c>
      <c r="D252" s="730" t="s">
        <v>976</v>
      </c>
      <c r="E252" s="730" t="s">
        <v>2352</v>
      </c>
      <c r="F252" s="734"/>
      <c r="G252" s="734"/>
      <c r="H252" s="748">
        <v>0</v>
      </c>
      <c r="I252" s="734">
        <v>161</v>
      </c>
      <c r="J252" s="734">
        <v>43880.47</v>
      </c>
      <c r="K252" s="748">
        <v>1</v>
      </c>
      <c r="L252" s="734">
        <v>161</v>
      </c>
      <c r="M252" s="735">
        <v>43880.47</v>
      </c>
    </row>
    <row r="253" spans="1:13" ht="14.45" customHeight="1" x14ac:dyDescent="0.2">
      <c r="A253" s="729" t="s">
        <v>574</v>
      </c>
      <c r="B253" s="730" t="s">
        <v>2344</v>
      </c>
      <c r="C253" s="730" t="s">
        <v>2353</v>
      </c>
      <c r="D253" s="730" t="s">
        <v>976</v>
      </c>
      <c r="E253" s="730" t="s">
        <v>2354</v>
      </c>
      <c r="F253" s="734"/>
      <c r="G253" s="734"/>
      <c r="H253" s="748">
        <v>0</v>
      </c>
      <c r="I253" s="734">
        <v>118</v>
      </c>
      <c r="J253" s="734">
        <v>74020.460000000006</v>
      </c>
      <c r="K253" s="748">
        <v>1</v>
      </c>
      <c r="L253" s="734">
        <v>118</v>
      </c>
      <c r="M253" s="735">
        <v>74020.460000000006</v>
      </c>
    </row>
    <row r="254" spans="1:13" ht="14.45" customHeight="1" x14ac:dyDescent="0.2">
      <c r="A254" s="729" t="s">
        <v>574</v>
      </c>
      <c r="B254" s="730" t="s">
        <v>2344</v>
      </c>
      <c r="C254" s="730" t="s">
        <v>2832</v>
      </c>
      <c r="D254" s="730" t="s">
        <v>976</v>
      </c>
      <c r="E254" s="730" t="s">
        <v>2833</v>
      </c>
      <c r="F254" s="734"/>
      <c r="G254" s="734"/>
      <c r="H254" s="748">
        <v>0</v>
      </c>
      <c r="I254" s="734">
        <v>13</v>
      </c>
      <c r="J254" s="734">
        <v>11876.65</v>
      </c>
      <c r="K254" s="748">
        <v>1</v>
      </c>
      <c r="L254" s="734">
        <v>13</v>
      </c>
      <c r="M254" s="735">
        <v>11876.65</v>
      </c>
    </row>
    <row r="255" spans="1:13" ht="14.45" customHeight="1" x14ac:dyDescent="0.2">
      <c r="A255" s="729" t="s">
        <v>574</v>
      </c>
      <c r="B255" s="730" t="s">
        <v>2344</v>
      </c>
      <c r="C255" s="730" t="s">
        <v>2355</v>
      </c>
      <c r="D255" s="730" t="s">
        <v>976</v>
      </c>
      <c r="E255" s="730" t="s">
        <v>2356</v>
      </c>
      <c r="F255" s="734"/>
      <c r="G255" s="734"/>
      <c r="H255" s="748">
        <v>0</v>
      </c>
      <c r="I255" s="734">
        <v>154</v>
      </c>
      <c r="J255" s="734">
        <v>62975.499999999993</v>
      </c>
      <c r="K255" s="748">
        <v>1</v>
      </c>
      <c r="L255" s="734">
        <v>154</v>
      </c>
      <c r="M255" s="735">
        <v>62975.499999999993</v>
      </c>
    </row>
    <row r="256" spans="1:13" ht="14.45" customHeight="1" x14ac:dyDescent="0.2">
      <c r="A256" s="729" t="s">
        <v>574</v>
      </c>
      <c r="B256" s="730" t="s">
        <v>2357</v>
      </c>
      <c r="C256" s="730" t="s">
        <v>2358</v>
      </c>
      <c r="D256" s="730" t="s">
        <v>2359</v>
      </c>
      <c r="E256" s="730" t="s">
        <v>2360</v>
      </c>
      <c r="F256" s="734"/>
      <c r="G256" s="734"/>
      <c r="H256" s="748">
        <v>0</v>
      </c>
      <c r="I256" s="734">
        <v>4</v>
      </c>
      <c r="J256" s="734">
        <v>233.41999999999996</v>
      </c>
      <c r="K256" s="748">
        <v>1</v>
      </c>
      <c r="L256" s="734">
        <v>4</v>
      </c>
      <c r="M256" s="735">
        <v>233.41999999999996</v>
      </c>
    </row>
    <row r="257" spans="1:13" ht="14.45" customHeight="1" x14ac:dyDescent="0.2">
      <c r="A257" s="729" t="s">
        <v>574</v>
      </c>
      <c r="B257" s="730" t="s">
        <v>2357</v>
      </c>
      <c r="C257" s="730" t="s">
        <v>2361</v>
      </c>
      <c r="D257" s="730" t="s">
        <v>2359</v>
      </c>
      <c r="E257" s="730" t="s">
        <v>2362</v>
      </c>
      <c r="F257" s="734"/>
      <c r="G257" s="734"/>
      <c r="H257" s="748">
        <v>0</v>
      </c>
      <c r="I257" s="734">
        <v>4</v>
      </c>
      <c r="J257" s="734">
        <v>555.80000000000007</v>
      </c>
      <c r="K257" s="748">
        <v>1</v>
      </c>
      <c r="L257" s="734">
        <v>4</v>
      </c>
      <c r="M257" s="735">
        <v>555.80000000000007</v>
      </c>
    </row>
    <row r="258" spans="1:13" ht="14.45" customHeight="1" x14ac:dyDescent="0.2">
      <c r="A258" s="729" t="s">
        <v>574</v>
      </c>
      <c r="B258" s="730" t="s">
        <v>2363</v>
      </c>
      <c r="C258" s="730" t="s">
        <v>2364</v>
      </c>
      <c r="D258" s="730" t="s">
        <v>889</v>
      </c>
      <c r="E258" s="730" t="s">
        <v>2365</v>
      </c>
      <c r="F258" s="734"/>
      <c r="G258" s="734"/>
      <c r="H258" s="748">
        <v>0</v>
      </c>
      <c r="I258" s="734">
        <v>54</v>
      </c>
      <c r="J258" s="734">
        <v>21227.079999999998</v>
      </c>
      <c r="K258" s="748">
        <v>1</v>
      </c>
      <c r="L258" s="734">
        <v>54</v>
      </c>
      <c r="M258" s="735">
        <v>21227.079999999998</v>
      </c>
    </row>
    <row r="259" spans="1:13" ht="14.45" customHeight="1" x14ac:dyDescent="0.2">
      <c r="A259" s="729" t="s">
        <v>574</v>
      </c>
      <c r="B259" s="730" t="s">
        <v>2363</v>
      </c>
      <c r="C259" s="730" t="s">
        <v>2366</v>
      </c>
      <c r="D259" s="730" t="s">
        <v>889</v>
      </c>
      <c r="E259" s="730" t="s">
        <v>890</v>
      </c>
      <c r="F259" s="734"/>
      <c r="G259" s="734"/>
      <c r="H259" s="748">
        <v>0</v>
      </c>
      <c r="I259" s="734">
        <v>3</v>
      </c>
      <c r="J259" s="734">
        <v>3798.2399999999993</v>
      </c>
      <c r="K259" s="748">
        <v>1</v>
      </c>
      <c r="L259" s="734">
        <v>3</v>
      </c>
      <c r="M259" s="735">
        <v>3798.2399999999993</v>
      </c>
    </row>
    <row r="260" spans="1:13" ht="14.45" customHeight="1" x14ac:dyDescent="0.2">
      <c r="A260" s="729" t="s">
        <v>574</v>
      </c>
      <c r="B260" s="730" t="s">
        <v>2363</v>
      </c>
      <c r="C260" s="730" t="s">
        <v>2367</v>
      </c>
      <c r="D260" s="730" t="s">
        <v>889</v>
      </c>
      <c r="E260" s="730" t="s">
        <v>2368</v>
      </c>
      <c r="F260" s="734"/>
      <c r="G260" s="734"/>
      <c r="H260" s="748">
        <v>0</v>
      </c>
      <c r="I260" s="734">
        <v>5</v>
      </c>
      <c r="J260" s="734">
        <v>7529.79</v>
      </c>
      <c r="K260" s="748">
        <v>1</v>
      </c>
      <c r="L260" s="734">
        <v>5</v>
      </c>
      <c r="M260" s="735">
        <v>7529.79</v>
      </c>
    </row>
    <row r="261" spans="1:13" ht="14.45" customHeight="1" x14ac:dyDescent="0.2">
      <c r="A261" s="729" t="s">
        <v>574</v>
      </c>
      <c r="B261" s="730" t="s">
        <v>2369</v>
      </c>
      <c r="C261" s="730" t="s">
        <v>2370</v>
      </c>
      <c r="D261" s="730" t="s">
        <v>797</v>
      </c>
      <c r="E261" s="730" t="s">
        <v>2371</v>
      </c>
      <c r="F261" s="734"/>
      <c r="G261" s="734"/>
      <c r="H261" s="748">
        <v>0</v>
      </c>
      <c r="I261" s="734">
        <v>1</v>
      </c>
      <c r="J261" s="734">
        <v>44.829999999999991</v>
      </c>
      <c r="K261" s="748">
        <v>1</v>
      </c>
      <c r="L261" s="734">
        <v>1</v>
      </c>
      <c r="M261" s="735">
        <v>44.829999999999991</v>
      </c>
    </row>
    <row r="262" spans="1:13" ht="14.45" customHeight="1" x14ac:dyDescent="0.2">
      <c r="A262" s="729" t="s">
        <v>574</v>
      </c>
      <c r="B262" s="730" t="s">
        <v>2369</v>
      </c>
      <c r="C262" s="730" t="s">
        <v>2372</v>
      </c>
      <c r="D262" s="730" t="s">
        <v>797</v>
      </c>
      <c r="E262" s="730" t="s">
        <v>2373</v>
      </c>
      <c r="F262" s="734"/>
      <c r="G262" s="734"/>
      <c r="H262" s="748">
        <v>0</v>
      </c>
      <c r="I262" s="734">
        <v>4</v>
      </c>
      <c r="J262" s="734">
        <v>358.6</v>
      </c>
      <c r="K262" s="748">
        <v>1</v>
      </c>
      <c r="L262" s="734">
        <v>4</v>
      </c>
      <c r="M262" s="735">
        <v>358.6</v>
      </c>
    </row>
    <row r="263" spans="1:13" ht="14.45" customHeight="1" x14ac:dyDescent="0.2">
      <c r="A263" s="729" t="s">
        <v>574</v>
      </c>
      <c r="B263" s="730" t="s">
        <v>2374</v>
      </c>
      <c r="C263" s="730" t="s">
        <v>2375</v>
      </c>
      <c r="D263" s="730" t="s">
        <v>2376</v>
      </c>
      <c r="E263" s="730" t="s">
        <v>2377</v>
      </c>
      <c r="F263" s="734"/>
      <c r="G263" s="734"/>
      <c r="H263" s="748">
        <v>0</v>
      </c>
      <c r="I263" s="734">
        <v>1</v>
      </c>
      <c r="J263" s="734">
        <v>49.320000000000014</v>
      </c>
      <c r="K263" s="748">
        <v>1</v>
      </c>
      <c r="L263" s="734">
        <v>1</v>
      </c>
      <c r="M263" s="735">
        <v>49.320000000000014</v>
      </c>
    </row>
    <row r="264" spans="1:13" ht="14.45" customHeight="1" x14ac:dyDescent="0.2">
      <c r="A264" s="729" t="s">
        <v>574</v>
      </c>
      <c r="B264" s="730" t="s">
        <v>2378</v>
      </c>
      <c r="C264" s="730" t="s">
        <v>2379</v>
      </c>
      <c r="D264" s="730" t="s">
        <v>2380</v>
      </c>
      <c r="E264" s="730" t="s">
        <v>2381</v>
      </c>
      <c r="F264" s="734"/>
      <c r="G264" s="734"/>
      <c r="H264" s="748">
        <v>0</v>
      </c>
      <c r="I264" s="734">
        <v>1</v>
      </c>
      <c r="J264" s="734">
        <v>97.649999999999991</v>
      </c>
      <c r="K264" s="748">
        <v>1</v>
      </c>
      <c r="L264" s="734">
        <v>1</v>
      </c>
      <c r="M264" s="735">
        <v>97.649999999999991</v>
      </c>
    </row>
    <row r="265" spans="1:13" ht="14.45" customHeight="1" x14ac:dyDescent="0.2">
      <c r="A265" s="729" t="s">
        <v>574</v>
      </c>
      <c r="B265" s="730" t="s">
        <v>2382</v>
      </c>
      <c r="C265" s="730" t="s">
        <v>2383</v>
      </c>
      <c r="D265" s="730" t="s">
        <v>2384</v>
      </c>
      <c r="E265" s="730" t="s">
        <v>2385</v>
      </c>
      <c r="F265" s="734"/>
      <c r="G265" s="734"/>
      <c r="H265" s="748">
        <v>0</v>
      </c>
      <c r="I265" s="734">
        <v>1</v>
      </c>
      <c r="J265" s="734">
        <v>52.27</v>
      </c>
      <c r="K265" s="748">
        <v>1</v>
      </c>
      <c r="L265" s="734">
        <v>1</v>
      </c>
      <c r="M265" s="735">
        <v>52.27</v>
      </c>
    </row>
    <row r="266" spans="1:13" ht="14.45" customHeight="1" x14ac:dyDescent="0.2">
      <c r="A266" s="729" t="s">
        <v>574</v>
      </c>
      <c r="B266" s="730" t="s">
        <v>2382</v>
      </c>
      <c r="C266" s="730" t="s">
        <v>2386</v>
      </c>
      <c r="D266" s="730" t="s">
        <v>2384</v>
      </c>
      <c r="E266" s="730" t="s">
        <v>2387</v>
      </c>
      <c r="F266" s="734"/>
      <c r="G266" s="734"/>
      <c r="H266" s="748">
        <v>0</v>
      </c>
      <c r="I266" s="734">
        <v>3</v>
      </c>
      <c r="J266" s="734">
        <v>235.22999999999996</v>
      </c>
      <c r="K266" s="748">
        <v>1</v>
      </c>
      <c r="L266" s="734">
        <v>3</v>
      </c>
      <c r="M266" s="735">
        <v>235.22999999999996</v>
      </c>
    </row>
    <row r="267" spans="1:13" ht="14.45" customHeight="1" x14ac:dyDescent="0.2">
      <c r="A267" s="729" t="s">
        <v>574</v>
      </c>
      <c r="B267" s="730" t="s">
        <v>2382</v>
      </c>
      <c r="C267" s="730" t="s">
        <v>2834</v>
      </c>
      <c r="D267" s="730" t="s">
        <v>2384</v>
      </c>
      <c r="E267" s="730" t="s">
        <v>2835</v>
      </c>
      <c r="F267" s="734"/>
      <c r="G267" s="734"/>
      <c r="H267" s="748">
        <v>0</v>
      </c>
      <c r="I267" s="734">
        <v>1</v>
      </c>
      <c r="J267" s="734">
        <v>264.15000000000003</v>
      </c>
      <c r="K267" s="748">
        <v>1</v>
      </c>
      <c r="L267" s="734">
        <v>1</v>
      </c>
      <c r="M267" s="735">
        <v>264.15000000000003</v>
      </c>
    </row>
    <row r="268" spans="1:13" ht="14.45" customHeight="1" x14ac:dyDescent="0.2">
      <c r="A268" s="729" t="s">
        <v>574</v>
      </c>
      <c r="B268" s="730" t="s">
        <v>2390</v>
      </c>
      <c r="C268" s="730" t="s">
        <v>2391</v>
      </c>
      <c r="D268" s="730" t="s">
        <v>2392</v>
      </c>
      <c r="E268" s="730" t="s">
        <v>2393</v>
      </c>
      <c r="F268" s="734"/>
      <c r="G268" s="734"/>
      <c r="H268" s="748">
        <v>0</v>
      </c>
      <c r="I268" s="734">
        <v>1</v>
      </c>
      <c r="J268" s="734">
        <v>288.94000000000005</v>
      </c>
      <c r="K268" s="748">
        <v>1</v>
      </c>
      <c r="L268" s="734">
        <v>1</v>
      </c>
      <c r="M268" s="735">
        <v>288.94000000000005</v>
      </c>
    </row>
    <row r="269" spans="1:13" ht="14.45" customHeight="1" x14ac:dyDescent="0.2">
      <c r="A269" s="729" t="s">
        <v>574</v>
      </c>
      <c r="B269" s="730" t="s">
        <v>2398</v>
      </c>
      <c r="C269" s="730" t="s">
        <v>2836</v>
      </c>
      <c r="D269" s="730" t="s">
        <v>1000</v>
      </c>
      <c r="E269" s="730" t="s">
        <v>1001</v>
      </c>
      <c r="F269" s="734"/>
      <c r="G269" s="734"/>
      <c r="H269" s="748">
        <v>0</v>
      </c>
      <c r="I269" s="734">
        <v>7</v>
      </c>
      <c r="J269" s="734">
        <v>282.45</v>
      </c>
      <c r="K269" s="748">
        <v>1</v>
      </c>
      <c r="L269" s="734">
        <v>7</v>
      </c>
      <c r="M269" s="735">
        <v>282.45</v>
      </c>
    </row>
    <row r="270" spans="1:13" ht="14.45" customHeight="1" x14ac:dyDescent="0.2">
      <c r="A270" s="729" t="s">
        <v>574</v>
      </c>
      <c r="B270" s="730" t="s">
        <v>2398</v>
      </c>
      <c r="C270" s="730" t="s">
        <v>2400</v>
      </c>
      <c r="D270" s="730" t="s">
        <v>2401</v>
      </c>
      <c r="E270" s="730" t="s">
        <v>2402</v>
      </c>
      <c r="F270" s="734"/>
      <c r="G270" s="734"/>
      <c r="H270" s="748">
        <v>0</v>
      </c>
      <c r="I270" s="734">
        <v>3</v>
      </c>
      <c r="J270" s="734">
        <v>95.789999999999992</v>
      </c>
      <c r="K270" s="748">
        <v>1</v>
      </c>
      <c r="L270" s="734">
        <v>3</v>
      </c>
      <c r="M270" s="735">
        <v>95.789999999999992</v>
      </c>
    </row>
    <row r="271" spans="1:13" ht="14.45" customHeight="1" x14ac:dyDescent="0.2">
      <c r="A271" s="729" t="s">
        <v>574</v>
      </c>
      <c r="B271" s="730" t="s">
        <v>2398</v>
      </c>
      <c r="C271" s="730" t="s">
        <v>2403</v>
      </c>
      <c r="D271" s="730" t="s">
        <v>2401</v>
      </c>
      <c r="E271" s="730" t="s">
        <v>2404</v>
      </c>
      <c r="F271" s="734"/>
      <c r="G271" s="734"/>
      <c r="H271" s="748">
        <v>0</v>
      </c>
      <c r="I271" s="734">
        <v>18</v>
      </c>
      <c r="J271" s="734">
        <v>1053.52</v>
      </c>
      <c r="K271" s="748">
        <v>1</v>
      </c>
      <c r="L271" s="734">
        <v>18</v>
      </c>
      <c r="M271" s="735">
        <v>1053.52</v>
      </c>
    </row>
    <row r="272" spans="1:13" ht="14.45" customHeight="1" x14ac:dyDescent="0.2">
      <c r="A272" s="729" t="s">
        <v>574</v>
      </c>
      <c r="B272" s="730" t="s">
        <v>2398</v>
      </c>
      <c r="C272" s="730" t="s">
        <v>2409</v>
      </c>
      <c r="D272" s="730" t="s">
        <v>2401</v>
      </c>
      <c r="E272" s="730" t="s">
        <v>2410</v>
      </c>
      <c r="F272" s="734"/>
      <c r="G272" s="734"/>
      <c r="H272" s="748">
        <v>0</v>
      </c>
      <c r="I272" s="734">
        <v>4</v>
      </c>
      <c r="J272" s="734">
        <v>604.96</v>
      </c>
      <c r="K272" s="748">
        <v>1</v>
      </c>
      <c r="L272" s="734">
        <v>4</v>
      </c>
      <c r="M272" s="735">
        <v>604.96</v>
      </c>
    </row>
    <row r="273" spans="1:13" ht="14.45" customHeight="1" x14ac:dyDescent="0.2">
      <c r="A273" s="729" t="s">
        <v>574</v>
      </c>
      <c r="B273" s="730" t="s">
        <v>2398</v>
      </c>
      <c r="C273" s="730" t="s">
        <v>2413</v>
      </c>
      <c r="D273" s="730" t="s">
        <v>2401</v>
      </c>
      <c r="E273" s="730" t="s">
        <v>2414</v>
      </c>
      <c r="F273" s="734"/>
      <c r="G273" s="734"/>
      <c r="H273" s="748">
        <v>0</v>
      </c>
      <c r="I273" s="734">
        <v>3</v>
      </c>
      <c r="J273" s="734">
        <v>885.61999999999989</v>
      </c>
      <c r="K273" s="748">
        <v>1</v>
      </c>
      <c r="L273" s="734">
        <v>3</v>
      </c>
      <c r="M273" s="735">
        <v>885.61999999999989</v>
      </c>
    </row>
    <row r="274" spans="1:13" ht="14.45" customHeight="1" x14ac:dyDescent="0.2">
      <c r="A274" s="729" t="s">
        <v>574</v>
      </c>
      <c r="B274" s="730" t="s">
        <v>2398</v>
      </c>
      <c r="C274" s="730" t="s">
        <v>2415</v>
      </c>
      <c r="D274" s="730" t="s">
        <v>989</v>
      </c>
      <c r="E274" s="730" t="s">
        <v>2402</v>
      </c>
      <c r="F274" s="734">
        <v>6</v>
      </c>
      <c r="G274" s="734">
        <v>358.92</v>
      </c>
      <c r="H274" s="748">
        <v>1</v>
      </c>
      <c r="I274" s="734"/>
      <c r="J274" s="734"/>
      <c r="K274" s="748">
        <v>0</v>
      </c>
      <c r="L274" s="734">
        <v>6</v>
      </c>
      <c r="M274" s="735">
        <v>358.92</v>
      </c>
    </row>
    <row r="275" spans="1:13" ht="14.45" customHeight="1" x14ac:dyDescent="0.2">
      <c r="A275" s="729" t="s">
        <v>574</v>
      </c>
      <c r="B275" s="730" t="s">
        <v>2416</v>
      </c>
      <c r="C275" s="730" t="s">
        <v>2417</v>
      </c>
      <c r="D275" s="730" t="s">
        <v>1030</v>
      </c>
      <c r="E275" s="730" t="s">
        <v>2418</v>
      </c>
      <c r="F275" s="734"/>
      <c r="G275" s="734"/>
      <c r="H275" s="748">
        <v>0</v>
      </c>
      <c r="I275" s="734">
        <v>8</v>
      </c>
      <c r="J275" s="734">
        <v>313.19999999999993</v>
      </c>
      <c r="K275" s="748">
        <v>1</v>
      </c>
      <c r="L275" s="734">
        <v>8</v>
      </c>
      <c r="M275" s="735">
        <v>313.19999999999993</v>
      </c>
    </row>
    <row r="276" spans="1:13" ht="14.45" customHeight="1" x14ac:dyDescent="0.2">
      <c r="A276" s="729" t="s">
        <v>574</v>
      </c>
      <c r="B276" s="730" t="s">
        <v>2419</v>
      </c>
      <c r="C276" s="730" t="s">
        <v>2422</v>
      </c>
      <c r="D276" s="730" t="s">
        <v>678</v>
      </c>
      <c r="E276" s="730" t="s">
        <v>2423</v>
      </c>
      <c r="F276" s="734"/>
      <c r="G276" s="734"/>
      <c r="H276" s="748">
        <v>0</v>
      </c>
      <c r="I276" s="734">
        <v>6</v>
      </c>
      <c r="J276" s="734">
        <v>648.5999999999998</v>
      </c>
      <c r="K276" s="748">
        <v>1</v>
      </c>
      <c r="L276" s="734">
        <v>6</v>
      </c>
      <c r="M276" s="735">
        <v>648.5999999999998</v>
      </c>
    </row>
    <row r="277" spans="1:13" ht="14.45" customHeight="1" x14ac:dyDescent="0.2">
      <c r="A277" s="729" t="s">
        <v>574</v>
      </c>
      <c r="B277" s="730" t="s">
        <v>2419</v>
      </c>
      <c r="C277" s="730" t="s">
        <v>2425</v>
      </c>
      <c r="D277" s="730" t="s">
        <v>678</v>
      </c>
      <c r="E277" s="730" t="s">
        <v>682</v>
      </c>
      <c r="F277" s="734"/>
      <c r="G277" s="734"/>
      <c r="H277" s="748">
        <v>0</v>
      </c>
      <c r="I277" s="734">
        <v>9</v>
      </c>
      <c r="J277" s="734">
        <v>1865.0700000000002</v>
      </c>
      <c r="K277" s="748">
        <v>1</v>
      </c>
      <c r="L277" s="734">
        <v>9</v>
      </c>
      <c r="M277" s="735">
        <v>1865.0700000000002</v>
      </c>
    </row>
    <row r="278" spans="1:13" ht="14.45" customHeight="1" x14ac:dyDescent="0.2">
      <c r="A278" s="729" t="s">
        <v>574</v>
      </c>
      <c r="B278" s="730" t="s">
        <v>2419</v>
      </c>
      <c r="C278" s="730" t="s">
        <v>2427</v>
      </c>
      <c r="D278" s="730" t="s">
        <v>678</v>
      </c>
      <c r="E278" s="730" t="s">
        <v>683</v>
      </c>
      <c r="F278" s="734"/>
      <c r="G278" s="734"/>
      <c r="H278" s="748">
        <v>0</v>
      </c>
      <c r="I278" s="734">
        <v>1</v>
      </c>
      <c r="J278" s="734">
        <v>93.78</v>
      </c>
      <c r="K278" s="748">
        <v>1</v>
      </c>
      <c r="L278" s="734">
        <v>1</v>
      </c>
      <c r="M278" s="735">
        <v>93.78</v>
      </c>
    </row>
    <row r="279" spans="1:13" ht="14.45" customHeight="1" x14ac:dyDescent="0.2">
      <c r="A279" s="729" t="s">
        <v>574</v>
      </c>
      <c r="B279" s="730" t="s">
        <v>2419</v>
      </c>
      <c r="C279" s="730" t="s">
        <v>2428</v>
      </c>
      <c r="D279" s="730" t="s">
        <v>678</v>
      </c>
      <c r="E279" s="730" t="s">
        <v>680</v>
      </c>
      <c r="F279" s="734"/>
      <c r="G279" s="734"/>
      <c r="H279" s="748">
        <v>0</v>
      </c>
      <c r="I279" s="734">
        <v>5</v>
      </c>
      <c r="J279" s="734">
        <v>1263.8000000000002</v>
      </c>
      <c r="K279" s="748">
        <v>1</v>
      </c>
      <c r="L279" s="734">
        <v>5</v>
      </c>
      <c r="M279" s="735">
        <v>1263.8000000000002</v>
      </c>
    </row>
    <row r="280" spans="1:13" ht="14.45" customHeight="1" x14ac:dyDescent="0.2">
      <c r="A280" s="729" t="s">
        <v>574</v>
      </c>
      <c r="B280" s="730" t="s">
        <v>2429</v>
      </c>
      <c r="C280" s="730" t="s">
        <v>2433</v>
      </c>
      <c r="D280" s="730" t="s">
        <v>2431</v>
      </c>
      <c r="E280" s="730" t="s">
        <v>2434</v>
      </c>
      <c r="F280" s="734"/>
      <c r="G280" s="734"/>
      <c r="H280" s="748">
        <v>0</v>
      </c>
      <c r="I280" s="734">
        <v>1</v>
      </c>
      <c r="J280" s="734">
        <v>97.880000000000024</v>
      </c>
      <c r="K280" s="748">
        <v>1</v>
      </c>
      <c r="L280" s="734">
        <v>1</v>
      </c>
      <c r="M280" s="735">
        <v>97.880000000000024</v>
      </c>
    </row>
    <row r="281" spans="1:13" ht="14.45" customHeight="1" x14ac:dyDescent="0.2">
      <c r="A281" s="729" t="s">
        <v>574</v>
      </c>
      <c r="B281" s="730" t="s">
        <v>2435</v>
      </c>
      <c r="C281" s="730" t="s">
        <v>2837</v>
      </c>
      <c r="D281" s="730" t="s">
        <v>2437</v>
      </c>
      <c r="E281" s="730" t="s">
        <v>2838</v>
      </c>
      <c r="F281" s="734"/>
      <c r="G281" s="734"/>
      <c r="H281" s="748">
        <v>0</v>
      </c>
      <c r="I281" s="734">
        <v>2</v>
      </c>
      <c r="J281" s="734">
        <v>196.94</v>
      </c>
      <c r="K281" s="748">
        <v>1</v>
      </c>
      <c r="L281" s="734">
        <v>2</v>
      </c>
      <c r="M281" s="735">
        <v>196.94</v>
      </c>
    </row>
    <row r="282" spans="1:13" ht="14.45" customHeight="1" x14ac:dyDescent="0.2">
      <c r="A282" s="729" t="s">
        <v>574</v>
      </c>
      <c r="B282" s="730" t="s">
        <v>2439</v>
      </c>
      <c r="C282" s="730" t="s">
        <v>2440</v>
      </c>
      <c r="D282" s="730" t="s">
        <v>2441</v>
      </c>
      <c r="E282" s="730" t="s">
        <v>2442</v>
      </c>
      <c r="F282" s="734">
        <v>1</v>
      </c>
      <c r="G282" s="734">
        <v>34.57</v>
      </c>
      <c r="H282" s="748">
        <v>1</v>
      </c>
      <c r="I282" s="734"/>
      <c r="J282" s="734"/>
      <c r="K282" s="748">
        <v>0</v>
      </c>
      <c r="L282" s="734">
        <v>1</v>
      </c>
      <c r="M282" s="735">
        <v>34.57</v>
      </c>
    </row>
    <row r="283" spans="1:13" ht="14.45" customHeight="1" x14ac:dyDescent="0.2">
      <c r="A283" s="729" t="s">
        <v>574</v>
      </c>
      <c r="B283" s="730" t="s">
        <v>2439</v>
      </c>
      <c r="C283" s="730" t="s">
        <v>2839</v>
      </c>
      <c r="D283" s="730" t="s">
        <v>2840</v>
      </c>
      <c r="E283" s="730" t="s">
        <v>707</v>
      </c>
      <c r="F283" s="734">
        <v>1</v>
      </c>
      <c r="G283" s="734">
        <v>20.49</v>
      </c>
      <c r="H283" s="748">
        <v>1</v>
      </c>
      <c r="I283" s="734"/>
      <c r="J283" s="734"/>
      <c r="K283" s="748">
        <v>0</v>
      </c>
      <c r="L283" s="734">
        <v>1</v>
      </c>
      <c r="M283" s="735">
        <v>20.49</v>
      </c>
    </row>
    <row r="284" spans="1:13" ht="14.45" customHeight="1" x14ac:dyDescent="0.2">
      <c r="A284" s="729" t="s">
        <v>574</v>
      </c>
      <c r="B284" s="730" t="s">
        <v>2439</v>
      </c>
      <c r="C284" s="730" t="s">
        <v>2443</v>
      </c>
      <c r="D284" s="730" t="s">
        <v>702</v>
      </c>
      <c r="E284" s="730" t="s">
        <v>707</v>
      </c>
      <c r="F284" s="734"/>
      <c r="G284" s="734"/>
      <c r="H284" s="748">
        <v>0</v>
      </c>
      <c r="I284" s="734">
        <v>31</v>
      </c>
      <c r="J284" s="734">
        <v>819.33000000000015</v>
      </c>
      <c r="K284" s="748">
        <v>1</v>
      </c>
      <c r="L284" s="734">
        <v>31</v>
      </c>
      <c r="M284" s="735">
        <v>819.33000000000015</v>
      </c>
    </row>
    <row r="285" spans="1:13" ht="14.45" customHeight="1" x14ac:dyDescent="0.2">
      <c r="A285" s="729" t="s">
        <v>574</v>
      </c>
      <c r="B285" s="730" t="s">
        <v>2439</v>
      </c>
      <c r="C285" s="730" t="s">
        <v>2446</v>
      </c>
      <c r="D285" s="730" t="s">
        <v>702</v>
      </c>
      <c r="E285" s="730" t="s">
        <v>703</v>
      </c>
      <c r="F285" s="734"/>
      <c r="G285" s="734"/>
      <c r="H285" s="748">
        <v>0</v>
      </c>
      <c r="I285" s="734">
        <v>4</v>
      </c>
      <c r="J285" s="734">
        <v>208.87999999999997</v>
      </c>
      <c r="K285" s="748">
        <v>1</v>
      </c>
      <c r="L285" s="734">
        <v>4</v>
      </c>
      <c r="M285" s="735">
        <v>208.87999999999997</v>
      </c>
    </row>
    <row r="286" spans="1:13" ht="14.45" customHeight="1" x14ac:dyDescent="0.2">
      <c r="A286" s="729" t="s">
        <v>574</v>
      </c>
      <c r="B286" s="730" t="s">
        <v>2841</v>
      </c>
      <c r="C286" s="730" t="s">
        <v>2842</v>
      </c>
      <c r="D286" s="730" t="s">
        <v>2006</v>
      </c>
      <c r="E286" s="730" t="s">
        <v>2007</v>
      </c>
      <c r="F286" s="734">
        <v>1</v>
      </c>
      <c r="G286" s="734">
        <v>64.8</v>
      </c>
      <c r="H286" s="748">
        <v>1</v>
      </c>
      <c r="I286" s="734"/>
      <c r="J286" s="734"/>
      <c r="K286" s="748">
        <v>0</v>
      </c>
      <c r="L286" s="734">
        <v>1</v>
      </c>
      <c r="M286" s="735">
        <v>64.8</v>
      </c>
    </row>
    <row r="287" spans="1:13" ht="14.45" customHeight="1" x14ac:dyDescent="0.2">
      <c r="A287" s="729" t="s">
        <v>574</v>
      </c>
      <c r="B287" s="730" t="s">
        <v>2448</v>
      </c>
      <c r="C287" s="730" t="s">
        <v>2449</v>
      </c>
      <c r="D287" s="730" t="s">
        <v>2450</v>
      </c>
      <c r="E287" s="730" t="s">
        <v>2451</v>
      </c>
      <c r="F287" s="734"/>
      <c r="G287" s="734"/>
      <c r="H287" s="748">
        <v>0</v>
      </c>
      <c r="I287" s="734">
        <v>14</v>
      </c>
      <c r="J287" s="734">
        <v>296.64000000000004</v>
      </c>
      <c r="K287" s="748">
        <v>1</v>
      </c>
      <c r="L287" s="734">
        <v>14</v>
      </c>
      <c r="M287" s="735">
        <v>296.64000000000004</v>
      </c>
    </row>
    <row r="288" spans="1:13" ht="14.45" customHeight="1" x14ac:dyDescent="0.2">
      <c r="A288" s="729" t="s">
        <v>574</v>
      </c>
      <c r="B288" s="730" t="s">
        <v>2448</v>
      </c>
      <c r="C288" s="730" t="s">
        <v>2843</v>
      </c>
      <c r="D288" s="730" t="s">
        <v>2450</v>
      </c>
      <c r="E288" s="730" t="s">
        <v>2844</v>
      </c>
      <c r="F288" s="734"/>
      <c r="G288" s="734"/>
      <c r="H288" s="748">
        <v>0</v>
      </c>
      <c r="I288" s="734">
        <v>2</v>
      </c>
      <c r="J288" s="734">
        <v>107.94</v>
      </c>
      <c r="K288" s="748">
        <v>1</v>
      </c>
      <c r="L288" s="734">
        <v>2</v>
      </c>
      <c r="M288" s="735">
        <v>107.94</v>
      </c>
    </row>
    <row r="289" spans="1:13" ht="14.45" customHeight="1" x14ac:dyDescent="0.2">
      <c r="A289" s="729" t="s">
        <v>574</v>
      </c>
      <c r="B289" s="730" t="s">
        <v>2448</v>
      </c>
      <c r="C289" s="730" t="s">
        <v>2452</v>
      </c>
      <c r="D289" s="730" t="s">
        <v>2450</v>
      </c>
      <c r="E289" s="730" t="s">
        <v>2453</v>
      </c>
      <c r="F289" s="734"/>
      <c r="G289" s="734"/>
      <c r="H289" s="748">
        <v>0</v>
      </c>
      <c r="I289" s="734">
        <v>2</v>
      </c>
      <c r="J289" s="734">
        <v>17.34</v>
      </c>
      <c r="K289" s="748">
        <v>1</v>
      </c>
      <c r="L289" s="734">
        <v>2</v>
      </c>
      <c r="M289" s="735">
        <v>17.34</v>
      </c>
    </row>
    <row r="290" spans="1:13" ht="14.45" customHeight="1" x14ac:dyDescent="0.2">
      <c r="A290" s="729" t="s">
        <v>574</v>
      </c>
      <c r="B290" s="730" t="s">
        <v>2448</v>
      </c>
      <c r="C290" s="730" t="s">
        <v>2454</v>
      </c>
      <c r="D290" s="730" t="s">
        <v>2450</v>
      </c>
      <c r="E290" s="730" t="s">
        <v>2455</v>
      </c>
      <c r="F290" s="734"/>
      <c r="G290" s="734"/>
      <c r="H290" s="748">
        <v>0</v>
      </c>
      <c r="I290" s="734">
        <v>5</v>
      </c>
      <c r="J290" s="734">
        <v>74.86</v>
      </c>
      <c r="K290" s="748">
        <v>1</v>
      </c>
      <c r="L290" s="734">
        <v>5</v>
      </c>
      <c r="M290" s="735">
        <v>74.86</v>
      </c>
    </row>
    <row r="291" spans="1:13" ht="14.45" customHeight="1" x14ac:dyDescent="0.2">
      <c r="A291" s="729" t="s">
        <v>574</v>
      </c>
      <c r="B291" s="730" t="s">
        <v>2845</v>
      </c>
      <c r="C291" s="730" t="s">
        <v>2846</v>
      </c>
      <c r="D291" s="730" t="s">
        <v>2847</v>
      </c>
      <c r="E291" s="730" t="s">
        <v>2848</v>
      </c>
      <c r="F291" s="734"/>
      <c r="G291" s="734"/>
      <c r="H291" s="748">
        <v>0</v>
      </c>
      <c r="I291" s="734">
        <v>1</v>
      </c>
      <c r="J291" s="734">
        <v>70.680000000000021</v>
      </c>
      <c r="K291" s="748">
        <v>1</v>
      </c>
      <c r="L291" s="734">
        <v>1</v>
      </c>
      <c r="M291" s="735">
        <v>70.680000000000021</v>
      </c>
    </row>
    <row r="292" spans="1:13" ht="14.45" customHeight="1" x14ac:dyDescent="0.2">
      <c r="A292" s="729" t="s">
        <v>574</v>
      </c>
      <c r="B292" s="730" t="s">
        <v>2456</v>
      </c>
      <c r="C292" s="730" t="s">
        <v>2457</v>
      </c>
      <c r="D292" s="730" t="s">
        <v>2458</v>
      </c>
      <c r="E292" s="730" t="s">
        <v>1965</v>
      </c>
      <c r="F292" s="734"/>
      <c r="G292" s="734"/>
      <c r="H292" s="748">
        <v>0</v>
      </c>
      <c r="I292" s="734">
        <v>4</v>
      </c>
      <c r="J292" s="734">
        <v>132.01999999999998</v>
      </c>
      <c r="K292" s="748">
        <v>1</v>
      </c>
      <c r="L292" s="734">
        <v>4</v>
      </c>
      <c r="M292" s="735">
        <v>132.01999999999998</v>
      </c>
    </row>
    <row r="293" spans="1:13" ht="14.45" customHeight="1" x14ac:dyDescent="0.2">
      <c r="A293" s="729" t="s">
        <v>574</v>
      </c>
      <c r="B293" s="730" t="s">
        <v>2465</v>
      </c>
      <c r="C293" s="730" t="s">
        <v>2466</v>
      </c>
      <c r="D293" s="730" t="s">
        <v>1351</v>
      </c>
      <c r="E293" s="730" t="s">
        <v>709</v>
      </c>
      <c r="F293" s="734"/>
      <c r="G293" s="734"/>
      <c r="H293" s="748">
        <v>0</v>
      </c>
      <c r="I293" s="734">
        <v>1</v>
      </c>
      <c r="J293" s="734">
        <v>76.450000000000017</v>
      </c>
      <c r="K293" s="748">
        <v>1</v>
      </c>
      <c r="L293" s="734">
        <v>1</v>
      </c>
      <c r="M293" s="735">
        <v>76.450000000000017</v>
      </c>
    </row>
    <row r="294" spans="1:13" ht="14.45" customHeight="1" x14ac:dyDescent="0.2">
      <c r="A294" s="729" t="s">
        <v>574</v>
      </c>
      <c r="B294" s="730" t="s">
        <v>2465</v>
      </c>
      <c r="C294" s="730" t="s">
        <v>2467</v>
      </c>
      <c r="D294" s="730" t="s">
        <v>1351</v>
      </c>
      <c r="E294" s="730" t="s">
        <v>2468</v>
      </c>
      <c r="F294" s="734"/>
      <c r="G294" s="734"/>
      <c r="H294" s="748">
        <v>0</v>
      </c>
      <c r="I294" s="734">
        <v>9</v>
      </c>
      <c r="J294" s="734">
        <v>1699.3799999999999</v>
      </c>
      <c r="K294" s="748">
        <v>1</v>
      </c>
      <c r="L294" s="734">
        <v>9</v>
      </c>
      <c r="M294" s="735">
        <v>1699.3799999999999</v>
      </c>
    </row>
    <row r="295" spans="1:13" ht="14.45" customHeight="1" x14ac:dyDescent="0.2">
      <c r="A295" s="729" t="s">
        <v>574</v>
      </c>
      <c r="B295" s="730" t="s">
        <v>2465</v>
      </c>
      <c r="C295" s="730" t="s">
        <v>2849</v>
      </c>
      <c r="D295" s="730" t="s">
        <v>2035</v>
      </c>
      <c r="E295" s="730" t="s">
        <v>2850</v>
      </c>
      <c r="F295" s="734"/>
      <c r="G295" s="734"/>
      <c r="H295" s="748">
        <v>0</v>
      </c>
      <c r="I295" s="734">
        <v>1</v>
      </c>
      <c r="J295" s="734">
        <v>307.58000000000004</v>
      </c>
      <c r="K295" s="748">
        <v>1</v>
      </c>
      <c r="L295" s="734">
        <v>1</v>
      </c>
      <c r="M295" s="735">
        <v>307.58000000000004</v>
      </c>
    </row>
    <row r="296" spans="1:13" ht="14.45" customHeight="1" x14ac:dyDescent="0.2">
      <c r="A296" s="729" t="s">
        <v>574</v>
      </c>
      <c r="B296" s="730" t="s">
        <v>2469</v>
      </c>
      <c r="C296" s="730" t="s">
        <v>2472</v>
      </c>
      <c r="D296" s="730" t="s">
        <v>2471</v>
      </c>
      <c r="E296" s="730" t="s">
        <v>2473</v>
      </c>
      <c r="F296" s="734"/>
      <c r="G296" s="734"/>
      <c r="H296" s="748">
        <v>0</v>
      </c>
      <c r="I296" s="734">
        <v>10</v>
      </c>
      <c r="J296" s="734">
        <v>155</v>
      </c>
      <c r="K296" s="748">
        <v>1</v>
      </c>
      <c r="L296" s="734">
        <v>10</v>
      </c>
      <c r="M296" s="735">
        <v>155</v>
      </c>
    </row>
    <row r="297" spans="1:13" ht="14.45" customHeight="1" x14ac:dyDescent="0.2">
      <c r="A297" s="729" t="s">
        <v>574</v>
      </c>
      <c r="B297" s="730" t="s">
        <v>2469</v>
      </c>
      <c r="C297" s="730" t="s">
        <v>2474</v>
      </c>
      <c r="D297" s="730" t="s">
        <v>2471</v>
      </c>
      <c r="E297" s="730" t="s">
        <v>2475</v>
      </c>
      <c r="F297" s="734"/>
      <c r="G297" s="734"/>
      <c r="H297" s="748">
        <v>0</v>
      </c>
      <c r="I297" s="734">
        <v>13</v>
      </c>
      <c r="J297" s="734">
        <v>153.79000000000002</v>
      </c>
      <c r="K297" s="748">
        <v>1</v>
      </c>
      <c r="L297" s="734">
        <v>13</v>
      </c>
      <c r="M297" s="735">
        <v>153.79000000000002</v>
      </c>
    </row>
    <row r="298" spans="1:13" ht="14.45" customHeight="1" x14ac:dyDescent="0.2">
      <c r="A298" s="729" t="s">
        <v>574</v>
      </c>
      <c r="B298" s="730" t="s">
        <v>2477</v>
      </c>
      <c r="C298" s="730" t="s">
        <v>2478</v>
      </c>
      <c r="D298" s="730" t="s">
        <v>2479</v>
      </c>
      <c r="E298" s="730" t="s">
        <v>2480</v>
      </c>
      <c r="F298" s="734"/>
      <c r="G298" s="734"/>
      <c r="H298" s="748">
        <v>0</v>
      </c>
      <c r="I298" s="734">
        <v>5</v>
      </c>
      <c r="J298" s="734">
        <v>794.90000000000009</v>
      </c>
      <c r="K298" s="748">
        <v>1</v>
      </c>
      <c r="L298" s="734">
        <v>5</v>
      </c>
      <c r="M298" s="735">
        <v>794.90000000000009</v>
      </c>
    </row>
    <row r="299" spans="1:13" ht="14.45" customHeight="1" x14ac:dyDescent="0.2">
      <c r="A299" s="729" t="s">
        <v>574</v>
      </c>
      <c r="B299" s="730" t="s">
        <v>2477</v>
      </c>
      <c r="C299" s="730" t="s">
        <v>2851</v>
      </c>
      <c r="D299" s="730" t="s">
        <v>2484</v>
      </c>
      <c r="E299" s="730" t="s">
        <v>2852</v>
      </c>
      <c r="F299" s="734"/>
      <c r="G299" s="734"/>
      <c r="H299" s="748">
        <v>0</v>
      </c>
      <c r="I299" s="734">
        <v>1</v>
      </c>
      <c r="J299" s="734">
        <v>123.23</v>
      </c>
      <c r="K299" s="748">
        <v>1</v>
      </c>
      <c r="L299" s="734">
        <v>1</v>
      </c>
      <c r="M299" s="735">
        <v>123.23</v>
      </c>
    </row>
    <row r="300" spans="1:13" ht="14.45" customHeight="1" x14ac:dyDescent="0.2">
      <c r="A300" s="729" t="s">
        <v>574</v>
      </c>
      <c r="B300" s="730" t="s">
        <v>2477</v>
      </c>
      <c r="C300" s="730" t="s">
        <v>2483</v>
      </c>
      <c r="D300" s="730" t="s">
        <v>2484</v>
      </c>
      <c r="E300" s="730" t="s">
        <v>2485</v>
      </c>
      <c r="F300" s="734"/>
      <c r="G300" s="734"/>
      <c r="H300" s="748">
        <v>0</v>
      </c>
      <c r="I300" s="734">
        <v>1</v>
      </c>
      <c r="J300" s="734">
        <v>135.29000000000002</v>
      </c>
      <c r="K300" s="748">
        <v>1</v>
      </c>
      <c r="L300" s="734">
        <v>1</v>
      </c>
      <c r="M300" s="735">
        <v>135.29000000000002</v>
      </c>
    </row>
    <row r="301" spans="1:13" ht="14.45" customHeight="1" x14ac:dyDescent="0.2">
      <c r="A301" s="729" t="s">
        <v>574</v>
      </c>
      <c r="B301" s="730" t="s">
        <v>2477</v>
      </c>
      <c r="C301" s="730" t="s">
        <v>2853</v>
      </c>
      <c r="D301" s="730" t="s">
        <v>2484</v>
      </c>
      <c r="E301" s="730" t="s">
        <v>2854</v>
      </c>
      <c r="F301" s="734"/>
      <c r="G301" s="734"/>
      <c r="H301" s="748">
        <v>0</v>
      </c>
      <c r="I301" s="734">
        <v>1</v>
      </c>
      <c r="J301" s="734">
        <v>418.59</v>
      </c>
      <c r="K301" s="748">
        <v>1</v>
      </c>
      <c r="L301" s="734">
        <v>1</v>
      </c>
      <c r="M301" s="735">
        <v>418.59</v>
      </c>
    </row>
    <row r="302" spans="1:13" ht="14.45" customHeight="1" x14ac:dyDescent="0.2">
      <c r="A302" s="729" t="s">
        <v>574</v>
      </c>
      <c r="B302" s="730" t="s">
        <v>2488</v>
      </c>
      <c r="C302" s="730" t="s">
        <v>2855</v>
      </c>
      <c r="D302" s="730" t="s">
        <v>2856</v>
      </c>
      <c r="E302" s="730" t="s">
        <v>2857</v>
      </c>
      <c r="F302" s="734"/>
      <c r="G302" s="734"/>
      <c r="H302" s="748">
        <v>0</v>
      </c>
      <c r="I302" s="734">
        <v>2</v>
      </c>
      <c r="J302" s="734">
        <v>25.81</v>
      </c>
      <c r="K302" s="748">
        <v>1</v>
      </c>
      <c r="L302" s="734">
        <v>2</v>
      </c>
      <c r="M302" s="735">
        <v>25.81</v>
      </c>
    </row>
    <row r="303" spans="1:13" ht="14.45" customHeight="1" x14ac:dyDescent="0.2">
      <c r="A303" s="729" t="s">
        <v>574</v>
      </c>
      <c r="B303" s="730" t="s">
        <v>2488</v>
      </c>
      <c r="C303" s="730" t="s">
        <v>2489</v>
      </c>
      <c r="D303" s="730" t="s">
        <v>1183</v>
      </c>
      <c r="E303" s="730" t="s">
        <v>2490</v>
      </c>
      <c r="F303" s="734"/>
      <c r="G303" s="734"/>
      <c r="H303" s="748">
        <v>0</v>
      </c>
      <c r="I303" s="734">
        <v>3</v>
      </c>
      <c r="J303" s="734">
        <v>54.87</v>
      </c>
      <c r="K303" s="748">
        <v>1</v>
      </c>
      <c r="L303" s="734">
        <v>3</v>
      </c>
      <c r="M303" s="735">
        <v>54.87</v>
      </c>
    </row>
    <row r="304" spans="1:13" ht="14.45" customHeight="1" x14ac:dyDescent="0.2">
      <c r="A304" s="729" t="s">
        <v>574</v>
      </c>
      <c r="B304" s="730" t="s">
        <v>2488</v>
      </c>
      <c r="C304" s="730" t="s">
        <v>2858</v>
      </c>
      <c r="D304" s="730" t="s">
        <v>1183</v>
      </c>
      <c r="E304" s="730" t="s">
        <v>2859</v>
      </c>
      <c r="F304" s="734"/>
      <c r="G304" s="734"/>
      <c r="H304" s="748">
        <v>0</v>
      </c>
      <c r="I304" s="734">
        <v>4</v>
      </c>
      <c r="J304" s="734">
        <v>193.44000000000003</v>
      </c>
      <c r="K304" s="748">
        <v>1</v>
      </c>
      <c r="L304" s="734">
        <v>4</v>
      </c>
      <c r="M304" s="735">
        <v>193.44000000000003</v>
      </c>
    </row>
    <row r="305" spans="1:13" ht="14.45" customHeight="1" x14ac:dyDescent="0.2">
      <c r="A305" s="729" t="s">
        <v>574</v>
      </c>
      <c r="B305" s="730" t="s">
        <v>2495</v>
      </c>
      <c r="C305" s="730" t="s">
        <v>2860</v>
      </c>
      <c r="D305" s="730" t="s">
        <v>1185</v>
      </c>
      <c r="E305" s="730" t="s">
        <v>2861</v>
      </c>
      <c r="F305" s="734"/>
      <c r="G305" s="734"/>
      <c r="H305" s="748">
        <v>0</v>
      </c>
      <c r="I305" s="734">
        <v>1</v>
      </c>
      <c r="J305" s="734">
        <v>52.590000000000018</v>
      </c>
      <c r="K305" s="748">
        <v>1</v>
      </c>
      <c r="L305" s="734">
        <v>1</v>
      </c>
      <c r="M305" s="735">
        <v>52.590000000000018</v>
      </c>
    </row>
    <row r="306" spans="1:13" ht="14.45" customHeight="1" x14ac:dyDescent="0.2">
      <c r="A306" s="729" t="s">
        <v>574</v>
      </c>
      <c r="B306" s="730" t="s">
        <v>2503</v>
      </c>
      <c r="C306" s="730" t="s">
        <v>2862</v>
      </c>
      <c r="D306" s="730" t="s">
        <v>2505</v>
      </c>
      <c r="E306" s="730" t="s">
        <v>2863</v>
      </c>
      <c r="F306" s="734"/>
      <c r="G306" s="734"/>
      <c r="H306" s="748">
        <v>0</v>
      </c>
      <c r="I306" s="734">
        <v>2</v>
      </c>
      <c r="J306" s="734">
        <v>297.95999999999998</v>
      </c>
      <c r="K306" s="748">
        <v>1</v>
      </c>
      <c r="L306" s="734">
        <v>2</v>
      </c>
      <c r="M306" s="735">
        <v>297.95999999999998</v>
      </c>
    </row>
    <row r="307" spans="1:13" ht="14.45" customHeight="1" x14ac:dyDescent="0.2">
      <c r="A307" s="729" t="s">
        <v>574</v>
      </c>
      <c r="B307" s="730" t="s">
        <v>2507</v>
      </c>
      <c r="C307" s="730" t="s">
        <v>2511</v>
      </c>
      <c r="D307" s="730" t="s">
        <v>2509</v>
      </c>
      <c r="E307" s="730" t="s">
        <v>2512</v>
      </c>
      <c r="F307" s="734"/>
      <c r="G307" s="734"/>
      <c r="H307" s="748">
        <v>0</v>
      </c>
      <c r="I307" s="734">
        <v>6</v>
      </c>
      <c r="J307" s="734">
        <v>622.70000000000005</v>
      </c>
      <c r="K307" s="748">
        <v>1</v>
      </c>
      <c r="L307" s="734">
        <v>6</v>
      </c>
      <c r="M307" s="735">
        <v>622.70000000000005</v>
      </c>
    </row>
    <row r="308" spans="1:13" ht="14.45" customHeight="1" x14ac:dyDescent="0.2">
      <c r="A308" s="729" t="s">
        <v>574</v>
      </c>
      <c r="B308" s="730" t="s">
        <v>2507</v>
      </c>
      <c r="C308" s="730" t="s">
        <v>2513</v>
      </c>
      <c r="D308" s="730" t="s">
        <v>2509</v>
      </c>
      <c r="E308" s="730" t="s">
        <v>2514</v>
      </c>
      <c r="F308" s="734"/>
      <c r="G308" s="734"/>
      <c r="H308" s="748">
        <v>0</v>
      </c>
      <c r="I308" s="734">
        <v>3</v>
      </c>
      <c r="J308" s="734">
        <v>179.57999999999998</v>
      </c>
      <c r="K308" s="748">
        <v>1</v>
      </c>
      <c r="L308" s="734">
        <v>3</v>
      </c>
      <c r="M308" s="735">
        <v>179.57999999999998</v>
      </c>
    </row>
    <row r="309" spans="1:13" ht="14.45" customHeight="1" x14ac:dyDescent="0.2">
      <c r="A309" s="729" t="s">
        <v>574</v>
      </c>
      <c r="B309" s="730" t="s">
        <v>2507</v>
      </c>
      <c r="C309" s="730" t="s">
        <v>2515</v>
      </c>
      <c r="D309" s="730" t="s">
        <v>2509</v>
      </c>
      <c r="E309" s="730" t="s">
        <v>2516</v>
      </c>
      <c r="F309" s="734"/>
      <c r="G309" s="734"/>
      <c r="H309" s="748">
        <v>0</v>
      </c>
      <c r="I309" s="734">
        <v>1</v>
      </c>
      <c r="J309" s="734">
        <v>209.06</v>
      </c>
      <c r="K309" s="748">
        <v>1</v>
      </c>
      <c r="L309" s="734">
        <v>1</v>
      </c>
      <c r="M309" s="735">
        <v>209.06</v>
      </c>
    </row>
    <row r="310" spans="1:13" ht="14.45" customHeight="1" x14ac:dyDescent="0.2">
      <c r="A310" s="729" t="s">
        <v>574</v>
      </c>
      <c r="B310" s="730" t="s">
        <v>2520</v>
      </c>
      <c r="C310" s="730" t="s">
        <v>2521</v>
      </c>
      <c r="D310" s="730" t="s">
        <v>962</v>
      </c>
      <c r="E310" s="730" t="s">
        <v>2522</v>
      </c>
      <c r="F310" s="734"/>
      <c r="G310" s="734"/>
      <c r="H310" s="748">
        <v>0</v>
      </c>
      <c r="I310" s="734">
        <v>1</v>
      </c>
      <c r="J310" s="734">
        <v>74.430000000000021</v>
      </c>
      <c r="K310" s="748">
        <v>1</v>
      </c>
      <c r="L310" s="734">
        <v>1</v>
      </c>
      <c r="M310" s="735">
        <v>74.430000000000021</v>
      </c>
    </row>
    <row r="311" spans="1:13" ht="14.45" customHeight="1" x14ac:dyDescent="0.2">
      <c r="A311" s="729" t="s">
        <v>574</v>
      </c>
      <c r="B311" s="730" t="s">
        <v>2520</v>
      </c>
      <c r="C311" s="730" t="s">
        <v>2864</v>
      </c>
      <c r="D311" s="730" t="s">
        <v>962</v>
      </c>
      <c r="E311" s="730" t="s">
        <v>2865</v>
      </c>
      <c r="F311" s="734"/>
      <c r="G311" s="734"/>
      <c r="H311" s="748">
        <v>0</v>
      </c>
      <c r="I311" s="734">
        <v>1</v>
      </c>
      <c r="J311" s="734">
        <v>100.09</v>
      </c>
      <c r="K311" s="748">
        <v>1</v>
      </c>
      <c r="L311" s="734">
        <v>1</v>
      </c>
      <c r="M311" s="735">
        <v>100.09</v>
      </c>
    </row>
    <row r="312" spans="1:13" ht="14.45" customHeight="1" x14ac:dyDescent="0.2">
      <c r="A312" s="729" t="s">
        <v>574</v>
      </c>
      <c r="B312" s="730" t="s">
        <v>2866</v>
      </c>
      <c r="C312" s="730" t="s">
        <v>2867</v>
      </c>
      <c r="D312" s="730" t="s">
        <v>2868</v>
      </c>
      <c r="E312" s="730" t="s">
        <v>2869</v>
      </c>
      <c r="F312" s="734">
        <v>4</v>
      </c>
      <c r="G312" s="734">
        <v>3610.48</v>
      </c>
      <c r="H312" s="748">
        <v>1</v>
      </c>
      <c r="I312" s="734"/>
      <c r="J312" s="734"/>
      <c r="K312" s="748">
        <v>0</v>
      </c>
      <c r="L312" s="734">
        <v>4</v>
      </c>
      <c r="M312" s="735">
        <v>3610.48</v>
      </c>
    </row>
    <row r="313" spans="1:13" ht="14.45" customHeight="1" x14ac:dyDescent="0.2">
      <c r="A313" s="729" t="s">
        <v>574</v>
      </c>
      <c r="B313" s="730" t="s">
        <v>2523</v>
      </c>
      <c r="C313" s="730" t="s">
        <v>2524</v>
      </c>
      <c r="D313" s="730" t="s">
        <v>2525</v>
      </c>
      <c r="E313" s="730" t="s">
        <v>1348</v>
      </c>
      <c r="F313" s="734">
        <v>7</v>
      </c>
      <c r="G313" s="734">
        <v>432.71999999999997</v>
      </c>
      <c r="H313" s="748">
        <v>1</v>
      </c>
      <c r="I313" s="734"/>
      <c r="J313" s="734"/>
      <c r="K313" s="748">
        <v>0</v>
      </c>
      <c r="L313" s="734">
        <v>7</v>
      </c>
      <c r="M313" s="735">
        <v>432.71999999999997</v>
      </c>
    </row>
    <row r="314" spans="1:13" ht="14.45" customHeight="1" x14ac:dyDescent="0.2">
      <c r="A314" s="729" t="s">
        <v>574</v>
      </c>
      <c r="B314" s="730" t="s">
        <v>2523</v>
      </c>
      <c r="C314" s="730" t="s">
        <v>2870</v>
      </c>
      <c r="D314" s="730" t="s">
        <v>2871</v>
      </c>
      <c r="E314" s="730" t="s">
        <v>2872</v>
      </c>
      <c r="F314" s="734"/>
      <c r="G314" s="734"/>
      <c r="H314" s="748">
        <v>0</v>
      </c>
      <c r="I314" s="734">
        <v>1</v>
      </c>
      <c r="J314" s="734">
        <v>180.40999999999997</v>
      </c>
      <c r="K314" s="748">
        <v>1</v>
      </c>
      <c r="L314" s="734">
        <v>1</v>
      </c>
      <c r="M314" s="735">
        <v>180.40999999999997</v>
      </c>
    </row>
    <row r="315" spans="1:13" ht="14.45" customHeight="1" x14ac:dyDescent="0.2">
      <c r="A315" s="729" t="s">
        <v>574</v>
      </c>
      <c r="B315" s="730" t="s">
        <v>2523</v>
      </c>
      <c r="C315" s="730" t="s">
        <v>2873</v>
      </c>
      <c r="D315" s="730" t="s">
        <v>2056</v>
      </c>
      <c r="E315" s="730" t="s">
        <v>2874</v>
      </c>
      <c r="F315" s="734"/>
      <c r="G315" s="734"/>
      <c r="H315" s="748">
        <v>0</v>
      </c>
      <c r="I315" s="734">
        <v>20</v>
      </c>
      <c r="J315" s="734">
        <v>1298.0000000000005</v>
      </c>
      <c r="K315" s="748">
        <v>1</v>
      </c>
      <c r="L315" s="734">
        <v>20</v>
      </c>
      <c r="M315" s="735">
        <v>1298.0000000000005</v>
      </c>
    </row>
    <row r="316" spans="1:13" ht="14.45" customHeight="1" x14ac:dyDescent="0.2">
      <c r="A316" s="729" t="s">
        <v>574</v>
      </c>
      <c r="B316" s="730" t="s">
        <v>2530</v>
      </c>
      <c r="C316" s="730" t="s">
        <v>2875</v>
      </c>
      <c r="D316" s="730" t="s">
        <v>935</v>
      </c>
      <c r="E316" s="730" t="s">
        <v>946</v>
      </c>
      <c r="F316" s="734">
        <v>1</v>
      </c>
      <c r="G316" s="734">
        <v>92.090000000000018</v>
      </c>
      <c r="H316" s="748">
        <v>1</v>
      </c>
      <c r="I316" s="734"/>
      <c r="J316" s="734"/>
      <c r="K316" s="748">
        <v>0</v>
      </c>
      <c r="L316" s="734">
        <v>1</v>
      </c>
      <c r="M316" s="735">
        <v>92.090000000000018</v>
      </c>
    </row>
    <row r="317" spans="1:13" ht="14.45" customHeight="1" x14ac:dyDescent="0.2">
      <c r="A317" s="729" t="s">
        <v>574</v>
      </c>
      <c r="B317" s="730" t="s">
        <v>2530</v>
      </c>
      <c r="C317" s="730" t="s">
        <v>2532</v>
      </c>
      <c r="D317" s="730" t="s">
        <v>2533</v>
      </c>
      <c r="E317" s="730" t="s">
        <v>2534</v>
      </c>
      <c r="F317" s="734"/>
      <c r="G317" s="734"/>
      <c r="H317" s="748">
        <v>0</v>
      </c>
      <c r="I317" s="734">
        <v>1</v>
      </c>
      <c r="J317" s="734">
        <v>112.13</v>
      </c>
      <c r="K317" s="748">
        <v>1</v>
      </c>
      <c r="L317" s="734">
        <v>1</v>
      </c>
      <c r="M317" s="735">
        <v>112.13</v>
      </c>
    </row>
    <row r="318" spans="1:13" ht="14.45" customHeight="1" x14ac:dyDescent="0.2">
      <c r="A318" s="729" t="s">
        <v>574</v>
      </c>
      <c r="B318" s="730" t="s">
        <v>2530</v>
      </c>
      <c r="C318" s="730" t="s">
        <v>2876</v>
      </c>
      <c r="D318" s="730" t="s">
        <v>2533</v>
      </c>
      <c r="E318" s="730" t="s">
        <v>2877</v>
      </c>
      <c r="F318" s="734"/>
      <c r="G318" s="734"/>
      <c r="H318" s="748">
        <v>0</v>
      </c>
      <c r="I318" s="734">
        <v>2</v>
      </c>
      <c r="J318" s="734">
        <v>196.01999999999995</v>
      </c>
      <c r="K318" s="748">
        <v>1</v>
      </c>
      <c r="L318" s="734">
        <v>2</v>
      </c>
      <c r="M318" s="735">
        <v>196.01999999999995</v>
      </c>
    </row>
    <row r="319" spans="1:13" ht="14.45" customHeight="1" x14ac:dyDescent="0.2">
      <c r="A319" s="729" t="s">
        <v>574</v>
      </c>
      <c r="B319" s="730" t="s">
        <v>2530</v>
      </c>
      <c r="C319" s="730" t="s">
        <v>2535</v>
      </c>
      <c r="D319" s="730" t="s">
        <v>2533</v>
      </c>
      <c r="E319" s="730" t="s">
        <v>2536</v>
      </c>
      <c r="F319" s="734"/>
      <c r="G319" s="734"/>
      <c r="H319" s="748">
        <v>0</v>
      </c>
      <c r="I319" s="734">
        <v>1</v>
      </c>
      <c r="J319" s="734">
        <v>92.660000000000011</v>
      </c>
      <c r="K319" s="748">
        <v>1</v>
      </c>
      <c r="L319" s="734">
        <v>1</v>
      </c>
      <c r="M319" s="735">
        <v>92.660000000000011</v>
      </c>
    </row>
    <row r="320" spans="1:13" ht="14.45" customHeight="1" x14ac:dyDescent="0.2">
      <c r="A320" s="729" t="s">
        <v>574</v>
      </c>
      <c r="B320" s="730" t="s">
        <v>2530</v>
      </c>
      <c r="C320" s="730" t="s">
        <v>2537</v>
      </c>
      <c r="D320" s="730" t="s">
        <v>2533</v>
      </c>
      <c r="E320" s="730" t="s">
        <v>2538</v>
      </c>
      <c r="F320" s="734"/>
      <c r="G320" s="734"/>
      <c r="H320" s="748">
        <v>0</v>
      </c>
      <c r="I320" s="734">
        <v>3</v>
      </c>
      <c r="J320" s="734">
        <v>148.47</v>
      </c>
      <c r="K320" s="748">
        <v>1</v>
      </c>
      <c r="L320" s="734">
        <v>3</v>
      </c>
      <c r="M320" s="735">
        <v>148.47</v>
      </c>
    </row>
    <row r="321" spans="1:13" ht="14.45" customHeight="1" x14ac:dyDescent="0.2">
      <c r="A321" s="729" t="s">
        <v>574</v>
      </c>
      <c r="B321" s="730" t="s">
        <v>2530</v>
      </c>
      <c r="C321" s="730" t="s">
        <v>2539</v>
      </c>
      <c r="D321" s="730" t="s">
        <v>2533</v>
      </c>
      <c r="E321" s="730" t="s">
        <v>2540</v>
      </c>
      <c r="F321" s="734"/>
      <c r="G321" s="734"/>
      <c r="H321" s="748">
        <v>0</v>
      </c>
      <c r="I321" s="734">
        <v>4</v>
      </c>
      <c r="J321" s="734">
        <v>250.67999999999998</v>
      </c>
      <c r="K321" s="748">
        <v>1</v>
      </c>
      <c r="L321" s="734">
        <v>4</v>
      </c>
      <c r="M321" s="735">
        <v>250.67999999999998</v>
      </c>
    </row>
    <row r="322" spans="1:13" ht="14.45" customHeight="1" x14ac:dyDescent="0.2">
      <c r="A322" s="729" t="s">
        <v>574</v>
      </c>
      <c r="B322" s="730" t="s">
        <v>2530</v>
      </c>
      <c r="C322" s="730" t="s">
        <v>2541</v>
      </c>
      <c r="D322" s="730" t="s">
        <v>935</v>
      </c>
      <c r="E322" s="730" t="s">
        <v>938</v>
      </c>
      <c r="F322" s="734"/>
      <c r="G322" s="734"/>
      <c r="H322" s="748">
        <v>0</v>
      </c>
      <c r="I322" s="734">
        <v>4</v>
      </c>
      <c r="J322" s="734">
        <v>314.53000000000003</v>
      </c>
      <c r="K322" s="748">
        <v>1</v>
      </c>
      <c r="L322" s="734">
        <v>4</v>
      </c>
      <c r="M322" s="735">
        <v>314.53000000000003</v>
      </c>
    </row>
    <row r="323" spans="1:13" ht="14.45" customHeight="1" x14ac:dyDescent="0.2">
      <c r="A323" s="729" t="s">
        <v>574</v>
      </c>
      <c r="B323" s="730" t="s">
        <v>2530</v>
      </c>
      <c r="C323" s="730" t="s">
        <v>2542</v>
      </c>
      <c r="D323" s="730" t="s">
        <v>935</v>
      </c>
      <c r="E323" s="730" t="s">
        <v>936</v>
      </c>
      <c r="F323" s="734"/>
      <c r="G323" s="734"/>
      <c r="H323" s="748">
        <v>0</v>
      </c>
      <c r="I323" s="734">
        <v>5</v>
      </c>
      <c r="J323" s="734">
        <v>389.3</v>
      </c>
      <c r="K323" s="748">
        <v>1</v>
      </c>
      <c r="L323" s="734">
        <v>5</v>
      </c>
      <c r="M323" s="735">
        <v>389.3</v>
      </c>
    </row>
    <row r="324" spans="1:13" ht="14.45" customHeight="1" x14ac:dyDescent="0.2">
      <c r="A324" s="729" t="s">
        <v>574</v>
      </c>
      <c r="B324" s="730" t="s">
        <v>2530</v>
      </c>
      <c r="C324" s="730" t="s">
        <v>2545</v>
      </c>
      <c r="D324" s="730" t="s">
        <v>935</v>
      </c>
      <c r="E324" s="730" t="s">
        <v>2546</v>
      </c>
      <c r="F324" s="734"/>
      <c r="G324" s="734"/>
      <c r="H324" s="748">
        <v>0</v>
      </c>
      <c r="I324" s="734">
        <v>6</v>
      </c>
      <c r="J324" s="734">
        <v>366.51</v>
      </c>
      <c r="K324" s="748">
        <v>1</v>
      </c>
      <c r="L324" s="734">
        <v>6</v>
      </c>
      <c r="M324" s="735">
        <v>366.51</v>
      </c>
    </row>
    <row r="325" spans="1:13" ht="14.45" customHeight="1" x14ac:dyDescent="0.2">
      <c r="A325" s="729" t="s">
        <v>574</v>
      </c>
      <c r="B325" s="730" t="s">
        <v>2530</v>
      </c>
      <c r="C325" s="730" t="s">
        <v>2547</v>
      </c>
      <c r="D325" s="730" t="s">
        <v>935</v>
      </c>
      <c r="E325" s="730" t="s">
        <v>2548</v>
      </c>
      <c r="F325" s="734"/>
      <c r="G325" s="734"/>
      <c r="H325" s="748">
        <v>0</v>
      </c>
      <c r="I325" s="734">
        <v>1</v>
      </c>
      <c r="J325" s="734">
        <v>94.19</v>
      </c>
      <c r="K325" s="748">
        <v>1</v>
      </c>
      <c r="L325" s="734">
        <v>1</v>
      </c>
      <c r="M325" s="735">
        <v>94.19</v>
      </c>
    </row>
    <row r="326" spans="1:13" ht="14.45" customHeight="1" x14ac:dyDescent="0.2">
      <c r="A326" s="729" t="s">
        <v>574</v>
      </c>
      <c r="B326" s="730" t="s">
        <v>2530</v>
      </c>
      <c r="C326" s="730" t="s">
        <v>2878</v>
      </c>
      <c r="D326" s="730" t="s">
        <v>935</v>
      </c>
      <c r="E326" s="730" t="s">
        <v>938</v>
      </c>
      <c r="F326" s="734">
        <v>2</v>
      </c>
      <c r="G326" s="734">
        <v>157</v>
      </c>
      <c r="H326" s="748">
        <v>1</v>
      </c>
      <c r="I326" s="734"/>
      <c r="J326" s="734"/>
      <c r="K326" s="748">
        <v>0</v>
      </c>
      <c r="L326" s="734">
        <v>2</v>
      </c>
      <c r="M326" s="735">
        <v>157</v>
      </c>
    </row>
    <row r="327" spans="1:13" ht="14.45" customHeight="1" x14ac:dyDescent="0.2">
      <c r="A327" s="729" t="s">
        <v>574</v>
      </c>
      <c r="B327" s="730" t="s">
        <v>2549</v>
      </c>
      <c r="C327" s="730" t="s">
        <v>2550</v>
      </c>
      <c r="D327" s="730" t="s">
        <v>2551</v>
      </c>
      <c r="E327" s="730" t="s">
        <v>2552</v>
      </c>
      <c r="F327" s="734"/>
      <c r="G327" s="734"/>
      <c r="H327" s="748">
        <v>0</v>
      </c>
      <c r="I327" s="734">
        <v>1</v>
      </c>
      <c r="J327" s="734">
        <v>2237.73</v>
      </c>
      <c r="K327" s="748">
        <v>1</v>
      </c>
      <c r="L327" s="734">
        <v>1</v>
      </c>
      <c r="M327" s="735">
        <v>2237.73</v>
      </c>
    </row>
    <row r="328" spans="1:13" ht="14.45" customHeight="1" x14ac:dyDescent="0.2">
      <c r="A328" s="729" t="s">
        <v>574</v>
      </c>
      <c r="B328" s="730" t="s">
        <v>2553</v>
      </c>
      <c r="C328" s="730" t="s">
        <v>2554</v>
      </c>
      <c r="D328" s="730" t="s">
        <v>2555</v>
      </c>
      <c r="E328" s="730" t="s">
        <v>2556</v>
      </c>
      <c r="F328" s="734">
        <v>2</v>
      </c>
      <c r="G328" s="734">
        <v>833.55999999999972</v>
      </c>
      <c r="H328" s="748">
        <v>1</v>
      </c>
      <c r="I328" s="734"/>
      <c r="J328" s="734"/>
      <c r="K328" s="748">
        <v>0</v>
      </c>
      <c r="L328" s="734">
        <v>2</v>
      </c>
      <c r="M328" s="735">
        <v>833.55999999999972</v>
      </c>
    </row>
    <row r="329" spans="1:13" ht="14.45" customHeight="1" x14ac:dyDescent="0.2">
      <c r="A329" s="729" t="s">
        <v>574</v>
      </c>
      <c r="B329" s="730" t="s">
        <v>2553</v>
      </c>
      <c r="C329" s="730" t="s">
        <v>2559</v>
      </c>
      <c r="D329" s="730" t="s">
        <v>2560</v>
      </c>
      <c r="E329" s="730" t="s">
        <v>2561</v>
      </c>
      <c r="F329" s="734"/>
      <c r="G329" s="734"/>
      <c r="H329" s="748">
        <v>0</v>
      </c>
      <c r="I329" s="734">
        <v>2</v>
      </c>
      <c r="J329" s="734">
        <v>220.38000000000002</v>
      </c>
      <c r="K329" s="748">
        <v>1</v>
      </c>
      <c r="L329" s="734">
        <v>2</v>
      </c>
      <c r="M329" s="735">
        <v>220.38000000000002</v>
      </c>
    </row>
    <row r="330" spans="1:13" ht="14.45" customHeight="1" x14ac:dyDescent="0.2">
      <c r="A330" s="729" t="s">
        <v>574</v>
      </c>
      <c r="B330" s="730" t="s">
        <v>2562</v>
      </c>
      <c r="C330" s="730" t="s">
        <v>2563</v>
      </c>
      <c r="D330" s="730" t="s">
        <v>2564</v>
      </c>
      <c r="E330" s="730" t="s">
        <v>1757</v>
      </c>
      <c r="F330" s="734"/>
      <c r="G330" s="734"/>
      <c r="H330" s="748">
        <v>0</v>
      </c>
      <c r="I330" s="734">
        <v>9</v>
      </c>
      <c r="J330" s="734">
        <v>19122.53</v>
      </c>
      <c r="K330" s="748">
        <v>1</v>
      </c>
      <c r="L330" s="734">
        <v>9</v>
      </c>
      <c r="M330" s="735">
        <v>19122.53</v>
      </c>
    </row>
    <row r="331" spans="1:13" ht="14.45" customHeight="1" x14ac:dyDescent="0.2">
      <c r="A331" s="729" t="s">
        <v>574</v>
      </c>
      <c r="B331" s="730" t="s">
        <v>2562</v>
      </c>
      <c r="C331" s="730" t="s">
        <v>2879</v>
      </c>
      <c r="D331" s="730" t="s">
        <v>2167</v>
      </c>
      <c r="E331" s="730" t="s">
        <v>2880</v>
      </c>
      <c r="F331" s="734">
        <v>30</v>
      </c>
      <c r="G331" s="734">
        <v>4845.2999999999993</v>
      </c>
      <c r="H331" s="748">
        <v>1</v>
      </c>
      <c r="I331" s="734"/>
      <c r="J331" s="734"/>
      <c r="K331" s="748">
        <v>0</v>
      </c>
      <c r="L331" s="734">
        <v>30</v>
      </c>
      <c r="M331" s="735">
        <v>4845.2999999999993</v>
      </c>
    </row>
    <row r="332" spans="1:13" ht="14.45" customHeight="1" x14ac:dyDescent="0.2">
      <c r="A332" s="729" t="s">
        <v>574</v>
      </c>
      <c r="B332" s="730" t="s">
        <v>2565</v>
      </c>
      <c r="C332" s="730" t="s">
        <v>2566</v>
      </c>
      <c r="D332" s="730" t="s">
        <v>2120</v>
      </c>
      <c r="E332" s="730" t="s">
        <v>763</v>
      </c>
      <c r="F332" s="734"/>
      <c r="G332" s="734"/>
      <c r="H332" s="748">
        <v>0</v>
      </c>
      <c r="I332" s="734">
        <v>5</v>
      </c>
      <c r="J332" s="734">
        <v>286.35000000000008</v>
      </c>
      <c r="K332" s="748">
        <v>1</v>
      </c>
      <c r="L332" s="734">
        <v>5</v>
      </c>
      <c r="M332" s="735">
        <v>286.35000000000008</v>
      </c>
    </row>
    <row r="333" spans="1:13" ht="14.45" customHeight="1" x14ac:dyDescent="0.2">
      <c r="A333" s="729" t="s">
        <v>574</v>
      </c>
      <c r="B333" s="730" t="s">
        <v>2565</v>
      </c>
      <c r="C333" s="730" t="s">
        <v>2567</v>
      </c>
      <c r="D333" s="730" t="s">
        <v>2120</v>
      </c>
      <c r="E333" s="730" t="s">
        <v>765</v>
      </c>
      <c r="F333" s="734"/>
      <c r="G333" s="734"/>
      <c r="H333" s="748">
        <v>0</v>
      </c>
      <c r="I333" s="734">
        <v>6</v>
      </c>
      <c r="J333" s="734">
        <v>553.08000000000004</v>
      </c>
      <c r="K333" s="748">
        <v>1</v>
      </c>
      <c r="L333" s="734">
        <v>6</v>
      </c>
      <c r="M333" s="735">
        <v>553.08000000000004</v>
      </c>
    </row>
    <row r="334" spans="1:13" ht="14.45" customHeight="1" x14ac:dyDescent="0.2">
      <c r="A334" s="729" t="s">
        <v>574</v>
      </c>
      <c r="B334" s="730" t="s">
        <v>2565</v>
      </c>
      <c r="C334" s="730" t="s">
        <v>2571</v>
      </c>
      <c r="D334" s="730" t="s">
        <v>2569</v>
      </c>
      <c r="E334" s="730" t="s">
        <v>2572</v>
      </c>
      <c r="F334" s="734"/>
      <c r="G334" s="734"/>
      <c r="H334" s="748">
        <v>0</v>
      </c>
      <c r="I334" s="734">
        <v>2</v>
      </c>
      <c r="J334" s="734">
        <v>280.06</v>
      </c>
      <c r="K334" s="748">
        <v>1</v>
      </c>
      <c r="L334" s="734">
        <v>2</v>
      </c>
      <c r="M334" s="735">
        <v>280.06</v>
      </c>
    </row>
    <row r="335" spans="1:13" ht="14.45" customHeight="1" x14ac:dyDescent="0.2">
      <c r="A335" s="729" t="s">
        <v>574</v>
      </c>
      <c r="B335" s="730" t="s">
        <v>2573</v>
      </c>
      <c r="C335" s="730" t="s">
        <v>2574</v>
      </c>
      <c r="D335" s="730" t="s">
        <v>2575</v>
      </c>
      <c r="E335" s="730" t="s">
        <v>1769</v>
      </c>
      <c r="F335" s="734">
        <v>50</v>
      </c>
      <c r="G335" s="734">
        <v>1670</v>
      </c>
      <c r="H335" s="748">
        <v>1</v>
      </c>
      <c r="I335" s="734"/>
      <c r="J335" s="734"/>
      <c r="K335" s="748">
        <v>0</v>
      </c>
      <c r="L335" s="734">
        <v>50</v>
      </c>
      <c r="M335" s="735">
        <v>1670</v>
      </c>
    </row>
    <row r="336" spans="1:13" ht="14.45" customHeight="1" x14ac:dyDescent="0.2">
      <c r="A336" s="729" t="s">
        <v>574</v>
      </c>
      <c r="B336" s="730" t="s">
        <v>2573</v>
      </c>
      <c r="C336" s="730" t="s">
        <v>2576</v>
      </c>
      <c r="D336" s="730" t="s">
        <v>1768</v>
      </c>
      <c r="E336" s="730" t="s">
        <v>1769</v>
      </c>
      <c r="F336" s="734"/>
      <c r="G336" s="734"/>
      <c r="H336" s="748">
        <v>0</v>
      </c>
      <c r="I336" s="734">
        <v>30</v>
      </c>
      <c r="J336" s="734">
        <v>571.19999999999993</v>
      </c>
      <c r="K336" s="748">
        <v>1</v>
      </c>
      <c r="L336" s="734">
        <v>30</v>
      </c>
      <c r="M336" s="735">
        <v>571.19999999999993</v>
      </c>
    </row>
    <row r="337" spans="1:13" ht="14.45" customHeight="1" x14ac:dyDescent="0.2">
      <c r="A337" s="729" t="s">
        <v>574</v>
      </c>
      <c r="B337" s="730" t="s">
        <v>2577</v>
      </c>
      <c r="C337" s="730" t="s">
        <v>2578</v>
      </c>
      <c r="D337" s="730" t="s">
        <v>2579</v>
      </c>
      <c r="E337" s="730" t="s">
        <v>1740</v>
      </c>
      <c r="F337" s="734">
        <v>9</v>
      </c>
      <c r="G337" s="734">
        <v>6435</v>
      </c>
      <c r="H337" s="748">
        <v>1</v>
      </c>
      <c r="I337" s="734"/>
      <c r="J337" s="734"/>
      <c r="K337" s="748">
        <v>0</v>
      </c>
      <c r="L337" s="734">
        <v>9</v>
      </c>
      <c r="M337" s="735">
        <v>6435</v>
      </c>
    </row>
    <row r="338" spans="1:13" ht="14.45" customHeight="1" x14ac:dyDescent="0.2">
      <c r="A338" s="729" t="s">
        <v>574</v>
      </c>
      <c r="B338" s="730" t="s">
        <v>2577</v>
      </c>
      <c r="C338" s="730" t="s">
        <v>2581</v>
      </c>
      <c r="D338" s="730" t="s">
        <v>1739</v>
      </c>
      <c r="E338" s="730" t="s">
        <v>1740</v>
      </c>
      <c r="F338" s="734"/>
      <c r="G338" s="734"/>
      <c r="H338" s="748">
        <v>0</v>
      </c>
      <c r="I338" s="734">
        <v>14</v>
      </c>
      <c r="J338" s="734">
        <v>11551.119999999999</v>
      </c>
      <c r="K338" s="748">
        <v>1</v>
      </c>
      <c r="L338" s="734">
        <v>14</v>
      </c>
      <c r="M338" s="735">
        <v>11551.119999999999</v>
      </c>
    </row>
    <row r="339" spans="1:13" ht="14.45" customHeight="1" x14ac:dyDescent="0.2">
      <c r="A339" s="729" t="s">
        <v>574</v>
      </c>
      <c r="B339" s="730" t="s">
        <v>2588</v>
      </c>
      <c r="C339" s="730" t="s">
        <v>2592</v>
      </c>
      <c r="D339" s="730" t="s">
        <v>2590</v>
      </c>
      <c r="E339" s="730" t="s">
        <v>2593</v>
      </c>
      <c r="F339" s="734"/>
      <c r="G339" s="734"/>
      <c r="H339" s="748">
        <v>0</v>
      </c>
      <c r="I339" s="734">
        <v>15</v>
      </c>
      <c r="J339" s="734">
        <v>3960</v>
      </c>
      <c r="K339" s="748">
        <v>1</v>
      </c>
      <c r="L339" s="734">
        <v>15</v>
      </c>
      <c r="M339" s="735">
        <v>3960</v>
      </c>
    </row>
    <row r="340" spans="1:13" ht="14.45" customHeight="1" x14ac:dyDescent="0.2">
      <c r="A340" s="729" t="s">
        <v>574</v>
      </c>
      <c r="B340" s="730" t="s">
        <v>2594</v>
      </c>
      <c r="C340" s="730" t="s">
        <v>2595</v>
      </c>
      <c r="D340" s="730" t="s">
        <v>2596</v>
      </c>
      <c r="E340" s="730" t="s">
        <v>2597</v>
      </c>
      <c r="F340" s="734"/>
      <c r="G340" s="734"/>
      <c r="H340" s="748">
        <v>0</v>
      </c>
      <c r="I340" s="734">
        <v>4</v>
      </c>
      <c r="J340" s="734">
        <v>2552.0300000000002</v>
      </c>
      <c r="K340" s="748">
        <v>1</v>
      </c>
      <c r="L340" s="734">
        <v>4</v>
      </c>
      <c r="M340" s="735">
        <v>2552.0300000000002</v>
      </c>
    </row>
    <row r="341" spans="1:13" ht="14.45" customHeight="1" x14ac:dyDescent="0.2">
      <c r="A341" s="729" t="s">
        <v>574</v>
      </c>
      <c r="B341" s="730" t="s">
        <v>2594</v>
      </c>
      <c r="C341" s="730" t="s">
        <v>2598</v>
      </c>
      <c r="D341" s="730" t="s">
        <v>2599</v>
      </c>
      <c r="E341" s="730" t="s">
        <v>2597</v>
      </c>
      <c r="F341" s="734">
        <v>7</v>
      </c>
      <c r="G341" s="734">
        <v>3810.7300000000005</v>
      </c>
      <c r="H341" s="748">
        <v>1</v>
      </c>
      <c r="I341" s="734"/>
      <c r="J341" s="734"/>
      <c r="K341" s="748">
        <v>0</v>
      </c>
      <c r="L341" s="734">
        <v>7</v>
      </c>
      <c r="M341" s="735">
        <v>3810.7300000000005</v>
      </c>
    </row>
    <row r="342" spans="1:13" ht="14.45" customHeight="1" x14ac:dyDescent="0.2">
      <c r="A342" s="729" t="s">
        <v>574</v>
      </c>
      <c r="B342" s="730" t="s">
        <v>2600</v>
      </c>
      <c r="C342" s="730" t="s">
        <v>2601</v>
      </c>
      <c r="D342" s="730" t="s">
        <v>2602</v>
      </c>
      <c r="E342" s="730" t="s">
        <v>2603</v>
      </c>
      <c r="F342" s="734"/>
      <c r="G342" s="734"/>
      <c r="H342" s="748">
        <v>0</v>
      </c>
      <c r="I342" s="734">
        <v>36</v>
      </c>
      <c r="J342" s="734">
        <v>1201.98</v>
      </c>
      <c r="K342" s="748">
        <v>1</v>
      </c>
      <c r="L342" s="734">
        <v>36</v>
      </c>
      <c r="M342" s="735">
        <v>1201.98</v>
      </c>
    </row>
    <row r="343" spans="1:13" ht="14.45" customHeight="1" x14ac:dyDescent="0.2">
      <c r="A343" s="729" t="s">
        <v>574</v>
      </c>
      <c r="B343" s="730" t="s">
        <v>2600</v>
      </c>
      <c r="C343" s="730" t="s">
        <v>2604</v>
      </c>
      <c r="D343" s="730" t="s">
        <v>2602</v>
      </c>
      <c r="E343" s="730" t="s">
        <v>2605</v>
      </c>
      <c r="F343" s="734"/>
      <c r="G343" s="734"/>
      <c r="H343" s="748">
        <v>0</v>
      </c>
      <c r="I343" s="734">
        <v>10</v>
      </c>
      <c r="J343" s="734">
        <v>528.80000000000007</v>
      </c>
      <c r="K343" s="748">
        <v>1</v>
      </c>
      <c r="L343" s="734">
        <v>10</v>
      </c>
      <c r="M343" s="735">
        <v>528.80000000000007</v>
      </c>
    </row>
    <row r="344" spans="1:13" ht="14.45" customHeight="1" x14ac:dyDescent="0.2">
      <c r="A344" s="729" t="s">
        <v>574</v>
      </c>
      <c r="B344" s="730" t="s">
        <v>2606</v>
      </c>
      <c r="C344" s="730" t="s">
        <v>2607</v>
      </c>
      <c r="D344" s="730" t="s">
        <v>1744</v>
      </c>
      <c r="E344" s="730" t="s">
        <v>2608</v>
      </c>
      <c r="F344" s="734"/>
      <c r="G344" s="734"/>
      <c r="H344" s="748">
        <v>0</v>
      </c>
      <c r="I344" s="734">
        <v>2</v>
      </c>
      <c r="J344" s="734">
        <v>376.91999999999996</v>
      </c>
      <c r="K344" s="748">
        <v>1</v>
      </c>
      <c r="L344" s="734">
        <v>2</v>
      </c>
      <c r="M344" s="735">
        <v>376.91999999999996</v>
      </c>
    </row>
    <row r="345" spans="1:13" ht="14.45" customHeight="1" x14ac:dyDescent="0.2">
      <c r="A345" s="729" t="s">
        <v>574</v>
      </c>
      <c r="B345" s="730" t="s">
        <v>2611</v>
      </c>
      <c r="C345" s="730" t="s">
        <v>2881</v>
      </c>
      <c r="D345" s="730" t="s">
        <v>2169</v>
      </c>
      <c r="E345" s="730" t="s">
        <v>2882</v>
      </c>
      <c r="F345" s="734">
        <v>2</v>
      </c>
      <c r="G345" s="734">
        <v>2269.7600000000002</v>
      </c>
      <c r="H345" s="748">
        <v>1</v>
      </c>
      <c r="I345" s="734"/>
      <c r="J345" s="734"/>
      <c r="K345" s="748">
        <v>0</v>
      </c>
      <c r="L345" s="734">
        <v>2</v>
      </c>
      <c r="M345" s="735">
        <v>2269.7600000000002</v>
      </c>
    </row>
    <row r="346" spans="1:13" ht="14.45" customHeight="1" x14ac:dyDescent="0.2">
      <c r="A346" s="729" t="s">
        <v>574</v>
      </c>
      <c r="B346" s="730" t="s">
        <v>2615</v>
      </c>
      <c r="C346" s="730" t="s">
        <v>2883</v>
      </c>
      <c r="D346" s="730" t="s">
        <v>2884</v>
      </c>
      <c r="E346" s="730" t="s">
        <v>2885</v>
      </c>
      <c r="F346" s="734"/>
      <c r="G346" s="734"/>
      <c r="H346" s="748">
        <v>0</v>
      </c>
      <c r="I346" s="734">
        <v>1</v>
      </c>
      <c r="J346" s="734">
        <v>638</v>
      </c>
      <c r="K346" s="748">
        <v>1</v>
      </c>
      <c r="L346" s="734">
        <v>1</v>
      </c>
      <c r="M346" s="735">
        <v>638</v>
      </c>
    </row>
    <row r="347" spans="1:13" ht="14.45" customHeight="1" x14ac:dyDescent="0.2">
      <c r="A347" s="729" t="s">
        <v>574</v>
      </c>
      <c r="B347" s="730" t="s">
        <v>2615</v>
      </c>
      <c r="C347" s="730" t="s">
        <v>2616</v>
      </c>
      <c r="D347" s="730" t="s">
        <v>2617</v>
      </c>
      <c r="E347" s="730" t="s">
        <v>2618</v>
      </c>
      <c r="F347" s="734"/>
      <c r="G347" s="734"/>
      <c r="H347" s="748">
        <v>0</v>
      </c>
      <c r="I347" s="734">
        <v>4</v>
      </c>
      <c r="J347" s="734">
        <v>5560.7199999999993</v>
      </c>
      <c r="K347" s="748">
        <v>1</v>
      </c>
      <c r="L347" s="734">
        <v>4</v>
      </c>
      <c r="M347" s="735">
        <v>5560.7199999999993</v>
      </c>
    </row>
    <row r="348" spans="1:13" ht="14.45" customHeight="1" x14ac:dyDescent="0.2">
      <c r="A348" s="729" t="s">
        <v>574</v>
      </c>
      <c r="B348" s="730" t="s">
        <v>2886</v>
      </c>
      <c r="C348" s="730" t="s">
        <v>2887</v>
      </c>
      <c r="D348" s="730" t="s">
        <v>2888</v>
      </c>
      <c r="E348" s="730" t="s">
        <v>707</v>
      </c>
      <c r="F348" s="734"/>
      <c r="G348" s="734"/>
      <c r="H348" s="748">
        <v>0</v>
      </c>
      <c r="I348" s="734">
        <v>3</v>
      </c>
      <c r="J348" s="734">
        <v>1266.99</v>
      </c>
      <c r="K348" s="748">
        <v>1</v>
      </c>
      <c r="L348" s="734">
        <v>3</v>
      </c>
      <c r="M348" s="735">
        <v>1266.99</v>
      </c>
    </row>
    <row r="349" spans="1:13" ht="14.45" customHeight="1" x14ac:dyDescent="0.2">
      <c r="A349" s="729" t="s">
        <v>574</v>
      </c>
      <c r="B349" s="730" t="s">
        <v>2889</v>
      </c>
      <c r="C349" s="730" t="s">
        <v>2890</v>
      </c>
      <c r="D349" s="730" t="s">
        <v>2891</v>
      </c>
      <c r="E349" s="730" t="s">
        <v>2892</v>
      </c>
      <c r="F349" s="734"/>
      <c r="G349" s="734"/>
      <c r="H349" s="748">
        <v>0</v>
      </c>
      <c r="I349" s="734">
        <v>1</v>
      </c>
      <c r="J349" s="734">
        <v>1986.55</v>
      </c>
      <c r="K349" s="748">
        <v>1</v>
      </c>
      <c r="L349" s="734">
        <v>1</v>
      </c>
      <c r="M349" s="735">
        <v>1986.55</v>
      </c>
    </row>
    <row r="350" spans="1:13" ht="14.45" customHeight="1" x14ac:dyDescent="0.2">
      <c r="A350" s="729" t="s">
        <v>574</v>
      </c>
      <c r="B350" s="730" t="s">
        <v>2621</v>
      </c>
      <c r="C350" s="730" t="s">
        <v>2622</v>
      </c>
      <c r="D350" s="730" t="s">
        <v>2623</v>
      </c>
      <c r="E350" s="730" t="s">
        <v>2624</v>
      </c>
      <c r="F350" s="734"/>
      <c r="G350" s="734"/>
      <c r="H350" s="748">
        <v>0</v>
      </c>
      <c r="I350" s="734">
        <v>1</v>
      </c>
      <c r="J350" s="734">
        <v>52.399999999999984</v>
      </c>
      <c r="K350" s="748">
        <v>1</v>
      </c>
      <c r="L350" s="734">
        <v>1</v>
      </c>
      <c r="M350" s="735">
        <v>52.399999999999984</v>
      </c>
    </row>
    <row r="351" spans="1:13" ht="14.45" customHeight="1" x14ac:dyDescent="0.2">
      <c r="A351" s="729" t="s">
        <v>574</v>
      </c>
      <c r="B351" s="730" t="s">
        <v>2625</v>
      </c>
      <c r="C351" s="730" t="s">
        <v>2627</v>
      </c>
      <c r="D351" s="730" t="s">
        <v>616</v>
      </c>
      <c r="E351" s="730" t="s">
        <v>618</v>
      </c>
      <c r="F351" s="734"/>
      <c r="G351" s="734"/>
      <c r="H351" s="748">
        <v>0</v>
      </c>
      <c r="I351" s="734">
        <v>7</v>
      </c>
      <c r="J351" s="734">
        <v>375.27999999999986</v>
      </c>
      <c r="K351" s="748">
        <v>1</v>
      </c>
      <c r="L351" s="734">
        <v>7</v>
      </c>
      <c r="M351" s="735">
        <v>375.27999999999986</v>
      </c>
    </row>
    <row r="352" spans="1:13" ht="14.45" customHeight="1" x14ac:dyDescent="0.2">
      <c r="A352" s="729" t="s">
        <v>574</v>
      </c>
      <c r="B352" s="730" t="s">
        <v>2625</v>
      </c>
      <c r="C352" s="730" t="s">
        <v>2628</v>
      </c>
      <c r="D352" s="730" t="s">
        <v>616</v>
      </c>
      <c r="E352" s="730" t="s">
        <v>619</v>
      </c>
      <c r="F352" s="734"/>
      <c r="G352" s="734"/>
      <c r="H352" s="748">
        <v>0</v>
      </c>
      <c r="I352" s="734">
        <v>5</v>
      </c>
      <c r="J352" s="734">
        <v>241.46999999999997</v>
      </c>
      <c r="K352" s="748">
        <v>1</v>
      </c>
      <c r="L352" s="734">
        <v>5</v>
      </c>
      <c r="M352" s="735">
        <v>241.46999999999997</v>
      </c>
    </row>
    <row r="353" spans="1:13" ht="14.45" customHeight="1" x14ac:dyDescent="0.2">
      <c r="A353" s="729" t="s">
        <v>574</v>
      </c>
      <c r="B353" s="730" t="s">
        <v>2893</v>
      </c>
      <c r="C353" s="730" t="s">
        <v>2894</v>
      </c>
      <c r="D353" s="730" t="s">
        <v>1925</v>
      </c>
      <c r="E353" s="730" t="s">
        <v>1926</v>
      </c>
      <c r="F353" s="734"/>
      <c r="G353" s="734"/>
      <c r="H353" s="748">
        <v>0</v>
      </c>
      <c r="I353" s="734">
        <v>1</v>
      </c>
      <c r="J353" s="734">
        <v>321.35000000000002</v>
      </c>
      <c r="K353" s="748">
        <v>1</v>
      </c>
      <c r="L353" s="734">
        <v>1</v>
      </c>
      <c r="M353" s="735">
        <v>321.35000000000002</v>
      </c>
    </row>
    <row r="354" spans="1:13" ht="14.45" customHeight="1" x14ac:dyDescent="0.2">
      <c r="A354" s="729" t="s">
        <v>574</v>
      </c>
      <c r="B354" s="730" t="s">
        <v>2895</v>
      </c>
      <c r="C354" s="730" t="s">
        <v>2896</v>
      </c>
      <c r="D354" s="730" t="s">
        <v>2897</v>
      </c>
      <c r="E354" s="730" t="s">
        <v>2898</v>
      </c>
      <c r="F354" s="734"/>
      <c r="G354" s="734"/>
      <c r="H354" s="748">
        <v>0</v>
      </c>
      <c r="I354" s="734">
        <v>1</v>
      </c>
      <c r="J354" s="734">
        <v>81.810000000000016</v>
      </c>
      <c r="K354" s="748">
        <v>1</v>
      </c>
      <c r="L354" s="734">
        <v>1</v>
      </c>
      <c r="M354" s="735">
        <v>81.810000000000016</v>
      </c>
    </row>
    <row r="355" spans="1:13" ht="14.45" customHeight="1" x14ac:dyDescent="0.2">
      <c r="A355" s="729" t="s">
        <v>574</v>
      </c>
      <c r="B355" s="730" t="s">
        <v>2633</v>
      </c>
      <c r="C355" s="730" t="s">
        <v>2634</v>
      </c>
      <c r="D355" s="730" t="s">
        <v>2635</v>
      </c>
      <c r="E355" s="730" t="s">
        <v>2636</v>
      </c>
      <c r="F355" s="734">
        <v>1</v>
      </c>
      <c r="G355" s="734">
        <v>479.93</v>
      </c>
      <c r="H355" s="748">
        <v>1</v>
      </c>
      <c r="I355" s="734"/>
      <c r="J355" s="734"/>
      <c r="K355" s="748">
        <v>0</v>
      </c>
      <c r="L355" s="734">
        <v>1</v>
      </c>
      <c r="M355" s="735">
        <v>479.93</v>
      </c>
    </row>
    <row r="356" spans="1:13" ht="14.45" customHeight="1" x14ac:dyDescent="0.2">
      <c r="A356" s="729" t="s">
        <v>574</v>
      </c>
      <c r="B356" s="730" t="s">
        <v>2639</v>
      </c>
      <c r="C356" s="730" t="s">
        <v>2640</v>
      </c>
      <c r="D356" s="730" t="s">
        <v>2641</v>
      </c>
      <c r="E356" s="730" t="s">
        <v>2642</v>
      </c>
      <c r="F356" s="734"/>
      <c r="G356" s="734"/>
      <c r="H356" s="748">
        <v>0</v>
      </c>
      <c r="I356" s="734">
        <v>28</v>
      </c>
      <c r="J356" s="734">
        <v>4824.3099999999995</v>
      </c>
      <c r="K356" s="748">
        <v>1</v>
      </c>
      <c r="L356" s="734">
        <v>28</v>
      </c>
      <c r="M356" s="735">
        <v>4824.3099999999995</v>
      </c>
    </row>
    <row r="357" spans="1:13" ht="14.45" customHeight="1" x14ac:dyDescent="0.2">
      <c r="A357" s="729" t="s">
        <v>574</v>
      </c>
      <c r="B357" s="730" t="s">
        <v>2639</v>
      </c>
      <c r="C357" s="730" t="s">
        <v>2899</v>
      </c>
      <c r="D357" s="730" t="s">
        <v>2900</v>
      </c>
      <c r="E357" s="730" t="s">
        <v>2901</v>
      </c>
      <c r="F357" s="734"/>
      <c r="G357" s="734"/>
      <c r="H357" s="748">
        <v>0</v>
      </c>
      <c r="I357" s="734">
        <v>2</v>
      </c>
      <c r="J357" s="734">
        <v>1547.04</v>
      </c>
      <c r="K357" s="748">
        <v>1</v>
      </c>
      <c r="L357" s="734">
        <v>2</v>
      </c>
      <c r="M357" s="735">
        <v>1547.04</v>
      </c>
    </row>
    <row r="358" spans="1:13" ht="14.45" customHeight="1" x14ac:dyDescent="0.2">
      <c r="A358" s="729" t="s">
        <v>574</v>
      </c>
      <c r="B358" s="730" t="s">
        <v>2639</v>
      </c>
      <c r="C358" s="730" t="s">
        <v>2643</v>
      </c>
      <c r="D358" s="730" t="s">
        <v>2641</v>
      </c>
      <c r="E358" s="730" t="s">
        <v>2644</v>
      </c>
      <c r="F358" s="734"/>
      <c r="G358" s="734"/>
      <c r="H358" s="748">
        <v>0</v>
      </c>
      <c r="I358" s="734">
        <v>41</v>
      </c>
      <c r="J358" s="734">
        <v>12545.779999999997</v>
      </c>
      <c r="K358" s="748">
        <v>1</v>
      </c>
      <c r="L358" s="734">
        <v>41</v>
      </c>
      <c r="M358" s="735">
        <v>12545.779999999997</v>
      </c>
    </row>
    <row r="359" spans="1:13" ht="14.45" customHeight="1" x14ac:dyDescent="0.2">
      <c r="A359" s="729" t="s">
        <v>574</v>
      </c>
      <c r="B359" s="730" t="s">
        <v>2639</v>
      </c>
      <c r="C359" s="730" t="s">
        <v>2645</v>
      </c>
      <c r="D359" s="730" t="s">
        <v>2641</v>
      </c>
      <c r="E359" s="730" t="s">
        <v>2646</v>
      </c>
      <c r="F359" s="734"/>
      <c r="G359" s="734"/>
      <c r="H359" s="748">
        <v>0</v>
      </c>
      <c r="I359" s="734">
        <v>19</v>
      </c>
      <c r="J359" s="734">
        <v>13005.41</v>
      </c>
      <c r="K359" s="748">
        <v>1</v>
      </c>
      <c r="L359" s="734">
        <v>19</v>
      </c>
      <c r="M359" s="735">
        <v>13005.41</v>
      </c>
    </row>
    <row r="360" spans="1:13" ht="14.45" customHeight="1" x14ac:dyDescent="0.2">
      <c r="A360" s="729" t="s">
        <v>574</v>
      </c>
      <c r="B360" s="730" t="s">
        <v>2651</v>
      </c>
      <c r="C360" s="730" t="s">
        <v>2652</v>
      </c>
      <c r="D360" s="730" t="s">
        <v>1280</v>
      </c>
      <c r="E360" s="730" t="s">
        <v>1282</v>
      </c>
      <c r="F360" s="734"/>
      <c r="G360" s="734"/>
      <c r="H360" s="748">
        <v>0</v>
      </c>
      <c r="I360" s="734">
        <v>351</v>
      </c>
      <c r="J360" s="734">
        <v>11622.393987227359</v>
      </c>
      <c r="K360" s="748">
        <v>1</v>
      </c>
      <c r="L360" s="734">
        <v>351</v>
      </c>
      <c r="M360" s="735">
        <v>11622.393987227359</v>
      </c>
    </row>
    <row r="361" spans="1:13" ht="14.45" customHeight="1" x14ac:dyDescent="0.2">
      <c r="A361" s="729" t="s">
        <v>574</v>
      </c>
      <c r="B361" s="730" t="s">
        <v>2651</v>
      </c>
      <c r="C361" s="730" t="s">
        <v>2653</v>
      </c>
      <c r="D361" s="730" t="s">
        <v>1280</v>
      </c>
      <c r="E361" s="730" t="s">
        <v>2654</v>
      </c>
      <c r="F361" s="734"/>
      <c r="G361" s="734"/>
      <c r="H361" s="748">
        <v>0</v>
      </c>
      <c r="I361" s="734">
        <v>22</v>
      </c>
      <c r="J361" s="734">
        <v>936.05</v>
      </c>
      <c r="K361" s="748">
        <v>1</v>
      </c>
      <c r="L361" s="734">
        <v>22</v>
      </c>
      <c r="M361" s="735">
        <v>936.05</v>
      </c>
    </row>
    <row r="362" spans="1:13" ht="14.45" customHeight="1" x14ac:dyDescent="0.2">
      <c r="A362" s="729" t="s">
        <v>574</v>
      </c>
      <c r="B362" s="730" t="s">
        <v>2651</v>
      </c>
      <c r="C362" s="730" t="s">
        <v>2655</v>
      </c>
      <c r="D362" s="730" t="s">
        <v>1280</v>
      </c>
      <c r="E362" s="730" t="s">
        <v>2656</v>
      </c>
      <c r="F362" s="734"/>
      <c r="G362" s="734"/>
      <c r="H362" s="748">
        <v>0</v>
      </c>
      <c r="I362" s="734">
        <v>55</v>
      </c>
      <c r="J362" s="734">
        <v>2297.96</v>
      </c>
      <c r="K362" s="748">
        <v>1</v>
      </c>
      <c r="L362" s="734">
        <v>55</v>
      </c>
      <c r="M362" s="735">
        <v>2297.96</v>
      </c>
    </row>
    <row r="363" spans="1:13" ht="14.45" customHeight="1" x14ac:dyDescent="0.2">
      <c r="A363" s="729" t="s">
        <v>574</v>
      </c>
      <c r="B363" s="730" t="s">
        <v>2657</v>
      </c>
      <c r="C363" s="730" t="s">
        <v>2658</v>
      </c>
      <c r="D363" s="730" t="s">
        <v>2659</v>
      </c>
      <c r="E363" s="730" t="s">
        <v>2660</v>
      </c>
      <c r="F363" s="734"/>
      <c r="G363" s="734"/>
      <c r="H363" s="748">
        <v>0</v>
      </c>
      <c r="I363" s="734">
        <v>2</v>
      </c>
      <c r="J363" s="734">
        <v>676.80799999999999</v>
      </c>
      <c r="K363" s="748">
        <v>1</v>
      </c>
      <c r="L363" s="734">
        <v>2</v>
      </c>
      <c r="M363" s="735">
        <v>676.80799999999999</v>
      </c>
    </row>
    <row r="364" spans="1:13" ht="14.45" customHeight="1" x14ac:dyDescent="0.2">
      <c r="A364" s="729" t="s">
        <v>574</v>
      </c>
      <c r="B364" s="730" t="s">
        <v>2657</v>
      </c>
      <c r="C364" s="730" t="s">
        <v>2661</v>
      </c>
      <c r="D364" s="730" t="s">
        <v>2659</v>
      </c>
      <c r="E364" s="730" t="s">
        <v>2662</v>
      </c>
      <c r="F364" s="734"/>
      <c r="G364" s="734"/>
      <c r="H364" s="748">
        <v>0</v>
      </c>
      <c r="I364" s="734">
        <v>2</v>
      </c>
      <c r="J364" s="734">
        <v>308</v>
      </c>
      <c r="K364" s="748">
        <v>1</v>
      </c>
      <c r="L364" s="734">
        <v>2</v>
      </c>
      <c r="M364" s="735">
        <v>308</v>
      </c>
    </row>
    <row r="365" spans="1:13" ht="14.45" customHeight="1" x14ac:dyDescent="0.2">
      <c r="A365" s="729" t="s">
        <v>574</v>
      </c>
      <c r="B365" s="730" t="s">
        <v>2657</v>
      </c>
      <c r="C365" s="730" t="s">
        <v>2902</v>
      </c>
      <c r="D365" s="730" t="s">
        <v>2021</v>
      </c>
      <c r="E365" s="730" t="s">
        <v>2022</v>
      </c>
      <c r="F365" s="734">
        <v>4</v>
      </c>
      <c r="G365" s="734">
        <v>100.32</v>
      </c>
      <c r="H365" s="748">
        <v>1</v>
      </c>
      <c r="I365" s="734"/>
      <c r="J365" s="734"/>
      <c r="K365" s="748">
        <v>0</v>
      </c>
      <c r="L365" s="734">
        <v>4</v>
      </c>
      <c r="M365" s="735">
        <v>100.32</v>
      </c>
    </row>
    <row r="366" spans="1:13" ht="14.45" customHeight="1" x14ac:dyDescent="0.2">
      <c r="A366" s="729" t="s">
        <v>574</v>
      </c>
      <c r="B366" s="730" t="s">
        <v>2663</v>
      </c>
      <c r="C366" s="730" t="s">
        <v>2903</v>
      </c>
      <c r="D366" s="730" t="s">
        <v>2904</v>
      </c>
      <c r="E366" s="730" t="s">
        <v>2905</v>
      </c>
      <c r="F366" s="734"/>
      <c r="G366" s="734"/>
      <c r="H366" s="748">
        <v>0</v>
      </c>
      <c r="I366" s="734">
        <v>11</v>
      </c>
      <c r="J366" s="734">
        <v>2673.83</v>
      </c>
      <c r="K366" s="748">
        <v>1</v>
      </c>
      <c r="L366" s="734">
        <v>11</v>
      </c>
      <c r="M366" s="735">
        <v>2673.83</v>
      </c>
    </row>
    <row r="367" spans="1:13" ht="14.45" customHeight="1" x14ac:dyDescent="0.2">
      <c r="A367" s="729" t="s">
        <v>574</v>
      </c>
      <c r="B367" s="730" t="s">
        <v>2906</v>
      </c>
      <c r="C367" s="730" t="s">
        <v>2907</v>
      </c>
      <c r="D367" s="730" t="s">
        <v>1958</v>
      </c>
      <c r="E367" s="730" t="s">
        <v>2908</v>
      </c>
      <c r="F367" s="734"/>
      <c r="G367" s="734"/>
      <c r="H367" s="748">
        <v>0</v>
      </c>
      <c r="I367" s="734">
        <v>16</v>
      </c>
      <c r="J367" s="734">
        <v>2766.7200000000003</v>
      </c>
      <c r="K367" s="748">
        <v>1</v>
      </c>
      <c r="L367" s="734">
        <v>16</v>
      </c>
      <c r="M367" s="735">
        <v>2766.7200000000003</v>
      </c>
    </row>
    <row r="368" spans="1:13" ht="14.45" customHeight="1" x14ac:dyDescent="0.2">
      <c r="A368" s="729" t="s">
        <v>574</v>
      </c>
      <c r="B368" s="730" t="s">
        <v>2906</v>
      </c>
      <c r="C368" s="730" t="s">
        <v>2909</v>
      </c>
      <c r="D368" s="730" t="s">
        <v>1958</v>
      </c>
      <c r="E368" s="730" t="s">
        <v>2910</v>
      </c>
      <c r="F368" s="734">
        <v>2</v>
      </c>
      <c r="G368" s="734">
        <v>831.18000000000018</v>
      </c>
      <c r="H368" s="748">
        <v>1</v>
      </c>
      <c r="I368" s="734"/>
      <c r="J368" s="734"/>
      <c r="K368" s="748">
        <v>0</v>
      </c>
      <c r="L368" s="734">
        <v>2</v>
      </c>
      <c r="M368" s="735">
        <v>831.18000000000018</v>
      </c>
    </row>
    <row r="369" spans="1:13" ht="14.45" customHeight="1" x14ac:dyDescent="0.2">
      <c r="A369" s="729" t="s">
        <v>574</v>
      </c>
      <c r="B369" s="730" t="s">
        <v>2669</v>
      </c>
      <c r="C369" s="730" t="s">
        <v>2670</v>
      </c>
      <c r="D369" s="730" t="s">
        <v>2671</v>
      </c>
      <c r="E369" s="730" t="s">
        <v>2672</v>
      </c>
      <c r="F369" s="734"/>
      <c r="G369" s="734"/>
      <c r="H369" s="748">
        <v>0</v>
      </c>
      <c r="I369" s="734">
        <v>1</v>
      </c>
      <c r="J369" s="734">
        <v>114.02999999999999</v>
      </c>
      <c r="K369" s="748">
        <v>1</v>
      </c>
      <c r="L369" s="734">
        <v>1</v>
      </c>
      <c r="M369" s="735">
        <v>114.02999999999999</v>
      </c>
    </row>
    <row r="370" spans="1:13" ht="14.45" customHeight="1" x14ac:dyDescent="0.2">
      <c r="A370" s="729" t="s">
        <v>574</v>
      </c>
      <c r="B370" s="730" t="s">
        <v>2669</v>
      </c>
      <c r="C370" s="730" t="s">
        <v>2673</v>
      </c>
      <c r="D370" s="730" t="s">
        <v>2671</v>
      </c>
      <c r="E370" s="730" t="s">
        <v>2674</v>
      </c>
      <c r="F370" s="734"/>
      <c r="G370" s="734"/>
      <c r="H370" s="748">
        <v>0</v>
      </c>
      <c r="I370" s="734">
        <v>8</v>
      </c>
      <c r="J370" s="734">
        <v>1009.64</v>
      </c>
      <c r="K370" s="748">
        <v>1</v>
      </c>
      <c r="L370" s="734">
        <v>8</v>
      </c>
      <c r="M370" s="735">
        <v>1009.64</v>
      </c>
    </row>
    <row r="371" spans="1:13" ht="14.45" customHeight="1" x14ac:dyDescent="0.2">
      <c r="A371" s="729" t="s">
        <v>574</v>
      </c>
      <c r="B371" s="730" t="s">
        <v>2669</v>
      </c>
      <c r="C371" s="730" t="s">
        <v>2675</v>
      </c>
      <c r="D371" s="730" t="s">
        <v>2671</v>
      </c>
      <c r="E371" s="730" t="s">
        <v>2676</v>
      </c>
      <c r="F371" s="734"/>
      <c r="G371" s="734"/>
      <c r="H371" s="748">
        <v>0</v>
      </c>
      <c r="I371" s="734">
        <v>10</v>
      </c>
      <c r="J371" s="734">
        <v>2549.5699999999997</v>
      </c>
      <c r="K371" s="748">
        <v>1</v>
      </c>
      <c r="L371" s="734">
        <v>10</v>
      </c>
      <c r="M371" s="735">
        <v>2549.5699999999997</v>
      </c>
    </row>
    <row r="372" spans="1:13" ht="14.45" customHeight="1" x14ac:dyDescent="0.2">
      <c r="A372" s="729" t="s">
        <v>574</v>
      </c>
      <c r="B372" s="730" t="s">
        <v>2683</v>
      </c>
      <c r="C372" s="730" t="s">
        <v>2684</v>
      </c>
      <c r="D372" s="730" t="s">
        <v>1345</v>
      </c>
      <c r="E372" s="730" t="s">
        <v>1346</v>
      </c>
      <c r="F372" s="734"/>
      <c r="G372" s="734"/>
      <c r="H372" s="748">
        <v>0</v>
      </c>
      <c r="I372" s="734">
        <v>3</v>
      </c>
      <c r="J372" s="734">
        <v>3101.5499999999997</v>
      </c>
      <c r="K372" s="748">
        <v>1</v>
      </c>
      <c r="L372" s="734">
        <v>3</v>
      </c>
      <c r="M372" s="735">
        <v>3101.5499999999997</v>
      </c>
    </row>
    <row r="373" spans="1:13" ht="14.45" customHeight="1" x14ac:dyDescent="0.2">
      <c r="A373" s="729" t="s">
        <v>574</v>
      </c>
      <c r="B373" s="730" t="s">
        <v>2687</v>
      </c>
      <c r="C373" s="730" t="s">
        <v>2688</v>
      </c>
      <c r="D373" s="730" t="s">
        <v>1256</v>
      </c>
      <c r="E373" s="730" t="s">
        <v>2689</v>
      </c>
      <c r="F373" s="734"/>
      <c r="G373" s="734"/>
      <c r="H373" s="748">
        <v>0</v>
      </c>
      <c r="I373" s="734">
        <v>16</v>
      </c>
      <c r="J373" s="734">
        <v>6909.48</v>
      </c>
      <c r="K373" s="748">
        <v>1</v>
      </c>
      <c r="L373" s="734">
        <v>16</v>
      </c>
      <c r="M373" s="735">
        <v>6909.48</v>
      </c>
    </row>
    <row r="374" spans="1:13" ht="14.45" customHeight="1" x14ac:dyDescent="0.2">
      <c r="A374" s="729" t="s">
        <v>574</v>
      </c>
      <c r="B374" s="730" t="s">
        <v>2687</v>
      </c>
      <c r="C374" s="730" t="s">
        <v>2911</v>
      </c>
      <c r="D374" s="730" t="s">
        <v>2912</v>
      </c>
      <c r="E374" s="730" t="s">
        <v>2689</v>
      </c>
      <c r="F374" s="734">
        <v>1</v>
      </c>
      <c r="G374" s="734">
        <v>572.26</v>
      </c>
      <c r="H374" s="748">
        <v>1</v>
      </c>
      <c r="I374" s="734"/>
      <c r="J374" s="734"/>
      <c r="K374" s="748">
        <v>0</v>
      </c>
      <c r="L374" s="734">
        <v>1</v>
      </c>
      <c r="M374" s="735">
        <v>572.26</v>
      </c>
    </row>
    <row r="375" spans="1:13" ht="14.45" customHeight="1" x14ac:dyDescent="0.2">
      <c r="A375" s="729" t="s">
        <v>574</v>
      </c>
      <c r="B375" s="730" t="s">
        <v>2687</v>
      </c>
      <c r="C375" s="730" t="s">
        <v>2690</v>
      </c>
      <c r="D375" s="730" t="s">
        <v>1258</v>
      </c>
      <c r="E375" s="730" t="s">
        <v>2691</v>
      </c>
      <c r="F375" s="734"/>
      <c r="G375" s="734"/>
      <c r="H375" s="748">
        <v>0</v>
      </c>
      <c r="I375" s="734">
        <v>4</v>
      </c>
      <c r="J375" s="734">
        <v>668.06000000000006</v>
      </c>
      <c r="K375" s="748">
        <v>1</v>
      </c>
      <c r="L375" s="734">
        <v>4</v>
      </c>
      <c r="M375" s="735">
        <v>668.06000000000006</v>
      </c>
    </row>
    <row r="376" spans="1:13" ht="14.45" customHeight="1" x14ac:dyDescent="0.2">
      <c r="A376" s="729" t="s">
        <v>574</v>
      </c>
      <c r="B376" s="730" t="s">
        <v>2913</v>
      </c>
      <c r="C376" s="730" t="s">
        <v>2914</v>
      </c>
      <c r="D376" s="730" t="s">
        <v>2044</v>
      </c>
      <c r="E376" s="730" t="s">
        <v>2045</v>
      </c>
      <c r="F376" s="734"/>
      <c r="G376" s="734"/>
      <c r="H376" s="748">
        <v>0</v>
      </c>
      <c r="I376" s="734">
        <v>2</v>
      </c>
      <c r="J376" s="734">
        <v>844.66</v>
      </c>
      <c r="K376" s="748">
        <v>1</v>
      </c>
      <c r="L376" s="734">
        <v>2</v>
      </c>
      <c r="M376" s="735">
        <v>844.66</v>
      </c>
    </row>
    <row r="377" spans="1:13" ht="14.45" customHeight="1" x14ac:dyDescent="0.2">
      <c r="A377" s="729" t="s">
        <v>574</v>
      </c>
      <c r="B377" s="730" t="s">
        <v>2695</v>
      </c>
      <c r="C377" s="730" t="s">
        <v>2696</v>
      </c>
      <c r="D377" s="730" t="s">
        <v>2697</v>
      </c>
      <c r="E377" s="730" t="s">
        <v>2698</v>
      </c>
      <c r="F377" s="734"/>
      <c r="G377" s="734"/>
      <c r="H377" s="748">
        <v>0</v>
      </c>
      <c r="I377" s="734">
        <v>3</v>
      </c>
      <c r="J377" s="734">
        <v>591.24</v>
      </c>
      <c r="K377" s="748">
        <v>1</v>
      </c>
      <c r="L377" s="734">
        <v>3</v>
      </c>
      <c r="M377" s="735">
        <v>591.24</v>
      </c>
    </row>
    <row r="378" spans="1:13" ht="14.45" customHeight="1" x14ac:dyDescent="0.2">
      <c r="A378" s="729" t="s">
        <v>574</v>
      </c>
      <c r="B378" s="730" t="s">
        <v>2703</v>
      </c>
      <c r="C378" s="730" t="s">
        <v>2915</v>
      </c>
      <c r="D378" s="730" t="s">
        <v>2916</v>
      </c>
      <c r="E378" s="730" t="s">
        <v>2917</v>
      </c>
      <c r="F378" s="734">
        <v>6</v>
      </c>
      <c r="G378" s="734">
        <v>543.84</v>
      </c>
      <c r="H378" s="748">
        <v>1</v>
      </c>
      <c r="I378" s="734"/>
      <c r="J378" s="734"/>
      <c r="K378" s="748">
        <v>0</v>
      </c>
      <c r="L378" s="734">
        <v>6</v>
      </c>
      <c r="M378" s="735">
        <v>543.84</v>
      </c>
    </row>
    <row r="379" spans="1:13" ht="14.45" customHeight="1" x14ac:dyDescent="0.2">
      <c r="A379" s="729" t="s">
        <v>574</v>
      </c>
      <c r="B379" s="730" t="s">
        <v>2703</v>
      </c>
      <c r="C379" s="730" t="s">
        <v>2918</v>
      </c>
      <c r="D379" s="730" t="s">
        <v>2916</v>
      </c>
      <c r="E379" s="730" t="s">
        <v>2039</v>
      </c>
      <c r="F379" s="734">
        <v>2</v>
      </c>
      <c r="G379" s="734">
        <v>442.26</v>
      </c>
      <c r="H379" s="748">
        <v>1</v>
      </c>
      <c r="I379" s="734"/>
      <c r="J379" s="734"/>
      <c r="K379" s="748">
        <v>0</v>
      </c>
      <c r="L379" s="734">
        <v>2</v>
      </c>
      <c r="M379" s="735">
        <v>442.26</v>
      </c>
    </row>
    <row r="380" spans="1:13" ht="14.45" customHeight="1" x14ac:dyDescent="0.2">
      <c r="A380" s="729" t="s">
        <v>574</v>
      </c>
      <c r="B380" s="730" t="s">
        <v>2703</v>
      </c>
      <c r="C380" s="730" t="s">
        <v>2919</v>
      </c>
      <c r="D380" s="730" t="s">
        <v>2705</v>
      </c>
      <c r="E380" s="730" t="s">
        <v>2917</v>
      </c>
      <c r="F380" s="734">
        <v>6</v>
      </c>
      <c r="G380" s="734">
        <v>282.88</v>
      </c>
      <c r="H380" s="748">
        <v>1</v>
      </c>
      <c r="I380" s="734"/>
      <c r="J380" s="734"/>
      <c r="K380" s="748">
        <v>0</v>
      </c>
      <c r="L380" s="734">
        <v>6</v>
      </c>
      <c r="M380" s="735">
        <v>282.88</v>
      </c>
    </row>
    <row r="381" spans="1:13" ht="14.45" customHeight="1" x14ac:dyDescent="0.2">
      <c r="A381" s="729" t="s">
        <v>574</v>
      </c>
      <c r="B381" s="730" t="s">
        <v>2703</v>
      </c>
      <c r="C381" s="730" t="s">
        <v>2704</v>
      </c>
      <c r="D381" s="730" t="s">
        <v>2705</v>
      </c>
      <c r="E381" s="730" t="s">
        <v>2039</v>
      </c>
      <c r="F381" s="734">
        <v>1</v>
      </c>
      <c r="G381" s="734">
        <v>354.06999999999994</v>
      </c>
      <c r="H381" s="748">
        <v>1</v>
      </c>
      <c r="I381" s="734"/>
      <c r="J381" s="734"/>
      <c r="K381" s="748">
        <v>0</v>
      </c>
      <c r="L381" s="734">
        <v>1</v>
      </c>
      <c r="M381" s="735">
        <v>354.06999999999994</v>
      </c>
    </row>
    <row r="382" spans="1:13" ht="14.45" customHeight="1" x14ac:dyDescent="0.2">
      <c r="A382" s="729" t="s">
        <v>574</v>
      </c>
      <c r="B382" s="730" t="s">
        <v>2703</v>
      </c>
      <c r="C382" s="730" t="s">
        <v>2920</v>
      </c>
      <c r="D382" s="730" t="s">
        <v>2038</v>
      </c>
      <c r="E382" s="730" t="s">
        <v>2039</v>
      </c>
      <c r="F382" s="734">
        <v>1</v>
      </c>
      <c r="G382" s="734">
        <v>253.42000000000004</v>
      </c>
      <c r="H382" s="748">
        <v>1</v>
      </c>
      <c r="I382" s="734"/>
      <c r="J382" s="734"/>
      <c r="K382" s="748">
        <v>0</v>
      </c>
      <c r="L382" s="734">
        <v>1</v>
      </c>
      <c r="M382" s="735">
        <v>253.42000000000004</v>
      </c>
    </row>
    <row r="383" spans="1:13" ht="14.45" customHeight="1" x14ac:dyDescent="0.2">
      <c r="A383" s="729" t="s">
        <v>574</v>
      </c>
      <c r="B383" s="730" t="s">
        <v>2706</v>
      </c>
      <c r="C383" s="730" t="s">
        <v>2707</v>
      </c>
      <c r="D383" s="730" t="s">
        <v>2708</v>
      </c>
      <c r="E383" s="730" t="s">
        <v>2432</v>
      </c>
      <c r="F383" s="734"/>
      <c r="G383" s="734"/>
      <c r="H383" s="748">
        <v>0</v>
      </c>
      <c r="I383" s="734">
        <v>4</v>
      </c>
      <c r="J383" s="734">
        <v>247.80000000000004</v>
      </c>
      <c r="K383" s="748">
        <v>1</v>
      </c>
      <c r="L383" s="734">
        <v>4</v>
      </c>
      <c r="M383" s="735">
        <v>247.80000000000004</v>
      </c>
    </row>
    <row r="384" spans="1:13" ht="14.45" customHeight="1" x14ac:dyDescent="0.2">
      <c r="A384" s="729" t="s">
        <v>574</v>
      </c>
      <c r="B384" s="730" t="s">
        <v>2709</v>
      </c>
      <c r="C384" s="730" t="s">
        <v>2710</v>
      </c>
      <c r="D384" s="730" t="s">
        <v>2711</v>
      </c>
      <c r="E384" s="730" t="s">
        <v>2712</v>
      </c>
      <c r="F384" s="734"/>
      <c r="G384" s="734"/>
      <c r="H384" s="748">
        <v>0</v>
      </c>
      <c r="I384" s="734">
        <v>1</v>
      </c>
      <c r="J384" s="734">
        <v>253.9</v>
      </c>
      <c r="K384" s="748">
        <v>1</v>
      </c>
      <c r="L384" s="734">
        <v>1</v>
      </c>
      <c r="M384" s="735">
        <v>253.9</v>
      </c>
    </row>
    <row r="385" spans="1:13" ht="14.45" customHeight="1" x14ac:dyDescent="0.2">
      <c r="A385" s="729" t="s">
        <v>574</v>
      </c>
      <c r="B385" s="730" t="s">
        <v>2713</v>
      </c>
      <c r="C385" s="730" t="s">
        <v>2714</v>
      </c>
      <c r="D385" s="730" t="s">
        <v>2715</v>
      </c>
      <c r="E385" s="730" t="s">
        <v>2716</v>
      </c>
      <c r="F385" s="734"/>
      <c r="G385" s="734"/>
      <c r="H385" s="748">
        <v>0</v>
      </c>
      <c r="I385" s="734">
        <v>7</v>
      </c>
      <c r="J385" s="734">
        <v>137.13</v>
      </c>
      <c r="K385" s="748">
        <v>1</v>
      </c>
      <c r="L385" s="734">
        <v>7</v>
      </c>
      <c r="M385" s="735">
        <v>137.13</v>
      </c>
    </row>
    <row r="386" spans="1:13" ht="14.45" customHeight="1" x14ac:dyDescent="0.2">
      <c r="A386" s="729" t="s">
        <v>574</v>
      </c>
      <c r="B386" s="730" t="s">
        <v>2713</v>
      </c>
      <c r="C386" s="730" t="s">
        <v>2921</v>
      </c>
      <c r="D386" s="730" t="s">
        <v>2715</v>
      </c>
      <c r="E386" s="730" t="s">
        <v>2922</v>
      </c>
      <c r="F386" s="734"/>
      <c r="G386" s="734"/>
      <c r="H386" s="748">
        <v>0</v>
      </c>
      <c r="I386" s="734">
        <v>5</v>
      </c>
      <c r="J386" s="734">
        <v>146.52000000000004</v>
      </c>
      <c r="K386" s="748">
        <v>1</v>
      </c>
      <c r="L386" s="734">
        <v>5</v>
      </c>
      <c r="M386" s="735">
        <v>146.52000000000004</v>
      </c>
    </row>
    <row r="387" spans="1:13" ht="14.45" customHeight="1" x14ac:dyDescent="0.2">
      <c r="A387" s="729" t="s">
        <v>574</v>
      </c>
      <c r="B387" s="730" t="s">
        <v>2713</v>
      </c>
      <c r="C387" s="730" t="s">
        <v>2717</v>
      </c>
      <c r="D387" s="730" t="s">
        <v>2715</v>
      </c>
      <c r="E387" s="730" t="s">
        <v>2718</v>
      </c>
      <c r="F387" s="734"/>
      <c r="G387" s="734"/>
      <c r="H387" s="748">
        <v>0</v>
      </c>
      <c r="I387" s="734">
        <v>48</v>
      </c>
      <c r="J387" s="734">
        <v>437.52</v>
      </c>
      <c r="K387" s="748">
        <v>1</v>
      </c>
      <c r="L387" s="734">
        <v>48</v>
      </c>
      <c r="M387" s="735">
        <v>437.52</v>
      </c>
    </row>
    <row r="388" spans="1:13" ht="14.45" customHeight="1" x14ac:dyDescent="0.2">
      <c r="A388" s="729" t="s">
        <v>574</v>
      </c>
      <c r="B388" s="730" t="s">
        <v>2719</v>
      </c>
      <c r="C388" s="730" t="s">
        <v>2720</v>
      </c>
      <c r="D388" s="730" t="s">
        <v>1597</v>
      </c>
      <c r="E388" s="730" t="s">
        <v>2721</v>
      </c>
      <c r="F388" s="734"/>
      <c r="G388" s="734"/>
      <c r="H388" s="748">
        <v>0</v>
      </c>
      <c r="I388" s="734">
        <v>2</v>
      </c>
      <c r="J388" s="734">
        <v>43.919999999999995</v>
      </c>
      <c r="K388" s="748">
        <v>1</v>
      </c>
      <c r="L388" s="734">
        <v>2</v>
      </c>
      <c r="M388" s="735">
        <v>43.919999999999995</v>
      </c>
    </row>
    <row r="389" spans="1:13" ht="14.45" customHeight="1" x14ac:dyDescent="0.2">
      <c r="A389" s="729" t="s">
        <v>574</v>
      </c>
      <c r="B389" s="730" t="s">
        <v>2719</v>
      </c>
      <c r="C389" s="730" t="s">
        <v>2722</v>
      </c>
      <c r="D389" s="730" t="s">
        <v>1597</v>
      </c>
      <c r="E389" s="730" t="s">
        <v>2084</v>
      </c>
      <c r="F389" s="734"/>
      <c r="G389" s="734"/>
      <c r="H389" s="748">
        <v>0</v>
      </c>
      <c r="I389" s="734">
        <v>18</v>
      </c>
      <c r="J389" s="734">
        <v>819.86</v>
      </c>
      <c r="K389" s="748">
        <v>1</v>
      </c>
      <c r="L389" s="734">
        <v>18</v>
      </c>
      <c r="M389" s="735">
        <v>819.86</v>
      </c>
    </row>
    <row r="390" spans="1:13" ht="14.45" customHeight="1" x14ac:dyDescent="0.2">
      <c r="A390" s="729" t="s">
        <v>574</v>
      </c>
      <c r="B390" s="730" t="s">
        <v>2723</v>
      </c>
      <c r="C390" s="730" t="s">
        <v>2923</v>
      </c>
      <c r="D390" s="730" t="s">
        <v>2725</v>
      </c>
      <c r="E390" s="730" t="s">
        <v>2924</v>
      </c>
      <c r="F390" s="734">
        <v>1</v>
      </c>
      <c r="G390" s="734">
        <v>331.4</v>
      </c>
      <c r="H390" s="748">
        <v>1</v>
      </c>
      <c r="I390" s="734"/>
      <c r="J390" s="734"/>
      <c r="K390" s="748">
        <v>0</v>
      </c>
      <c r="L390" s="734">
        <v>1</v>
      </c>
      <c r="M390" s="735">
        <v>331.4</v>
      </c>
    </row>
    <row r="391" spans="1:13" ht="14.45" customHeight="1" x14ac:dyDescent="0.2">
      <c r="A391" s="729" t="s">
        <v>574</v>
      </c>
      <c r="B391" s="730" t="s">
        <v>2723</v>
      </c>
      <c r="C391" s="730" t="s">
        <v>2724</v>
      </c>
      <c r="D391" s="730" t="s">
        <v>2725</v>
      </c>
      <c r="E391" s="730" t="s">
        <v>2726</v>
      </c>
      <c r="F391" s="734"/>
      <c r="G391" s="734"/>
      <c r="H391" s="748">
        <v>0</v>
      </c>
      <c r="I391" s="734">
        <v>8</v>
      </c>
      <c r="J391" s="734">
        <v>731.43999999999994</v>
      </c>
      <c r="K391" s="748">
        <v>1</v>
      </c>
      <c r="L391" s="734">
        <v>8</v>
      </c>
      <c r="M391" s="735">
        <v>731.43999999999994</v>
      </c>
    </row>
    <row r="392" spans="1:13" ht="14.45" customHeight="1" x14ac:dyDescent="0.2">
      <c r="A392" s="729" t="s">
        <v>574</v>
      </c>
      <c r="B392" s="730" t="s">
        <v>2727</v>
      </c>
      <c r="C392" s="730" t="s">
        <v>2925</v>
      </c>
      <c r="D392" s="730" t="s">
        <v>2729</v>
      </c>
      <c r="E392" s="730" t="s">
        <v>2926</v>
      </c>
      <c r="F392" s="734">
        <v>1</v>
      </c>
      <c r="G392" s="734">
        <v>176.06</v>
      </c>
      <c r="H392" s="748">
        <v>1</v>
      </c>
      <c r="I392" s="734"/>
      <c r="J392" s="734"/>
      <c r="K392" s="748">
        <v>0</v>
      </c>
      <c r="L392" s="734">
        <v>1</v>
      </c>
      <c r="M392" s="735">
        <v>176.06</v>
      </c>
    </row>
    <row r="393" spans="1:13" ht="14.45" customHeight="1" x14ac:dyDescent="0.2">
      <c r="A393" s="729" t="s">
        <v>574</v>
      </c>
      <c r="B393" s="730" t="s">
        <v>2742</v>
      </c>
      <c r="C393" s="730" t="s">
        <v>2927</v>
      </c>
      <c r="D393" s="730" t="s">
        <v>750</v>
      </c>
      <c r="E393" s="730" t="s">
        <v>2928</v>
      </c>
      <c r="F393" s="734"/>
      <c r="G393" s="734"/>
      <c r="H393" s="748">
        <v>0</v>
      </c>
      <c r="I393" s="734">
        <v>1</v>
      </c>
      <c r="J393" s="734">
        <v>111.9</v>
      </c>
      <c r="K393" s="748">
        <v>1</v>
      </c>
      <c r="L393" s="734">
        <v>1</v>
      </c>
      <c r="M393" s="735">
        <v>111.9</v>
      </c>
    </row>
    <row r="394" spans="1:13" ht="14.45" customHeight="1" x14ac:dyDescent="0.2">
      <c r="A394" s="729" t="s">
        <v>574</v>
      </c>
      <c r="B394" s="730" t="s">
        <v>2746</v>
      </c>
      <c r="C394" s="730" t="s">
        <v>2929</v>
      </c>
      <c r="D394" s="730" t="s">
        <v>847</v>
      </c>
      <c r="E394" s="730" t="s">
        <v>1849</v>
      </c>
      <c r="F394" s="734"/>
      <c r="G394" s="734"/>
      <c r="H394" s="748">
        <v>0</v>
      </c>
      <c r="I394" s="734">
        <v>2</v>
      </c>
      <c r="J394" s="734">
        <v>2159.16</v>
      </c>
      <c r="K394" s="748">
        <v>1</v>
      </c>
      <c r="L394" s="734">
        <v>2</v>
      </c>
      <c r="M394" s="735">
        <v>2159.16</v>
      </c>
    </row>
    <row r="395" spans="1:13" ht="14.45" customHeight="1" x14ac:dyDescent="0.2">
      <c r="A395" s="729" t="s">
        <v>574</v>
      </c>
      <c r="B395" s="730" t="s">
        <v>2751</v>
      </c>
      <c r="C395" s="730" t="s">
        <v>2930</v>
      </c>
      <c r="D395" s="730" t="s">
        <v>1810</v>
      </c>
      <c r="E395" s="730" t="s">
        <v>1811</v>
      </c>
      <c r="F395" s="734"/>
      <c r="G395" s="734"/>
      <c r="H395" s="748">
        <v>0</v>
      </c>
      <c r="I395" s="734">
        <v>2</v>
      </c>
      <c r="J395" s="734">
        <v>139.56000000000003</v>
      </c>
      <c r="K395" s="748">
        <v>1</v>
      </c>
      <c r="L395" s="734">
        <v>2</v>
      </c>
      <c r="M395" s="735">
        <v>139.56000000000003</v>
      </c>
    </row>
    <row r="396" spans="1:13" ht="14.45" customHeight="1" x14ac:dyDescent="0.2">
      <c r="A396" s="729" t="s">
        <v>574</v>
      </c>
      <c r="B396" s="730" t="s">
        <v>2751</v>
      </c>
      <c r="C396" s="730" t="s">
        <v>2931</v>
      </c>
      <c r="D396" s="730" t="s">
        <v>2753</v>
      </c>
      <c r="E396" s="730" t="s">
        <v>1811</v>
      </c>
      <c r="F396" s="734">
        <v>4</v>
      </c>
      <c r="G396" s="734">
        <v>279.12000000000006</v>
      </c>
      <c r="H396" s="748">
        <v>1</v>
      </c>
      <c r="I396" s="734"/>
      <c r="J396" s="734"/>
      <c r="K396" s="748">
        <v>0</v>
      </c>
      <c r="L396" s="734">
        <v>4</v>
      </c>
      <c r="M396" s="735">
        <v>279.12000000000006</v>
      </c>
    </row>
    <row r="397" spans="1:13" ht="14.45" customHeight="1" x14ac:dyDescent="0.2">
      <c r="A397" s="729" t="s">
        <v>574</v>
      </c>
      <c r="B397" s="730" t="s">
        <v>2751</v>
      </c>
      <c r="C397" s="730" t="s">
        <v>2752</v>
      </c>
      <c r="D397" s="730" t="s">
        <v>2753</v>
      </c>
      <c r="E397" s="730" t="s">
        <v>2754</v>
      </c>
      <c r="F397" s="734"/>
      <c r="G397" s="734"/>
      <c r="H397" s="748">
        <v>0</v>
      </c>
      <c r="I397" s="734">
        <v>7</v>
      </c>
      <c r="J397" s="734">
        <v>539.70000000000005</v>
      </c>
      <c r="K397" s="748">
        <v>1</v>
      </c>
      <c r="L397" s="734">
        <v>7</v>
      </c>
      <c r="M397" s="735">
        <v>539.70000000000005</v>
      </c>
    </row>
    <row r="398" spans="1:13" ht="14.45" customHeight="1" x14ac:dyDescent="0.2">
      <c r="A398" s="729" t="s">
        <v>574</v>
      </c>
      <c r="B398" s="730" t="s">
        <v>2760</v>
      </c>
      <c r="C398" s="730" t="s">
        <v>2932</v>
      </c>
      <c r="D398" s="730" t="s">
        <v>2105</v>
      </c>
      <c r="E398" s="730" t="s">
        <v>2106</v>
      </c>
      <c r="F398" s="734"/>
      <c r="G398" s="734"/>
      <c r="H398" s="748">
        <v>0</v>
      </c>
      <c r="I398" s="734">
        <v>1</v>
      </c>
      <c r="J398" s="734">
        <v>49.78</v>
      </c>
      <c r="K398" s="748">
        <v>1</v>
      </c>
      <c r="L398" s="734">
        <v>1</v>
      </c>
      <c r="M398" s="735">
        <v>49.78</v>
      </c>
    </row>
    <row r="399" spans="1:13" ht="14.45" customHeight="1" x14ac:dyDescent="0.2">
      <c r="A399" s="729" t="s">
        <v>574</v>
      </c>
      <c r="B399" s="730" t="s">
        <v>2760</v>
      </c>
      <c r="C399" s="730" t="s">
        <v>2761</v>
      </c>
      <c r="D399" s="730" t="s">
        <v>1546</v>
      </c>
      <c r="E399" s="730" t="s">
        <v>1547</v>
      </c>
      <c r="F399" s="734"/>
      <c r="G399" s="734"/>
      <c r="H399" s="748">
        <v>0</v>
      </c>
      <c r="I399" s="734">
        <v>1</v>
      </c>
      <c r="J399" s="734">
        <v>81.099999999999994</v>
      </c>
      <c r="K399" s="748">
        <v>1</v>
      </c>
      <c r="L399" s="734">
        <v>1</v>
      </c>
      <c r="M399" s="735">
        <v>81.099999999999994</v>
      </c>
    </row>
    <row r="400" spans="1:13" ht="14.45" customHeight="1" x14ac:dyDescent="0.2">
      <c r="A400" s="729" t="s">
        <v>574</v>
      </c>
      <c r="B400" s="730" t="s">
        <v>2764</v>
      </c>
      <c r="C400" s="730" t="s">
        <v>2933</v>
      </c>
      <c r="D400" s="730" t="s">
        <v>2766</v>
      </c>
      <c r="E400" s="730" t="s">
        <v>2934</v>
      </c>
      <c r="F400" s="734"/>
      <c r="G400" s="734"/>
      <c r="H400" s="748">
        <v>0</v>
      </c>
      <c r="I400" s="734">
        <v>3</v>
      </c>
      <c r="J400" s="734">
        <v>1761.3899999999999</v>
      </c>
      <c r="K400" s="748">
        <v>1</v>
      </c>
      <c r="L400" s="734">
        <v>3</v>
      </c>
      <c r="M400" s="735">
        <v>1761.3899999999999</v>
      </c>
    </row>
    <row r="401" spans="1:13" ht="14.45" customHeight="1" x14ac:dyDescent="0.2">
      <c r="A401" s="729" t="s">
        <v>574</v>
      </c>
      <c r="B401" s="730" t="s">
        <v>2768</v>
      </c>
      <c r="C401" s="730" t="s">
        <v>2935</v>
      </c>
      <c r="D401" s="730" t="s">
        <v>1789</v>
      </c>
      <c r="E401" s="730" t="s">
        <v>2936</v>
      </c>
      <c r="F401" s="734">
        <v>1</v>
      </c>
      <c r="G401" s="734">
        <v>165.97000000000003</v>
      </c>
      <c r="H401" s="748">
        <v>1</v>
      </c>
      <c r="I401" s="734"/>
      <c r="J401" s="734"/>
      <c r="K401" s="748">
        <v>0</v>
      </c>
      <c r="L401" s="734">
        <v>1</v>
      </c>
      <c r="M401" s="735">
        <v>165.97000000000003</v>
      </c>
    </row>
    <row r="402" spans="1:13" ht="14.45" customHeight="1" x14ac:dyDescent="0.2">
      <c r="A402" s="729" t="s">
        <v>574</v>
      </c>
      <c r="B402" s="730" t="s">
        <v>2773</v>
      </c>
      <c r="C402" s="730" t="s">
        <v>2937</v>
      </c>
      <c r="D402" s="730" t="s">
        <v>1593</v>
      </c>
      <c r="E402" s="730" t="s">
        <v>2938</v>
      </c>
      <c r="F402" s="734"/>
      <c r="G402" s="734"/>
      <c r="H402" s="748">
        <v>0</v>
      </c>
      <c r="I402" s="734">
        <v>2</v>
      </c>
      <c r="J402" s="734">
        <v>150.37</v>
      </c>
      <c r="K402" s="748">
        <v>1</v>
      </c>
      <c r="L402" s="734">
        <v>2</v>
      </c>
      <c r="M402" s="735">
        <v>150.37</v>
      </c>
    </row>
    <row r="403" spans="1:13" ht="14.45" customHeight="1" x14ac:dyDescent="0.2">
      <c r="A403" s="729" t="s">
        <v>574</v>
      </c>
      <c r="B403" s="730" t="s">
        <v>2773</v>
      </c>
      <c r="C403" s="730" t="s">
        <v>2774</v>
      </c>
      <c r="D403" s="730" t="s">
        <v>1593</v>
      </c>
      <c r="E403" s="730" t="s">
        <v>703</v>
      </c>
      <c r="F403" s="734"/>
      <c r="G403" s="734"/>
      <c r="H403" s="748">
        <v>0</v>
      </c>
      <c r="I403" s="734">
        <v>2</v>
      </c>
      <c r="J403" s="734">
        <v>59.439999999999991</v>
      </c>
      <c r="K403" s="748">
        <v>1</v>
      </c>
      <c r="L403" s="734">
        <v>2</v>
      </c>
      <c r="M403" s="735">
        <v>59.439999999999991</v>
      </c>
    </row>
    <row r="404" spans="1:13" ht="14.45" customHeight="1" x14ac:dyDescent="0.2">
      <c r="A404" s="729" t="s">
        <v>574</v>
      </c>
      <c r="B404" s="730" t="s">
        <v>2773</v>
      </c>
      <c r="C404" s="730" t="s">
        <v>2939</v>
      </c>
      <c r="D404" s="730" t="s">
        <v>1593</v>
      </c>
      <c r="E404" s="730" t="s">
        <v>2940</v>
      </c>
      <c r="F404" s="734"/>
      <c r="G404" s="734"/>
      <c r="H404" s="748">
        <v>0</v>
      </c>
      <c r="I404" s="734">
        <v>1</v>
      </c>
      <c r="J404" s="734">
        <v>99.889999999999986</v>
      </c>
      <c r="K404" s="748">
        <v>1</v>
      </c>
      <c r="L404" s="734">
        <v>1</v>
      </c>
      <c r="M404" s="735">
        <v>99.889999999999986</v>
      </c>
    </row>
    <row r="405" spans="1:13" ht="14.45" customHeight="1" x14ac:dyDescent="0.2">
      <c r="A405" s="729" t="s">
        <v>574</v>
      </c>
      <c r="B405" s="730" t="s">
        <v>2775</v>
      </c>
      <c r="C405" s="730" t="s">
        <v>2776</v>
      </c>
      <c r="D405" s="730" t="s">
        <v>961</v>
      </c>
      <c r="E405" s="730" t="s">
        <v>2455</v>
      </c>
      <c r="F405" s="734"/>
      <c r="G405" s="734"/>
      <c r="H405" s="748">
        <v>0</v>
      </c>
      <c r="I405" s="734">
        <v>1</v>
      </c>
      <c r="J405" s="734">
        <v>80.88</v>
      </c>
      <c r="K405" s="748">
        <v>1</v>
      </c>
      <c r="L405" s="734">
        <v>1</v>
      </c>
      <c r="M405" s="735">
        <v>80.88</v>
      </c>
    </row>
    <row r="406" spans="1:13" ht="14.45" customHeight="1" x14ac:dyDescent="0.2">
      <c r="A406" s="729" t="s">
        <v>574</v>
      </c>
      <c r="B406" s="730" t="s">
        <v>2777</v>
      </c>
      <c r="C406" s="730" t="s">
        <v>2778</v>
      </c>
      <c r="D406" s="730" t="s">
        <v>2779</v>
      </c>
      <c r="E406" s="730" t="s">
        <v>2780</v>
      </c>
      <c r="F406" s="734"/>
      <c r="G406" s="734"/>
      <c r="H406" s="748">
        <v>0</v>
      </c>
      <c r="I406" s="734">
        <v>1</v>
      </c>
      <c r="J406" s="734">
        <v>43.70000000000001</v>
      </c>
      <c r="K406" s="748">
        <v>1</v>
      </c>
      <c r="L406" s="734">
        <v>1</v>
      </c>
      <c r="M406" s="735">
        <v>43.70000000000001</v>
      </c>
    </row>
    <row r="407" spans="1:13" ht="14.45" customHeight="1" x14ac:dyDescent="0.2">
      <c r="A407" s="729" t="s">
        <v>574</v>
      </c>
      <c r="B407" s="730" t="s">
        <v>2941</v>
      </c>
      <c r="C407" s="730" t="s">
        <v>2942</v>
      </c>
      <c r="D407" s="730" t="s">
        <v>2943</v>
      </c>
      <c r="E407" s="730" t="s">
        <v>2944</v>
      </c>
      <c r="F407" s="734">
        <v>4</v>
      </c>
      <c r="G407" s="734">
        <v>526.04</v>
      </c>
      <c r="H407" s="748">
        <v>1</v>
      </c>
      <c r="I407" s="734"/>
      <c r="J407" s="734"/>
      <c r="K407" s="748">
        <v>0</v>
      </c>
      <c r="L407" s="734">
        <v>4</v>
      </c>
      <c r="M407" s="735">
        <v>526.04</v>
      </c>
    </row>
    <row r="408" spans="1:13" ht="14.45" customHeight="1" x14ac:dyDescent="0.2">
      <c r="A408" s="729" t="s">
        <v>574</v>
      </c>
      <c r="B408" s="730" t="s">
        <v>2781</v>
      </c>
      <c r="C408" s="730" t="s">
        <v>2782</v>
      </c>
      <c r="D408" s="730" t="s">
        <v>1662</v>
      </c>
      <c r="E408" s="730" t="s">
        <v>1663</v>
      </c>
      <c r="F408" s="734"/>
      <c r="G408" s="734"/>
      <c r="H408" s="748">
        <v>0</v>
      </c>
      <c r="I408" s="734">
        <v>2</v>
      </c>
      <c r="J408" s="734">
        <v>3004.54</v>
      </c>
      <c r="K408" s="748">
        <v>1</v>
      </c>
      <c r="L408" s="734">
        <v>2</v>
      </c>
      <c r="M408" s="735">
        <v>3004.54</v>
      </c>
    </row>
    <row r="409" spans="1:13" ht="14.45" customHeight="1" x14ac:dyDescent="0.2">
      <c r="A409" s="729" t="s">
        <v>574</v>
      </c>
      <c r="B409" s="730" t="s">
        <v>2781</v>
      </c>
      <c r="C409" s="730" t="s">
        <v>2945</v>
      </c>
      <c r="D409" s="730" t="s">
        <v>2149</v>
      </c>
      <c r="E409" s="730" t="s">
        <v>1663</v>
      </c>
      <c r="F409" s="734"/>
      <c r="G409" s="734"/>
      <c r="H409" s="748">
        <v>0</v>
      </c>
      <c r="I409" s="734">
        <v>1</v>
      </c>
      <c r="J409" s="734">
        <v>1115.2699999999998</v>
      </c>
      <c r="K409" s="748">
        <v>1</v>
      </c>
      <c r="L409" s="734">
        <v>1</v>
      </c>
      <c r="M409" s="735">
        <v>1115.2699999999998</v>
      </c>
    </row>
    <row r="410" spans="1:13" ht="14.45" customHeight="1" x14ac:dyDescent="0.2">
      <c r="A410" s="729" t="s">
        <v>574</v>
      </c>
      <c r="B410" s="730" t="s">
        <v>2781</v>
      </c>
      <c r="C410" s="730" t="s">
        <v>2946</v>
      </c>
      <c r="D410" s="730" t="s">
        <v>2139</v>
      </c>
      <c r="E410" s="730" t="s">
        <v>1617</v>
      </c>
      <c r="F410" s="734"/>
      <c r="G410" s="734"/>
      <c r="H410" s="748">
        <v>0</v>
      </c>
      <c r="I410" s="734">
        <v>9</v>
      </c>
      <c r="J410" s="734">
        <v>1180.349990555304</v>
      </c>
      <c r="K410" s="748">
        <v>1</v>
      </c>
      <c r="L410" s="734">
        <v>9</v>
      </c>
      <c r="M410" s="735">
        <v>1180.349990555304</v>
      </c>
    </row>
    <row r="411" spans="1:13" ht="14.45" customHeight="1" x14ac:dyDescent="0.2">
      <c r="A411" s="729" t="s">
        <v>574</v>
      </c>
      <c r="B411" s="730" t="s">
        <v>2781</v>
      </c>
      <c r="C411" s="730" t="s">
        <v>2783</v>
      </c>
      <c r="D411" s="730" t="s">
        <v>1616</v>
      </c>
      <c r="E411" s="730" t="s">
        <v>1617</v>
      </c>
      <c r="F411" s="734"/>
      <c r="G411" s="734"/>
      <c r="H411" s="748">
        <v>0</v>
      </c>
      <c r="I411" s="734">
        <v>9</v>
      </c>
      <c r="J411" s="734">
        <v>1180.3499999999999</v>
      </c>
      <c r="K411" s="748">
        <v>1</v>
      </c>
      <c r="L411" s="734">
        <v>9</v>
      </c>
      <c r="M411" s="735">
        <v>1180.3499999999999</v>
      </c>
    </row>
    <row r="412" spans="1:13" ht="14.45" customHeight="1" x14ac:dyDescent="0.2">
      <c r="A412" s="729" t="s">
        <v>574</v>
      </c>
      <c r="B412" s="730" t="s">
        <v>2781</v>
      </c>
      <c r="C412" s="730" t="s">
        <v>2784</v>
      </c>
      <c r="D412" s="730" t="s">
        <v>1618</v>
      </c>
      <c r="E412" s="730" t="s">
        <v>1617</v>
      </c>
      <c r="F412" s="734"/>
      <c r="G412" s="734"/>
      <c r="H412" s="748">
        <v>0</v>
      </c>
      <c r="I412" s="734">
        <v>20</v>
      </c>
      <c r="J412" s="734">
        <v>2622.9999952776516</v>
      </c>
      <c r="K412" s="748">
        <v>1</v>
      </c>
      <c r="L412" s="734">
        <v>20</v>
      </c>
      <c r="M412" s="735">
        <v>2622.9999952776516</v>
      </c>
    </row>
    <row r="413" spans="1:13" ht="14.45" customHeight="1" x14ac:dyDescent="0.2">
      <c r="A413" s="729" t="s">
        <v>574</v>
      </c>
      <c r="B413" s="730" t="s">
        <v>2781</v>
      </c>
      <c r="C413" s="730" t="s">
        <v>2947</v>
      </c>
      <c r="D413" s="730" t="s">
        <v>2142</v>
      </c>
      <c r="E413" s="730" t="s">
        <v>2143</v>
      </c>
      <c r="F413" s="734"/>
      <c r="G413" s="734"/>
      <c r="H413" s="748">
        <v>0</v>
      </c>
      <c r="I413" s="734">
        <v>3</v>
      </c>
      <c r="J413" s="734">
        <v>847.01999999999987</v>
      </c>
      <c r="K413" s="748">
        <v>1</v>
      </c>
      <c r="L413" s="734">
        <v>3</v>
      </c>
      <c r="M413" s="735">
        <v>847.01999999999987</v>
      </c>
    </row>
    <row r="414" spans="1:13" ht="14.45" customHeight="1" x14ac:dyDescent="0.2">
      <c r="A414" s="729" t="s">
        <v>574</v>
      </c>
      <c r="B414" s="730" t="s">
        <v>2781</v>
      </c>
      <c r="C414" s="730" t="s">
        <v>2785</v>
      </c>
      <c r="D414" s="730" t="s">
        <v>1639</v>
      </c>
      <c r="E414" s="730" t="s">
        <v>2786</v>
      </c>
      <c r="F414" s="734"/>
      <c r="G414" s="734"/>
      <c r="H414" s="748">
        <v>0</v>
      </c>
      <c r="I414" s="734">
        <v>1</v>
      </c>
      <c r="J414" s="734">
        <v>166.88000000000002</v>
      </c>
      <c r="K414" s="748">
        <v>1</v>
      </c>
      <c r="L414" s="734">
        <v>1</v>
      </c>
      <c r="M414" s="735">
        <v>166.88000000000002</v>
      </c>
    </row>
    <row r="415" spans="1:13" ht="14.45" customHeight="1" x14ac:dyDescent="0.2">
      <c r="A415" s="729" t="s">
        <v>574</v>
      </c>
      <c r="B415" s="730" t="s">
        <v>2781</v>
      </c>
      <c r="C415" s="730" t="s">
        <v>2789</v>
      </c>
      <c r="D415" s="730" t="s">
        <v>1620</v>
      </c>
      <c r="E415" s="730" t="s">
        <v>1621</v>
      </c>
      <c r="F415" s="734"/>
      <c r="G415" s="734"/>
      <c r="H415" s="748">
        <v>0</v>
      </c>
      <c r="I415" s="734">
        <v>21</v>
      </c>
      <c r="J415" s="734">
        <v>877.8</v>
      </c>
      <c r="K415" s="748">
        <v>1</v>
      </c>
      <c r="L415" s="734">
        <v>21</v>
      </c>
      <c r="M415" s="735">
        <v>877.8</v>
      </c>
    </row>
    <row r="416" spans="1:13" ht="14.45" customHeight="1" x14ac:dyDescent="0.2">
      <c r="A416" s="729" t="s">
        <v>574</v>
      </c>
      <c r="B416" s="730" t="s">
        <v>2781</v>
      </c>
      <c r="C416" s="730" t="s">
        <v>2790</v>
      </c>
      <c r="D416" s="730" t="s">
        <v>1622</v>
      </c>
      <c r="E416" s="730" t="s">
        <v>1621</v>
      </c>
      <c r="F416" s="734"/>
      <c r="G416" s="734"/>
      <c r="H416" s="748">
        <v>0</v>
      </c>
      <c r="I416" s="734">
        <v>57</v>
      </c>
      <c r="J416" s="734">
        <v>2376.1</v>
      </c>
      <c r="K416" s="748">
        <v>1</v>
      </c>
      <c r="L416" s="734">
        <v>57</v>
      </c>
      <c r="M416" s="735">
        <v>2376.1</v>
      </c>
    </row>
    <row r="417" spans="1:13" ht="14.45" customHeight="1" x14ac:dyDescent="0.2">
      <c r="A417" s="729" t="s">
        <v>574</v>
      </c>
      <c r="B417" s="730" t="s">
        <v>2781</v>
      </c>
      <c r="C417" s="730" t="s">
        <v>2791</v>
      </c>
      <c r="D417" s="730" t="s">
        <v>1648</v>
      </c>
      <c r="E417" s="730" t="s">
        <v>984</v>
      </c>
      <c r="F417" s="734"/>
      <c r="G417" s="734"/>
      <c r="H417" s="748">
        <v>0</v>
      </c>
      <c r="I417" s="734">
        <v>22</v>
      </c>
      <c r="J417" s="734">
        <v>3047.8799999999997</v>
      </c>
      <c r="K417" s="748">
        <v>1</v>
      </c>
      <c r="L417" s="734">
        <v>22</v>
      </c>
      <c r="M417" s="735">
        <v>3047.8799999999997</v>
      </c>
    </row>
    <row r="418" spans="1:13" ht="14.45" customHeight="1" x14ac:dyDescent="0.2">
      <c r="A418" s="729" t="s">
        <v>574</v>
      </c>
      <c r="B418" s="730" t="s">
        <v>2781</v>
      </c>
      <c r="C418" s="730" t="s">
        <v>2792</v>
      </c>
      <c r="D418" s="730" t="s">
        <v>1647</v>
      </c>
      <c r="E418" s="730" t="s">
        <v>984</v>
      </c>
      <c r="F418" s="734"/>
      <c r="G418" s="734"/>
      <c r="H418" s="748">
        <v>0</v>
      </c>
      <c r="I418" s="734">
        <v>12</v>
      </c>
      <c r="J418" s="734">
        <v>1662.48</v>
      </c>
      <c r="K418" s="748">
        <v>1</v>
      </c>
      <c r="L418" s="734">
        <v>12</v>
      </c>
      <c r="M418" s="735">
        <v>1662.48</v>
      </c>
    </row>
    <row r="419" spans="1:13" ht="14.45" customHeight="1" x14ac:dyDescent="0.2">
      <c r="A419" s="729" t="s">
        <v>574</v>
      </c>
      <c r="B419" s="730" t="s">
        <v>2781</v>
      </c>
      <c r="C419" s="730" t="s">
        <v>2793</v>
      </c>
      <c r="D419" s="730" t="s">
        <v>1652</v>
      </c>
      <c r="E419" s="730" t="s">
        <v>984</v>
      </c>
      <c r="F419" s="734"/>
      <c r="G419" s="734"/>
      <c r="H419" s="748">
        <v>0</v>
      </c>
      <c r="I419" s="734">
        <v>34</v>
      </c>
      <c r="J419" s="734">
        <v>4710.3599999999997</v>
      </c>
      <c r="K419" s="748">
        <v>1</v>
      </c>
      <c r="L419" s="734">
        <v>34</v>
      </c>
      <c r="M419" s="735">
        <v>4710.3599999999997</v>
      </c>
    </row>
    <row r="420" spans="1:13" ht="14.45" customHeight="1" x14ac:dyDescent="0.2">
      <c r="A420" s="729" t="s">
        <v>574</v>
      </c>
      <c r="B420" s="730" t="s">
        <v>2781</v>
      </c>
      <c r="C420" s="730" t="s">
        <v>2794</v>
      </c>
      <c r="D420" s="730" t="s">
        <v>1649</v>
      </c>
      <c r="E420" s="730" t="s">
        <v>984</v>
      </c>
      <c r="F420" s="734"/>
      <c r="G420" s="734"/>
      <c r="H420" s="748">
        <v>0</v>
      </c>
      <c r="I420" s="734">
        <v>54</v>
      </c>
      <c r="J420" s="734">
        <v>7481.16</v>
      </c>
      <c r="K420" s="748">
        <v>1</v>
      </c>
      <c r="L420" s="734">
        <v>54</v>
      </c>
      <c r="M420" s="735">
        <v>7481.16</v>
      </c>
    </row>
    <row r="421" spans="1:13" ht="14.45" customHeight="1" x14ac:dyDescent="0.2">
      <c r="A421" s="729" t="s">
        <v>574</v>
      </c>
      <c r="B421" s="730" t="s">
        <v>2781</v>
      </c>
      <c r="C421" s="730" t="s">
        <v>2796</v>
      </c>
      <c r="D421" s="730" t="s">
        <v>1646</v>
      </c>
      <c r="E421" s="730" t="s">
        <v>984</v>
      </c>
      <c r="F421" s="734"/>
      <c r="G421" s="734"/>
      <c r="H421" s="748">
        <v>0</v>
      </c>
      <c r="I421" s="734">
        <v>8</v>
      </c>
      <c r="J421" s="734">
        <v>894.48</v>
      </c>
      <c r="K421" s="748">
        <v>1</v>
      </c>
      <c r="L421" s="734">
        <v>8</v>
      </c>
      <c r="M421" s="735">
        <v>894.48</v>
      </c>
    </row>
    <row r="422" spans="1:13" ht="14.45" customHeight="1" x14ac:dyDescent="0.2">
      <c r="A422" s="729" t="s">
        <v>574</v>
      </c>
      <c r="B422" s="730" t="s">
        <v>2781</v>
      </c>
      <c r="C422" s="730" t="s">
        <v>2797</v>
      </c>
      <c r="D422" s="730" t="s">
        <v>1645</v>
      </c>
      <c r="E422" s="730" t="s">
        <v>984</v>
      </c>
      <c r="F422" s="734"/>
      <c r="G422" s="734"/>
      <c r="H422" s="748">
        <v>0</v>
      </c>
      <c r="I422" s="734">
        <v>37</v>
      </c>
      <c r="J422" s="734">
        <v>4136.97</v>
      </c>
      <c r="K422" s="748">
        <v>1</v>
      </c>
      <c r="L422" s="734">
        <v>37</v>
      </c>
      <c r="M422" s="735">
        <v>4136.97</v>
      </c>
    </row>
    <row r="423" spans="1:13" ht="14.45" customHeight="1" x14ac:dyDescent="0.2">
      <c r="A423" s="729" t="s">
        <v>574</v>
      </c>
      <c r="B423" s="730" t="s">
        <v>2781</v>
      </c>
      <c r="C423" s="730" t="s">
        <v>2798</v>
      </c>
      <c r="D423" s="730" t="s">
        <v>1642</v>
      </c>
      <c r="E423" s="730" t="s">
        <v>984</v>
      </c>
      <c r="F423" s="734"/>
      <c r="G423" s="734"/>
      <c r="H423" s="748">
        <v>0</v>
      </c>
      <c r="I423" s="734">
        <v>2</v>
      </c>
      <c r="J423" s="734">
        <v>223.62</v>
      </c>
      <c r="K423" s="748">
        <v>1</v>
      </c>
      <c r="L423" s="734">
        <v>2</v>
      </c>
      <c r="M423" s="735">
        <v>223.62</v>
      </c>
    </row>
    <row r="424" spans="1:13" ht="14.45" customHeight="1" x14ac:dyDescent="0.2">
      <c r="A424" s="729" t="s">
        <v>574</v>
      </c>
      <c r="B424" s="730" t="s">
        <v>2781</v>
      </c>
      <c r="C424" s="730" t="s">
        <v>2799</v>
      </c>
      <c r="D424" s="730" t="s">
        <v>1644</v>
      </c>
      <c r="E424" s="730" t="s">
        <v>984</v>
      </c>
      <c r="F424" s="734"/>
      <c r="G424" s="734"/>
      <c r="H424" s="748">
        <v>0</v>
      </c>
      <c r="I424" s="734">
        <v>3</v>
      </c>
      <c r="J424" s="734">
        <v>335.43</v>
      </c>
      <c r="K424" s="748">
        <v>1</v>
      </c>
      <c r="L424" s="734">
        <v>3</v>
      </c>
      <c r="M424" s="735">
        <v>335.43</v>
      </c>
    </row>
    <row r="425" spans="1:13" ht="14.45" customHeight="1" x14ac:dyDescent="0.2">
      <c r="A425" s="729" t="s">
        <v>574</v>
      </c>
      <c r="B425" s="730" t="s">
        <v>2781</v>
      </c>
      <c r="C425" s="730" t="s">
        <v>2800</v>
      </c>
      <c r="D425" s="730" t="s">
        <v>1653</v>
      </c>
      <c r="E425" s="730" t="s">
        <v>1629</v>
      </c>
      <c r="F425" s="734"/>
      <c r="G425" s="734"/>
      <c r="H425" s="748">
        <v>0</v>
      </c>
      <c r="I425" s="734">
        <v>21</v>
      </c>
      <c r="J425" s="734">
        <v>2023.4499999999998</v>
      </c>
      <c r="K425" s="748">
        <v>1</v>
      </c>
      <c r="L425" s="734">
        <v>21</v>
      </c>
      <c r="M425" s="735">
        <v>2023.4499999999998</v>
      </c>
    </row>
    <row r="426" spans="1:13" ht="14.45" customHeight="1" x14ac:dyDescent="0.2">
      <c r="A426" s="729" t="s">
        <v>574</v>
      </c>
      <c r="B426" s="730" t="s">
        <v>2781</v>
      </c>
      <c r="C426" s="730" t="s">
        <v>2801</v>
      </c>
      <c r="D426" s="730" t="s">
        <v>1658</v>
      </c>
      <c r="E426" s="730" t="s">
        <v>1629</v>
      </c>
      <c r="F426" s="734"/>
      <c r="G426" s="734"/>
      <c r="H426" s="748">
        <v>0</v>
      </c>
      <c r="I426" s="734">
        <v>34</v>
      </c>
      <c r="J426" s="734">
        <v>3282.6999930470038</v>
      </c>
      <c r="K426" s="748">
        <v>1</v>
      </c>
      <c r="L426" s="734">
        <v>34</v>
      </c>
      <c r="M426" s="735">
        <v>3282.6999930470038</v>
      </c>
    </row>
    <row r="427" spans="1:13" ht="14.45" customHeight="1" x14ac:dyDescent="0.2">
      <c r="A427" s="729" t="s">
        <v>574</v>
      </c>
      <c r="B427" s="730" t="s">
        <v>2781</v>
      </c>
      <c r="C427" s="730" t="s">
        <v>2802</v>
      </c>
      <c r="D427" s="730" t="s">
        <v>1655</v>
      </c>
      <c r="E427" s="730" t="s">
        <v>1629</v>
      </c>
      <c r="F427" s="734"/>
      <c r="G427" s="734"/>
      <c r="H427" s="748">
        <v>0</v>
      </c>
      <c r="I427" s="734">
        <v>38</v>
      </c>
      <c r="J427" s="734">
        <v>3668.8999826175104</v>
      </c>
      <c r="K427" s="748">
        <v>1</v>
      </c>
      <c r="L427" s="734">
        <v>38</v>
      </c>
      <c r="M427" s="735">
        <v>3668.8999826175104</v>
      </c>
    </row>
    <row r="428" spans="1:13" ht="14.45" customHeight="1" x14ac:dyDescent="0.2">
      <c r="A428" s="729" t="s">
        <v>574</v>
      </c>
      <c r="B428" s="730" t="s">
        <v>2781</v>
      </c>
      <c r="C428" s="730" t="s">
        <v>2803</v>
      </c>
      <c r="D428" s="730" t="s">
        <v>2804</v>
      </c>
      <c r="E428" s="730" t="s">
        <v>1629</v>
      </c>
      <c r="F428" s="734"/>
      <c r="G428" s="734"/>
      <c r="H428" s="748">
        <v>0</v>
      </c>
      <c r="I428" s="734">
        <v>31</v>
      </c>
      <c r="J428" s="734">
        <v>2993.0499999999997</v>
      </c>
      <c r="K428" s="748">
        <v>1</v>
      </c>
      <c r="L428" s="734">
        <v>31</v>
      </c>
      <c r="M428" s="735">
        <v>2993.0499999999997</v>
      </c>
    </row>
    <row r="429" spans="1:13" ht="14.45" customHeight="1" x14ac:dyDescent="0.2">
      <c r="A429" s="729" t="s">
        <v>574</v>
      </c>
      <c r="B429" s="730" t="s">
        <v>2781</v>
      </c>
      <c r="C429" s="730" t="s">
        <v>2805</v>
      </c>
      <c r="D429" s="730" t="s">
        <v>1619</v>
      </c>
      <c r="E429" s="730" t="s">
        <v>1617</v>
      </c>
      <c r="F429" s="734"/>
      <c r="G429" s="734"/>
      <c r="H429" s="748">
        <v>0</v>
      </c>
      <c r="I429" s="734">
        <v>60</v>
      </c>
      <c r="J429" s="734">
        <v>10033.199999999999</v>
      </c>
      <c r="K429" s="748">
        <v>1</v>
      </c>
      <c r="L429" s="734">
        <v>60</v>
      </c>
      <c r="M429" s="735">
        <v>10033.199999999999</v>
      </c>
    </row>
    <row r="430" spans="1:13" ht="14.45" customHeight="1" x14ac:dyDescent="0.2">
      <c r="A430" s="729" t="s">
        <v>574</v>
      </c>
      <c r="B430" s="730" t="s">
        <v>2781</v>
      </c>
      <c r="C430" s="730" t="s">
        <v>2948</v>
      </c>
      <c r="D430" s="730" t="s">
        <v>2144</v>
      </c>
      <c r="E430" s="730" t="s">
        <v>1617</v>
      </c>
      <c r="F430" s="734"/>
      <c r="G430" s="734"/>
      <c r="H430" s="748">
        <v>0</v>
      </c>
      <c r="I430" s="734">
        <v>3</v>
      </c>
      <c r="J430" s="734">
        <v>323.13000000000005</v>
      </c>
      <c r="K430" s="748">
        <v>1</v>
      </c>
      <c r="L430" s="734">
        <v>3</v>
      </c>
      <c r="M430" s="735">
        <v>323.13000000000005</v>
      </c>
    </row>
    <row r="431" spans="1:13" ht="14.45" customHeight="1" x14ac:dyDescent="0.2">
      <c r="A431" s="729" t="s">
        <v>574</v>
      </c>
      <c r="B431" s="730" t="s">
        <v>2781</v>
      </c>
      <c r="C431" s="730" t="s">
        <v>2949</v>
      </c>
      <c r="D431" s="730" t="s">
        <v>2146</v>
      </c>
      <c r="E431" s="730" t="s">
        <v>1617</v>
      </c>
      <c r="F431" s="734"/>
      <c r="G431" s="734"/>
      <c r="H431" s="748">
        <v>0</v>
      </c>
      <c r="I431" s="734">
        <v>17</v>
      </c>
      <c r="J431" s="734">
        <v>2081.63</v>
      </c>
      <c r="K431" s="748">
        <v>1</v>
      </c>
      <c r="L431" s="734">
        <v>17</v>
      </c>
      <c r="M431" s="735">
        <v>2081.63</v>
      </c>
    </row>
    <row r="432" spans="1:13" ht="14.45" customHeight="1" x14ac:dyDescent="0.2">
      <c r="A432" s="729" t="s">
        <v>574</v>
      </c>
      <c r="B432" s="730" t="s">
        <v>2781</v>
      </c>
      <c r="C432" s="730" t="s">
        <v>2950</v>
      </c>
      <c r="D432" s="730" t="s">
        <v>2145</v>
      </c>
      <c r="E432" s="730" t="s">
        <v>1617</v>
      </c>
      <c r="F432" s="734"/>
      <c r="G432" s="734"/>
      <c r="H432" s="748">
        <v>0</v>
      </c>
      <c r="I432" s="734">
        <v>2</v>
      </c>
      <c r="J432" s="734">
        <v>215.42000000000004</v>
      </c>
      <c r="K432" s="748">
        <v>1</v>
      </c>
      <c r="L432" s="734">
        <v>2</v>
      </c>
      <c r="M432" s="735">
        <v>215.42000000000004</v>
      </c>
    </row>
    <row r="433" spans="1:13" ht="14.45" customHeight="1" x14ac:dyDescent="0.2">
      <c r="A433" s="729" t="s">
        <v>574</v>
      </c>
      <c r="B433" s="730" t="s">
        <v>2781</v>
      </c>
      <c r="C433" s="730" t="s">
        <v>2951</v>
      </c>
      <c r="D433" s="730" t="s">
        <v>2148</v>
      </c>
      <c r="E433" s="730" t="s">
        <v>1617</v>
      </c>
      <c r="F433" s="734"/>
      <c r="G433" s="734"/>
      <c r="H433" s="748">
        <v>0</v>
      </c>
      <c r="I433" s="734">
        <v>1</v>
      </c>
      <c r="J433" s="734">
        <v>132.79</v>
      </c>
      <c r="K433" s="748">
        <v>1</v>
      </c>
      <c r="L433" s="734">
        <v>1</v>
      </c>
      <c r="M433" s="735">
        <v>132.79</v>
      </c>
    </row>
    <row r="434" spans="1:13" ht="14.45" customHeight="1" x14ac:dyDescent="0.2">
      <c r="A434" s="729" t="s">
        <v>574</v>
      </c>
      <c r="B434" s="730" t="s">
        <v>2781</v>
      </c>
      <c r="C434" s="730" t="s">
        <v>2806</v>
      </c>
      <c r="D434" s="730" t="s">
        <v>1650</v>
      </c>
      <c r="E434" s="730" t="s">
        <v>984</v>
      </c>
      <c r="F434" s="734"/>
      <c r="G434" s="734"/>
      <c r="H434" s="748">
        <v>0</v>
      </c>
      <c r="I434" s="734">
        <v>8</v>
      </c>
      <c r="J434" s="734">
        <v>1108.32</v>
      </c>
      <c r="K434" s="748">
        <v>1</v>
      </c>
      <c r="L434" s="734">
        <v>8</v>
      </c>
      <c r="M434" s="735">
        <v>1108.32</v>
      </c>
    </row>
    <row r="435" spans="1:13" ht="14.45" customHeight="1" x14ac:dyDescent="0.2">
      <c r="A435" s="729" t="s">
        <v>574</v>
      </c>
      <c r="B435" s="730" t="s">
        <v>2781</v>
      </c>
      <c r="C435" s="730" t="s">
        <v>2807</v>
      </c>
      <c r="D435" s="730" t="s">
        <v>1651</v>
      </c>
      <c r="E435" s="730" t="s">
        <v>984</v>
      </c>
      <c r="F435" s="734"/>
      <c r="G435" s="734"/>
      <c r="H435" s="748">
        <v>0</v>
      </c>
      <c r="I435" s="734">
        <v>10</v>
      </c>
      <c r="J435" s="734">
        <v>1385.3999999999999</v>
      </c>
      <c r="K435" s="748">
        <v>1</v>
      </c>
      <c r="L435" s="734">
        <v>10</v>
      </c>
      <c r="M435" s="735">
        <v>1385.3999999999999</v>
      </c>
    </row>
    <row r="436" spans="1:13" ht="14.45" customHeight="1" x14ac:dyDescent="0.2">
      <c r="A436" s="729" t="s">
        <v>574</v>
      </c>
      <c r="B436" s="730" t="s">
        <v>2781</v>
      </c>
      <c r="C436" s="730" t="s">
        <v>2808</v>
      </c>
      <c r="D436" s="730" t="s">
        <v>2809</v>
      </c>
      <c r="E436" s="730" t="s">
        <v>984</v>
      </c>
      <c r="F436" s="734"/>
      <c r="G436" s="734"/>
      <c r="H436" s="748">
        <v>0</v>
      </c>
      <c r="I436" s="734">
        <v>8</v>
      </c>
      <c r="J436" s="734">
        <v>894.48</v>
      </c>
      <c r="K436" s="748">
        <v>1</v>
      </c>
      <c r="L436" s="734">
        <v>8</v>
      </c>
      <c r="M436" s="735">
        <v>894.48</v>
      </c>
    </row>
    <row r="437" spans="1:13" ht="14.45" customHeight="1" x14ac:dyDescent="0.2">
      <c r="A437" s="729" t="s">
        <v>574</v>
      </c>
      <c r="B437" s="730" t="s">
        <v>2781</v>
      </c>
      <c r="C437" s="730" t="s">
        <v>2810</v>
      </c>
      <c r="D437" s="730" t="s">
        <v>1641</v>
      </c>
      <c r="E437" s="730" t="s">
        <v>984</v>
      </c>
      <c r="F437" s="734"/>
      <c r="G437" s="734"/>
      <c r="H437" s="748">
        <v>0</v>
      </c>
      <c r="I437" s="734">
        <v>4</v>
      </c>
      <c r="J437" s="734">
        <v>554.16</v>
      </c>
      <c r="K437" s="748">
        <v>1</v>
      </c>
      <c r="L437" s="734">
        <v>4</v>
      </c>
      <c r="M437" s="735">
        <v>554.16</v>
      </c>
    </row>
    <row r="438" spans="1:13" ht="14.45" customHeight="1" x14ac:dyDescent="0.2">
      <c r="A438" s="729" t="s">
        <v>574</v>
      </c>
      <c r="B438" s="730" t="s">
        <v>2781</v>
      </c>
      <c r="C438" s="730" t="s">
        <v>2811</v>
      </c>
      <c r="D438" s="730" t="s">
        <v>1626</v>
      </c>
      <c r="E438" s="730" t="s">
        <v>984</v>
      </c>
      <c r="F438" s="734"/>
      <c r="G438" s="734"/>
      <c r="H438" s="748">
        <v>0</v>
      </c>
      <c r="I438" s="734">
        <v>62</v>
      </c>
      <c r="J438" s="734">
        <v>8941.64</v>
      </c>
      <c r="K438" s="748">
        <v>1</v>
      </c>
      <c r="L438" s="734">
        <v>62</v>
      </c>
      <c r="M438" s="735">
        <v>8941.64</v>
      </c>
    </row>
    <row r="439" spans="1:13" ht="14.45" customHeight="1" x14ac:dyDescent="0.2">
      <c r="A439" s="729" t="s">
        <v>574</v>
      </c>
      <c r="B439" s="730" t="s">
        <v>2781</v>
      </c>
      <c r="C439" s="730" t="s">
        <v>2812</v>
      </c>
      <c r="D439" s="730" t="s">
        <v>1625</v>
      </c>
      <c r="E439" s="730" t="s">
        <v>984</v>
      </c>
      <c r="F439" s="734"/>
      <c r="G439" s="734"/>
      <c r="H439" s="748">
        <v>0</v>
      </c>
      <c r="I439" s="734">
        <v>14</v>
      </c>
      <c r="J439" s="734">
        <v>2019.0800000000002</v>
      </c>
      <c r="K439" s="748">
        <v>1</v>
      </c>
      <c r="L439" s="734">
        <v>14</v>
      </c>
      <c r="M439" s="735">
        <v>2019.0800000000002</v>
      </c>
    </row>
    <row r="440" spans="1:13" ht="14.45" customHeight="1" x14ac:dyDescent="0.2">
      <c r="A440" s="729" t="s">
        <v>574</v>
      </c>
      <c r="B440" s="730" t="s">
        <v>2781</v>
      </c>
      <c r="C440" s="730" t="s">
        <v>2813</v>
      </c>
      <c r="D440" s="730" t="s">
        <v>1627</v>
      </c>
      <c r="E440" s="730" t="s">
        <v>984</v>
      </c>
      <c r="F440" s="734"/>
      <c r="G440" s="734"/>
      <c r="H440" s="748">
        <v>0</v>
      </c>
      <c r="I440" s="734">
        <v>5</v>
      </c>
      <c r="J440" s="734">
        <v>721.1</v>
      </c>
      <c r="K440" s="748">
        <v>1</v>
      </c>
      <c r="L440" s="734">
        <v>5</v>
      </c>
      <c r="M440" s="735">
        <v>721.1</v>
      </c>
    </row>
    <row r="441" spans="1:13" ht="14.45" customHeight="1" x14ac:dyDescent="0.2">
      <c r="A441" s="729" t="s">
        <v>574</v>
      </c>
      <c r="B441" s="730" t="s">
        <v>2781</v>
      </c>
      <c r="C441" s="730" t="s">
        <v>2814</v>
      </c>
      <c r="D441" s="730" t="s">
        <v>2815</v>
      </c>
      <c r="E441" s="730" t="s">
        <v>1661</v>
      </c>
      <c r="F441" s="734"/>
      <c r="G441" s="734"/>
      <c r="H441" s="748">
        <v>0</v>
      </c>
      <c r="I441" s="734">
        <v>129</v>
      </c>
      <c r="J441" s="734">
        <v>27124.98</v>
      </c>
      <c r="K441" s="748">
        <v>1</v>
      </c>
      <c r="L441" s="734">
        <v>129</v>
      </c>
      <c r="M441" s="735">
        <v>27124.98</v>
      </c>
    </row>
    <row r="442" spans="1:13" ht="14.45" customHeight="1" x14ac:dyDescent="0.2">
      <c r="A442" s="729" t="s">
        <v>574</v>
      </c>
      <c r="B442" s="730" t="s">
        <v>2781</v>
      </c>
      <c r="C442" s="730" t="s">
        <v>2952</v>
      </c>
      <c r="D442" s="730" t="s">
        <v>2147</v>
      </c>
      <c r="E442" s="730" t="s">
        <v>1621</v>
      </c>
      <c r="F442" s="734"/>
      <c r="G442" s="734"/>
      <c r="H442" s="748">
        <v>0</v>
      </c>
      <c r="I442" s="734">
        <v>1</v>
      </c>
      <c r="J442" s="734">
        <v>31.350000000000005</v>
      </c>
      <c r="K442" s="748">
        <v>1</v>
      </c>
      <c r="L442" s="734">
        <v>1</v>
      </c>
      <c r="M442" s="735">
        <v>31.350000000000005</v>
      </c>
    </row>
    <row r="443" spans="1:13" ht="14.45" customHeight="1" x14ac:dyDescent="0.2">
      <c r="A443" s="729" t="s">
        <v>571</v>
      </c>
      <c r="B443" s="730" t="s">
        <v>2651</v>
      </c>
      <c r="C443" s="730" t="s">
        <v>2653</v>
      </c>
      <c r="D443" s="730" t="s">
        <v>1280</v>
      </c>
      <c r="E443" s="730" t="s">
        <v>2654</v>
      </c>
      <c r="F443" s="734"/>
      <c r="G443" s="734"/>
      <c r="H443" s="748">
        <v>0</v>
      </c>
      <c r="I443" s="734">
        <v>2</v>
      </c>
      <c r="J443" s="734">
        <v>101.28</v>
      </c>
      <c r="K443" s="748">
        <v>1</v>
      </c>
      <c r="L443" s="734">
        <v>2</v>
      </c>
      <c r="M443" s="735">
        <v>101.28</v>
      </c>
    </row>
    <row r="444" spans="1:13" ht="14.45" customHeight="1" thickBot="1" x14ac:dyDescent="0.25">
      <c r="A444" s="736" t="s">
        <v>571</v>
      </c>
      <c r="B444" s="737" t="s">
        <v>2651</v>
      </c>
      <c r="C444" s="737" t="s">
        <v>2655</v>
      </c>
      <c r="D444" s="737" t="s">
        <v>1280</v>
      </c>
      <c r="E444" s="737" t="s">
        <v>2656</v>
      </c>
      <c r="F444" s="741"/>
      <c r="G444" s="741"/>
      <c r="H444" s="749">
        <v>0</v>
      </c>
      <c r="I444" s="741">
        <v>12</v>
      </c>
      <c r="J444" s="741">
        <v>551.46</v>
      </c>
      <c r="K444" s="749">
        <v>1</v>
      </c>
      <c r="L444" s="741">
        <v>12</v>
      </c>
      <c r="M444" s="742">
        <v>551.46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9D8EDDF1-BB94-48CE-98EB-94D7D97D5D66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3372</v>
      </c>
      <c r="C3" s="396">
        <f>SUM(C6:C1048576)</f>
        <v>2041</v>
      </c>
      <c r="D3" s="396">
        <f>SUM(D6:D1048576)</f>
        <v>242</v>
      </c>
      <c r="E3" s="397">
        <f>SUM(E6:E1048576)</f>
        <v>0</v>
      </c>
      <c r="F3" s="394">
        <f>IF(SUM($B3:$E3)=0,"",B3/SUM($B3:$E3))</f>
        <v>0.59628647214854114</v>
      </c>
      <c r="G3" s="392">
        <f t="shared" ref="G3:I3" si="0">IF(SUM($B3:$E3)=0,"",C3/SUM($B3:$E3))</f>
        <v>0.36091954022988504</v>
      </c>
      <c r="H3" s="392">
        <f t="shared" si="0"/>
        <v>4.2793987621573826E-2</v>
      </c>
      <c r="I3" s="393">
        <f t="shared" si="0"/>
        <v>0</v>
      </c>
      <c r="J3" s="396">
        <f>SUM(J6:J1048576)</f>
        <v>300</v>
      </c>
      <c r="K3" s="396">
        <f>SUM(K6:K1048576)</f>
        <v>742</v>
      </c>
      <c r="L3" s="396">
        <f>SUM(L6:L1048576)</f>
        <v>242</v>
      </c>
      <c r="M3" s="397">
        <f>SUM(M6:M1048576)</f>
        <v>0</v>
      </c>
      <c r="N3" s="394">
        <f>IF(SUM($J3:$M3)=0,"",J3/SUM($J3:$M3))</f>
        <v>0.23364485981308411</v>
      </c>
      <c r="O3" s="392">
        <f t="shared" ref="O3:Q3" si="1">IF(SUM($J3:$M3)=0,"",K3/SUM($J3:$M3))</f>
        <v>0.57788161993769471</v>
      </c>
      <c r="P3" s="392">
        <f t="shared" si="1"/>
        <v>0.18847352024922118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2954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2182</v>
      </c>
      <c r="B7" s="780">
        <v>1388</v>
      </c>
      <c r="C7" s="734">
        <v>1172</v>
      </c>
      <c r="D7" s="734">
        <v>159</v>
      </c>
      <c r="E7" s="735"/>
      <c r="F7" s="777">
        <v>0.51048179477749167</v>
      </c>
      <c r="G7" s="748">
        <v>0.43104082383229131</v>
      </c>
      <c r="H7" s="748">
        <v>5.8477381390216993E-2</v>
      </c>
      <c r="I7" s="783">
        <v>0</v>
      </c>
      <c r="J7" s="780">
        <v>110</v>
      </c>
      <c r="K7" s="734">
        <v>393</v>
      </c>
      <c r="L7" s="734">
        <v>159</v>
      </c>
      <c r="M7" s="735"/>
      <c r="N7" s="777">
        <v>0.16616314199395771</v>
      </c>
      <c r="O7" s="748">
        <v>0.59365558912386707</v>
      </c>
      <c r="P7" s="748">
        <v>0.24018126888217523</v>
      </c>
      <c r="Q7" s="771">
        <v>0</v>
      </c>
    </row>
    <row r="8" spans="1:17" ht="14.45" customHeight="1" x14ac:dyDescent="0.2">
      <c r="A8" s="774" t="s">
        <v>2183</v>
      </c>
      <c r="B8" s="780">
        <v>1954</v>
      </c>
      <c r="C8" s="734">
        <v>861</v>
      </c>
      <c r="D8" s="734">
        <v>83</v>
      </c>
      <c r="E8" s="735"/>
      <c r="F8" s="777">
        <v>0.6742581090407177</v>
      </c>
      <c r="G8" s="748">
        <v>0.29710144927536231</v>
      </c>
      <c r="H8" s="748">
        <v>2.8640441683919944E-2</v>
      </c>
      <c r="I8" s="783">
        <v>0</v>
      </c>
      <c r="J8" s="780">
        <v>175</v>
      </c>
      <c r="K8" s="734">
        <v>343</v>
      </c>
      <c r="L8" s="734">
        <v>83</v>
      </c>
      <c r="M8" s="735"/>
      <c r="N8" s="777">
        <v>0.29118136439267889</v>
      </c>
      <c r="O8" s="748">
        <v>0.57071547420965063</v>
      </c>
      <c r="P8" s="748">
        <v>0.13810316139767054</v>
      </c>
      <c r="Q8" s="771">
        <v>0</v>
      </c>
    </row>
    <row r="9" spans="1:17" ht="14.45" customHeight="1" thickBot="1" x14ac:dyDescent="0.25">
      <c r="A9" s="775" t="s">
        <v>2184</v>
      </c>
      <c r="B9" s="781">
        <v>30</v>
      </c>
      <c r="C9" s="741">
        <v>8</v>
      </c>
      <c r="D9" s="741"/>
      <c r="E9" s="742"/>
      <c r="F9" s="778">
        <v>0.78947368421052633</v>
      </c>
      <c r="G9" s="749">
        <v>0.21052631578947367</v>
      </c>
      <c r="H9" s="749">
        <v>0</v>
      </c>
      <c r="I9" s="784">
        <v>0</v>
      </c>
      <c r="J9" s="781">
        <v>15</v>
      </c>
      <c r="K9" s="741">
        <v>6</v>
      </c>
      <c r="L9" s="741"/>
      <c r="M9" s="742"/>
      <c r="N9" s="778">
        <v>0.7142857142857143</v>
      </c>
      <c r="O9" s="749">
        <v>0.2857142857142857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7C3D5E97-EA57-4578-B58B-5E7D395C93C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2955</v>
      </c>
      <c r="C5" s="715">
        <v>1525488.0500000003</v>
      </c>
      <c r="D5" s="715">
        <v>1927</v>
      </c>
      <c r="E5" s="715">
        <v>1090393.7700000003</v>
      </c>
      <c r="F5" s="785">
        <v>0.71478355402390736</v>
      </c>
      <c r="G5" s="715">
        <v>893</v>
      </c>
      <c r="H5" s="785">
        <v>0.46341463414634149</v>
      </c>
      <c r="I5" s="715">
        <v>435094.2800000002</v>
      </c>
      <c r="J5" s="785">
        <v>0.2852164459760928</v>
      </c>
      <c r="K5" s="715">
        <v>1034</v>
      </c>
      <c r="L5" s="785">
        <v>0.53658536585365857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2956</v>
      </c>
      <c r="C6" s="715">
        <v>1353897.7100000004</v>
      </c>
      <c r="D6" s="715">
        <v>1799</v>
      </c>
      <c r="E6" s="715">
        <v>998551.53000000014</v>
      </c>
      <c r="F6" s="785">
        <v>0.73753838463911714</v>
      </c>
      <c r="G6" s="715">
        <v>820</v>
      </c>
      <c r="H6" s="785">
        <v>0.45580878265703167</v>
      </c>
      <c r="I6" s="715">
        <v>355346.18000000017</v>
      </c>
      <c r="J6" s="785">
        <v>0.26246161536088281</v>
      </c>
      <c r="K6" s="715">
        <v>979</v>
      </c>
      <c r="L6" s="785">
        <v>0.54419121734296827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2957</v>
      </c>
      <c r="C7" s="715">
        <v>830.39999999999986</v>
      </c>
      <c r="D7" s="715">
        <v>26</v>
      </c>
      <c r="E7" s="715">
        <v>362.74999999999994</v>
      </c>
      <c r="F7" s="785">
        <v>0.43683766859344897</v>
      </c>
      <c r="G7" s="715">
        <v>14</v>
      </c>
      <c r="H7" s="785">
        <v>0.53846153846153844</v>
      </c>
      <c r="I7" s="715">
        <v>467.65</v>
      </c>
      <c r="J7" s="785">
        <v>0.56316233140655114</v>
      </c>
      <c r="K7" s="715">
        <v>12</v>
      </c>
      <c r="L7" s="785">
        <v>0.46153846153846156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2958</v>
      </c>
      <c r="C8" s="715">
        <v>170759.94000000003</v>
      </c>
      <c r="D8" s="715">
        <v>102</v>
      </c>
      <c r="E8" s="715">
        <v>91479.49</v>
      </c>
      <c r="F8" s="785">
        <v>0.53571985326300764</v>
      </c>
      <c r="G8" s="715">
        <v>59</v>
      </c>
      <c r="H8" s="785">
        <v>0.57843137254901966</v>
      </c>
      <c r="I8" s="715">
        <v>79280.450000000026</v>
      </c>
      <c r="J8" s="785">
        <v>0.46428014673699236</v>
      </c>
      <c r="K8" s="715">
        <v>43</v>
      </c>
      <c r="L8" s="785">
        <v>0.42156862745098039</v>
      </c>
      <c r="M8" s="715" t="s">
        <v>1</v>
      </c>
      <c r="N8" s="270"/>
    </row>
    <row r="9" spans="1:14" ht="14.45" customHeight="1" x14ac:dyDescent="0.2">
      <c r="A9" s="711" t="s">
        <v>554</v>
      </c>
      <c r="B9" s="712" t="s">
        <v>3</v>
      </c>
      <c r="C9" s="715">
        <v>1525488.0500000003</v>
      </c>
      <c r="D9" s="715">
        <v>1927</v>
      </c>
      <c r="E9" s="715">
        <v>1090393.7700000003</v>
      </c>
      <c r="F9" s="785">
        <v>0.71478355402390736</v>
      </c>
      <c r="G9" s="715">
        <v>893</v>
      </c>
      <c r="H9" s="785">
        <v>0.46341463414634149</v>
      </c>
      <c r="I9" s="715">
        <v>435094.2800000002</v>
      </c>
      <c r="J9" s="785">
        <v>0.2852164459760928</v>
      </c>
      <c r="K9" s="715">
        <v>1034</v>
      </c>
      <c r="L9" s="785">
        <v>0.53658536585365857</v>
      </c>
      <c r="M9" s="715" t="s">
        <v>565</v>
      </c>
      <c r="N9" s="270"/>
    </row>
    <row r="11" spans="1:14" ht="14.45" customHeight="1" x14ac:dyDescent="0.2">
      <c r="A11" s="711">
        <v>30</v>
      </c>
      <c r="B11" s="712" t="s">
        <v>2955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2959</v>
      </c>
      <c r="B12" s="712" t="s">
        <v>2956</v>
      </c>
      <c r="C12" s="715">
        <v>1353897.7100000004</v>
      </c>
      <c r="D12" s="715">
        <v>1799</v>
      </c>
      <c r="E12" s="715">
        <v>998551.53000000014</v>
      </c>
      <c r="F12" s="785">
        <v>0.73753838463911714</v>
      </c>
      <c r="G12" s="715">
        <v>820</v>
      </c>
      <c r="H12" s="785">
        <v>0.45580878265703167</v>
      </c>
      <c r="I12" s="715">
        <v>355346.18000000017</v>
      </c>
      <c r="J12" s="785">
        <v>0.26246161536088281</v>
      </c>
      <c r="K12" s="715">
        <v>979</v>
      </c>
      <c r="L12" s="785">
        <v>0.54419121734296827</v>
      </c>
      <c r="M12" s="715" t="s">
        <v>1</v>
      </c>
      <c r="N12" s="270"/>
    </row>
    <row r="13" spans="1:14" ht="14.45" customHeight="1" x14ac:dyDescent="0.2">
      <c r="A13" s="711" t="s">
        <v>2959</v>
      </c>
      <c r="B13" s="712" t="s">
        <v>2957</v>
      </c>
      <c r="C13" s="715">
        <v>830.39999999999986</v>
      </c>
      <c r="D13" s="715">
        <v>26</v>
      </c>
      <c r="E13" s="715">
        <v>362.74999999999994</v>
      </c>
      <c r="F13" s="785">
        <v>0.43683766859344897</v>
      </c>
      <c r="G13" s="715">
        <v>14</v>
      </c>
      <c r="H13" s="785">
        <v>0.53846153846153844</v>
      </c>
      <c r="I13" s="715">
        <v>467.65</v>
      </c>
      <c r="J13" s="785">
        <v>0.56316233140655114</v>
      </c>
      <c r="K13" s="715">
        <v>12</v>
      </c>
      <c r="L13" s="785">
        <v>0.46153846153846156</v>
      </c>
      <c r="M13" s="715" t="s">
        <v>1</v>
      </c>
      <c r="N13" s="270"/>
    </row>
    <row r="14" spans="1:14" ht="14.45" customHeight="1" x14ac:dyDescent="0.2">
      <c r="A14" s="711" t="s">
        <v>2959</v>
      </c>
      <c r="B14" s="712" t="s">
        <v>2958</v>
      </c>
      <c r="C14" s="715">
        <v>170759.94000000003</v>
      </c>
      <c r="D14" s="715">
        <v>102</v>
      </c>
      <c r="E14" s="715">
        <v>91479.49</v>
      </c>
      <c r="F14" s="785">
        <v>0.53571985326300764</v>
      </c>
      <c r="G14" s="715">
        <v>59</v>
      </c>
      <c r="H14" s="785">
        <v>0.57843137254901966</v>
      </c>
      <c r="I14" s="715">
        <v>79280.450000000026</v>
      </c>
      <c r="J14" s="785">
        <v>0.46428014673699236</v>
      </c>
      <c r="K14" s="715">
        <v>43</v>
      </c>
      <c r="L14" s="785">
        <v>0.42156862745098039</v>
      </c>
      <c r="M14" s="715" t="s">
        <v>1</v>
      </c>
      <c r="N14" s="270"/>
    </row>
    <row r="15" spans="1:14" ht="14.45" customHeight="1" x14ac:dyDescent="0.2">
      <c r="A15" s="711" t="s">
        <v>2959</v>
      </c>
      <c r="B15" s="712" t="s">
        <v>2960</v>
      </c>
      <c r="C15" s="715">
        <v>1525488.0500000003</v>
      </c>
      <c r="D15" s="715">
        <v>1927</v>
      </c>
      <c r="E15" s="715">
        <v>1090393.7700000003</v>
      </c>
      <c r="F15" s="785">
        <v>0.71478355402390736</v>
      </c>
      <c r="G15" s="715">
        <v>893</v>
      </c>
      <c r="H15" s="785">
        <v>0.46341463414634149</v>
      </c>
      <c r="I15" s="715">
        <v>435094.2800000002</v>
      </c>
      <c r="J15" s="785">
        <v>0.2852164459760928</v>
      </c>
      <c r="K15" s="715">
        <v>1034</v>
      </c>
      <c r="L15" s="785">
        <v>0.53658536585365857</v>
      </c>
      <c r="M15" s="715" t="s">
        <v>569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570</v>
      </c>
      <c r="N16" s="270"/>
    </row>
    <row r="17" spans="1:14" ht="14.45" customHeight="1" x14ac:dyDescent="0.2">
      <c r="A17" s="711" t="s">
        <v>554</v>
      </c>
      <c r="B17" s="712" t="s">
        <v>2961</v>
      </c>
      <c r="C17" s="715">
        <v>1525488.0500000003</v>
      </c>
      <c r="D17" s="715">
        <v>1927</v>
      </c>
      <c r="E17" s="715">
        <v>1090393.7700000003</v>
      </c>
      <c r="F17" s="785">
        <v>0.71478355402390736</v>
      </c>
      <c r="G17" s="715">
        <v>893</v>
      </c>
      <c r="H17" s="785">
        <v>0.46341463414634149</v>
      </c>
      <c r="I17" s="715">
        <v>435094.2800000002</v>
      </c>
      <c r="J17" s="785">
        <v>0.2852164459760928</v>
      </c>
      <c r="K17" s="715">
        <v>1034</v>
      </c>
      <c r="L17" s="785">
        <v>0.53658536585365857</v>
      </c>
      <c r="M17" s="715" t="s">
        <v>565</v>
      </c>
      <c r="N17" s="270"/>
    </row>
    <row r="18" spans="1:14" ht="14.45" customHeight="1" x14ac:dyDescent="0.2">
      <c r="A18" s="786" t="s">
        <v>295</v>
      </c>
    </row>
    <row r="19" spans="1:14" ht="14.45" customHeight="1" x14ac:dyDescent="0.2">
      <c r="A19" s="787" t="s">
        <v>2962</v>
      </c>
    </row>
    <row r="20" spans="1:14" ht="14.45" customHeight="1" x14ac:dyDescent="0.2">
      <c r="A20" s="786" t="s">
        <v>2963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 xr:uid="{79B8459E-30EF-499C-9A55-D51C014F8008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2964</v>
      </c>
      <c r="B5" s="779">
        <v>55529.190000000031</v>
      </c>
      <c r="C5" s="723">
        <v>1</v>
      </c>
      <c r="D5" s="792">
        <v>205</v>
      </c>
      <c r="E5" s="795" t="s">
        <v>2964</v>
      </c>
      <c r="F5" s="779">
        <v>16669.25</v>
      </c>
      <c r="G5" s="747">
        <v>0.30018896367838233</v>
      </c>
      <c r="H5" s="727">
        <v>51</v>
      </c>
      <c r="I5" s="770">
        <v>0.24878048780487805</v>
      </c>
      <c r="J5" s="798">
        <v>38859.940000000031</v>
      </c>
      <c r="K5" s="747">
        <v>0.69981103632161767</v>
      </c>
      <c r="L5" s="727">
        <v>154</v>
      </c>
      <c r="M5" s="770">
        <v>0.75121951219512195</v>
      </c>
    </row>
    <row r="6" spans="1:13" ht="14.45" customHeight="1" x14ac:dyDescent="0.2">
      <c r="A6" s="789" t="s">
        <v>2965</v>
      </c>
      <c r="B6" s="780">
        <v>237711.69999999998</v>
      </c>
      <c r="C6" s="730">
        <v>1</v>
      </c>
      <c r="D6" s="793">
        <v>492</v>
      </c>
      <c r="E6" s="796" t="s">
        <v>2965</v>
      </c>
      <c r="F6" s="780">
        <v>94310.860000000044</v>
      </c>
      <c r="G6" s="748">
        <v>0.39674471218707391</v>
      </c>
      <c r="H6" s="734">
        <v>158</v>
      </c>
      <c r="I6" s="771">
        <v>0.32113821138211385</v>
      </c>
      <c r="J6" s="799">
        <v>143400.83999999994</v>
      </c>
      <c r="K6" s="748">
        <v>0.60325528781292614</v>
      </c>
      <c r="L6" s="734">
        <v>334</v>
      </c>
      <c r="M6" s="771">
        <v>0.67886178861788615</v>
      </c>
    </row>
    <row r="7" spans="1:13" ht="14.45" customHeight="1" x14ac:dyDescent="0.2">
      <c r="A7" s="789" t="s">
        <v>2966</v>
      </c>
      <c r="B7" s="780">
        <v>75665.75</v>
      </c>
      <c r="C7" s="730">
        <v>1</v>
      </c>
      <c r="D7" s="793">
        <v>203</v>
      </c>
      <c r="E7" s="796" t="s">
        <v>2966</v>
      </c>
      <c r="F7" s="780">
        <v>25991.149999999994</v>
      </c>
      <c r="G7" s="748">
        <v>0.34349953578732773</v>
      </c>
      <c r="H7" s="734">
        <v>75</v>
      </c>
      <c r="I7" s="771">
        <v>0.36945812807881773</v>
      </c>
      <c r="J7" s="799">
        <v>49674.600000000006</v>
      </c>
      <c r="K7" s="748">
        <v>0.65650046421267227</v>
      </c>
      <c r="L7" s="734">
        <v>128</v>
      </c>
      <c r="M7" s="771">
        <v>0.63054187192118227</v>
      </c>
    </row>
    <row r="8" spans="1:13" ht="14.45" customHeight="1" x14ac:dyDescent="0.2">
      <c r="A8" s="789" t="s">
        <v>2967</v>
      </c>
      <c r="B8" s="780">
        <v>899637.12000000011</v>
      </c>
      <c r="C8" s="730">
        <v>1</v>
      </c>
      <c r="D8" s="793">
        <v>459</v>
      </c>
      <c r="E8" s="796" t="s">
        <v>2967</v>
      </c>
      <c r="F8" s="780">
        <v>814781.54</v>
      </c>
      <c r="G8" s="748">
        <v>0.90567799158843065</v>
      </c>
      <c r="H8" s="734">
        <v>348</v>
      </c>
      <c r="I8" s="771">
        <v>0.75816993464052285</v>
      </c>
      <c r="J8" s="799">
        <v>84855.580000000016</v>
      </c>
      <c r="K8" s="748">
        <v>9.4322008411569333E-2</v>
      </c>
      <c r="L8" s="734">
        <v>111</v>
      </c>
      <c r="M8" s="771">
        <v>0.24183006535947713</v>
      </c>
    </row>
    <row r="9" spans="1:13" ht="14.45" customHeight="1" x14ac:dyDescent="0.2">
      <c r="A9" s="789" t="s">
        <v>2968</v>
      </c>
      <c r="B9" s="780">
        <v>96369.48</v>
      </c>
      <c r="C9" s="730">
        <v>1</v>
      </c>
      <c r="D9" s="793">
        <v>218</v>
      </c>
      <c r="E9" s="796" t="s">
        <v>2968</v>
      </c>
      <c r="F9" s="780">
        <v>54498.59</v>
      </c>
      <c r="G9" s="748">
        <v>0.56551711184910414</v>
      </c>
      <c r="H9" s="734">
        <v>94</v>
      </c>
      <c r="I9" s="771">
        <v>0.43119266055045874</v>
      </c>
      <c r="J9" s="799">
        <v>41870.89</v>
      </c>
      <c r="K9" s="748">
        <v>0.43448288815089592</v>
      </c>
      <c r="L9" s="734">
        <v>124</v>
      </c>
      <c r="M9" s="771">
        <v>0.56880733944954132</v>
      </c>
    </row>
    <row r="10" spans="1:13" ht="14.45" customHeight="1" x14ac:dyDescent="0.2">
      <c r="A10" s="789" t="s">
        <v>2969</v>
      </c>
      <c r="B10" s="780">
        <v>452.06</v>
      </c>
      <c r="C10" s="730">
        <v>1</v>
      </c>
      <c r="D10" s="793">
        <v>3</v>
      </c>
      <c r="E10" s="796" t="s">
        <v>2969</v>
      </c>
      <c r="F10" s="780">
        <v>452.06</v>
      </c>
      <c r="G10" s="748">
        <v>1</v>
      </c>
      <c r="H10" s="734">
        <v>3</v>
      </c>
      <c r="I10" s="771">
        <v>1</v>
      </c>
      <c r="J10" s="799"/>
      <c r="K10" s="748">
        <v>0</v>
      </c>
      <c r="L10" s="734"/>
      <c r="M10" s="771">
        <v>0</v>
      </c>
    </row>
    <row r="11" spans="1:13" ht="14.45" customHeight="1" x14ac:dyDescent="0.2">
      <c r="A11" s="789" t="s">
        <v>2970</v>
      </c>
      <c r="B11" s="780">
        <v>54385.349999999991</v>
      </c>
      <c r="C11" s="730">
        <v>1</v>
      </c>
      <c r="D11" s="793">
        <v>158</v>
      </c>
      <c r="E11" s="796" t="s">
        <v>2970</v>
      </c>
      <c r="F11" s="780">
        <v>21374.979999999996</v>
      </c>
      <c r="G11" s="748">
        <v>0.39302826956156389</v>
      </c>
      <c r="H11" s="734">
        <v>62</v>
      </c>
      <c r="I11" s="771">
        <v>0.39240506329113922</v>
      </c>
      <c r="J11" s="799">
        <v>33010.369999999995</v>
      </c>
      <c r="K11" s="748">
        <v>0.60697173043843611</v>
      </c>
      <c r="L11" s="734">
        <v>96</v>
      </c>
      <c r="M11" s="771">
        <v>0.60759493670886078</v>
      </c>
    </row>
    <row r="12" spans="1:13" ht="14.45" customHeight="1" x14ac:dyDescent="0.2">
      <c r="A12" s="789" t="s">
        <v>2971</v>
      </c>
      <c r="B12" s="780">
        <v>1005.9100000000001</v>
      </c>
      <c r="C12" s="730">
        <v>1</v>
      </c>
      <c r="D12" s="793">
        <v>10</v>
      </c>
      <c r="E12" s="796" t="s">
        <v>2971</v>
      </c>
      <c r="F12" s="780"/>
      <c r="G12" s="748">
        <v>0</v>
      </c>
      <c r="H12" s="734"/>
      <c r="I12" s="771">
        <v>0</v>
      </c>
      <c r="J12" s="799">
        <v>1005.9100000000001</v>
      </c>
      <c r="K12" s="748">
        <v>1</v>
      </c>
      <c r="L12" s="734">
        <v>10</v>
      </c>
      <c r="M12" s="771">
        <v>1</v>
      </c>
    </row>
    <row r="13" spans="1:13" ht="14.45" customHeight="1" thickBot="1" x14ac:dyDescent="0.25">
      <c r="A13" s="790" t="s">
        <v>2972</v>
      </c>
      <c r="B13" s="781">
        <v>104731.49</v>
      </c>
      <c r="C13" s="737">
        <v>1</v>
      </c>
      <c r="D13" s="794">
        <v>179</v>
      </c>
      <c r="E13" s="797" t="s">
        <v>2972</v>
      </c>
      <c r="F13" s="781">
        <v>62315.340000000004</v>
      </c>
      <c r="G13" s="749">
        <v>0.59500098776404309</v>
      </c>
      <c r="H13" s="741">
        <v>102</v>
      </c>
      <c r="I13" s="772">
        <v>0.56983240223463683</v>
      </c>
      <c r="J13" s="800">
        <v>42416.15</v>
      </c>
      <c r="K13" s="749">
        <v>0.40499901223595691</v>
      </c>
      <c r="L13" s="741">
        <v>77</v>
      </c>
      <c r="M13" s="772">
        <v>0.43016759776536312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BD51D9D1-8D88-46CC-B382-6133D6C62AD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21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4177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1525488.0500000003</v>
      </c>
      <c r="N3" s="70">
        <f>SUBTOTAL(9,N7:N1048576)</f>
        <v>7801</v>
      </c>
      <c r="O3" s="70">
        <f>SUBTOTAL(9,O7:O1048576)</f>
        <v>1927</v>
      </c>
      <c r="P3" s="70">
        <f>SUBTOTAL(9,P7:P1048576)</f>
        <v>1090393.7700000009</v>
      </c>
      <c r="Q3" s="71">
        <f>IF(M3=0,0,P3/M3)</f>
        <v>0.71478355402390781</v>
      </c>
      <c r="R3" s="70">
        <f>SUBTOTAL(9,R7:R1048576)</f>
        <v>5603</v>
      </c>
      <c r="S3" s="71">
        <f>IF(N3=0,0,R3/N3)</f>
        <v>0.71824125112165105</v>
      </c>
      <c r="T3" s="70">
        <f>SUBTOTAL(9,T7:T1048576)</f>
        <v>893</v>
      </c>
      <c r="U3" s="72">
        <f>IF(O3=0,0,T3/O3)</f>
        <v>0.46341463414634149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2955</v>
      </c>
      <c r="C7" s="807" t="s">
        <v>2959</v>
      </c>
      <c r="D7" s="808" t="s">
        <v>4176</v>
      </c>
      <c r="E7" s="809" t="s">
        <v>2964</v>
      </c>
      <c r="F7" s="807" t="s">
        <v>2956</v>
      </c>
      <c r="G7" s="807" t="s">
        <v>2973</v>
      </c>
      <c r="H7" s="807" t="s">
        <v>329</v>
      </c>
      <c r="I7" s="807" t="s">
        <v>2974</v>
      </c>
      <c r="J7" s="807" t="s">
        <v>2975</v>
      </c>
      <c r="K7" s="807" t="s">
        <v>2039</v>
      </c>
      <c r="L7" s="810">
        <v>70.48</v>
      </c>
      <c r="M7" s="810">
        <v>70.48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2955</v>
      </c>
      <c r="C8" s="822" t="s">
        <v>2959</v>
      </c>
      <c r="D8" s="823" t="s">
        <v>4176</v>
      </c>
      <c r="E8" s="824" t="s">
        <v>2964</v>
      </c>
      <c r="F8" s="822" t="s">
        <v>2956</v>
      </c>
      <c r="G8" s="822" t="s">
        <v>2976</v>
      </c>
      <c r="H8" s="822" t="s">
        <v>587</v>
      </c>
      <c r="I8" s="822" t="s">
        <v>2626</v>
      </c>
      <c r="J8" s="822" t="s">
        <v>616</v>
      </c>
      <c r="K8" s="822" t="s">
        <v>617</v>
      </c>
      <c r="L8" s="825">
        <v>21.76</v>
      </c>
      <c r="M8" s="825">
        <v>43.52</v>
      </c>
      <c r="N8" s="822">
        <v>2</v>
      </c>
      <c r="O8" s="826">
        <v>1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30</v>
      </c>
      <c r="B9" s="822" t="s">
        <v>2955</v>
      </c>
      <c r="C9" s="822" t="s">
        <v>2959</v>
      </c>
      <c r="D9" s="823" t="s">
        <v>4176</v>
      </c>
      <c r="E9" s="824" t="s">
        <v>2964</v>
      </c>
      <c r="F9" s="822" t="s">
        <v>2956</v>
      </c>
      <c r="G9" s="822" t="s">
        <v>2976</v>
      </c>
      <c r="H9" s="822" t="s">
        <v>329</v>
      </c>
      <c r="I9" s="822" t="s">
        <v>2977</v>
      </c>
      <c r="J9" s="822" t="s">
        <v>1792</v>
      </c>
      <c r="K9" s="822" t="s">
        <v>618</v>
      </c>
      <c r="L9" s="825">
        <v>72.55</v>
      </c>
      <c r="M9" s="825">
        <v>72.55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2955</v>
      </c>
      <c r="C10" s="822" t="s">
        <v>2959</v>
      </c>
      <c r="D10" s="823" t="s">
        <v>4176</v>
      </c>
      <c r="E10" s="824" t="s">
        <v>2964</v>
      </c>
      <c r="F10" s="822" t="s">
        <v>2956</v>
      </c>
      <c r="G10" s="822" t="s">
        <v>2978</v>
      </c>
      <c r="H10" s="822" t="s">
        <v>587</v>
      </c>
      <c r="I10" s="822" t="s">
        <v>2717</v>
      </c>
      <c r="J10" s="822" t="s">
        <v>2715</v>
      </c>
      <c r="K10" s="822" t="s">
        <v>2718</v>
      </c>
      <c r="L10" s="825">
        <v>11.71</v>
      </c>
      <c r="M10" s="825">
        <v>23.42</v>
      </c>
      <c r="N10" s="822">
        <v>2</v>
      </c>
      <c r="O10" s="826">
        <v>2</v>
      </c>
      <c r="P10" s="825">
        <v>11.71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30</v>
      </c>
      <c r="B11" s="822" t="s">
        <v>2955</v>
      </c>
      <c r="C11" s="822" t="s">
        <v>2959</v>
      </c>
      <c r="D11" s="823" t="s">
        <v>4176</v>
      </c>
      <c r="E11" s="824" t="s">
        <v>2964</v>
      </c>
      <c r="F11" s="822" t="s">
        <v>2956</v>
      </c>
      <c r="G11" s="822" t="s">
        <v>2979</v>
      </c>
      <c r="H11" s="822" t="s">
        <v>587</v>
      </c>
      <c r="I11" s="822" t="s">
        <v>2370</v>
      </c>
      <c r="J11" s="822" t="s">
        <v>797</v>
      </c>
      <c r="K11" s="822" t="s">
        <v>2371</v>
      </c>
      <c r="L11" s="825">
        <v>80.010000000000005</v>
      </c>
      <c r="M11" s="825">
        <v>80.010000000000005</v>
      </c>
      <c r="N11" s="822">
        <v>1</v>
      </c>
      <c r="O11" s="826">
        <v>1</v>
      </c>
      <c r="P11" s="825">
        <v>80.010000000000005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30</v>
      </c>
      <c r="B12" s="822" t="s">
        <v>2955</v>
      </c>
      <c r="C12" s="822" t="s">
        <v>2959</v>
      </c>
      <c r="D12" s="823" t="s">
        <v>4176</v>
      </c>
      <c r="E12" s="824" t="s">
        <v>2964</v>
      </c>
      <c r="F12" s="822" t="s">
        <v>2956</v>
      </c>
      <c r="G12" s="822" t="s">
        <v>2979</v>
      </c>
      <c r="H12" s="822" t="s">
        <v>329</v>
      </c>
      <c r="I12" s="822" t="s">
        <v>2980</v>
      </c>
      <c r="J12" s="822" t="s">
        <v>2981</v>
      </c>
      <c r="K12" s="822" t="s">
        <v>2982</v>
      </c>
      <c r="L12" s="825">
        <v>133.35</v>
      </c>
      <c r="M12" s="825">
        <v>133.35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2955</v>
      </c>
      <c r="C13" s="822" t="s">
        <v>2959</v>
      </c>
      <c r="D13" s="823" t="s">
        <v>4176</v>
      </c>
      <c r="E13" s="824" t="s">
        <v>2964</v>
      </c>
      <c r="F13" s="822" t="s">
        <v>2956</v>
      </c>
      <c r="G13" s="822" t="s">
        <v>2983</v>
      </c>
      <c r="H13" s="822" t="s">
        <v>329</v>
      </c>
      <c r="I13" s="822" t="s">
        <v>2984</v>
      </c>
      <c r="J13" s="822" t="s">
        <v>626</v>
      </c>
      <c r="K13" s="822" t="s">
        <v>627</v>
      </c>
      <c r="L13" s="825">
        <v>51.43</v>
      </c>
      <c r="M13" s="825">
        <v>51.43</v>
      </c>
      <c r="N13" s="822">
        <v>1</v>
      </c>
      <c r="O13" s="826">
        <v>1</v>
      </c>
      <c r="P13" s="825">
        <v>51.43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30</v>
      </c>
      <c r="B14" s="822" t="s">
        <v>2955</v>
      </c>
      <c r="C14" s="822" t="s">
        <v>2959</v>
      </c>
      <c r="D14" s="823" t="s">
        <v>4176</v>
      </c>
      <c r="E14" s="824" t="s">
        <v>2964</v>
      </c>
      <c r="F14" s="822" t="s">
        <v>2956</v>
      </c>
      <c r="G14" s="822" t="s">
        <v>2985</v>
      </c>
      <c r="H14" s="822" t="s">
        <v>329</v>
      </c>
      <c r="I14" s="822" t="s">
        <v>2986</v>
      </c>
      <c r="J14" s="822" t="s">
        <v>2987</v>
      </c>
      <c r="K14" s="822" t="s">
        <v>2453</v>
      </c>
      <c r="L14" s="825">
        <v>31.09</v>
      </c>
      <c r="M14" s="825">
        <v>31.09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2955</v>
      </c>
      <c r="C15" s="822" t="s">
        <v>2959</v>
      </c>
      <c r="D15" s="823" t="s">
        <v>4176</v>
      </c>
      <c r="E15" s="824" t="s">
        <v>2964</v>
      </c>
      <c r="F15" s="822" t="s">
        <v>2956</v>
      </c>
      <c r="G15" s="822" t="s">
        <v>2985</v>
      </c>
      <c r="H15" s="822" t="s">
        <v>587</v>
      </c>
      <c r="I15" s="822" t="s">
        <v>2452</v>
      </c>
      <c r="J15" s="822" t="s">
        <v>2450</v>
      </c>
      <c r="K15" s="822" t="s">
        <v>2453</v>
      </c>
      <c r="L15" s="825">
        <v>31.09</v>
      </c>
      <c r="M15" s="825">
        <v>93.27</v>
      </c>
      <c r="N15" s="822">
        <v>3</v>
      </c>
      <c r="O15" s="826">
        <v>2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30</v>
      </c>
      <c r="B16" s="822" t="s">
        <v>2955</v>
      </c>
      <c r="C16" s="822" t="s">
        <v>2959</v>
      </c>
      <c r="D16" s="823" t="s">
        <v>4176</v>
      </c>
      <c r="E16" s="824" t="s">
        <v>2964</v>
      </c>
      <c r="F16" s="822" t="s">
        <v>2956</v>
      </c>
      <c r="G16" s="822" t="s">
        <v>2985</v>
      </c>
      <c r="H16" s="822" t="s">
        <v>587</v>
      </c>
      <c r="I16" s="822" t="s">
        <v>2454</v>
      </c>
      <c r="J16" s="822" t="s">
        <v>2450</v>
      </c>
      <c r="K16" s="822" t="s">
        <v>2455</v>
      </c>
      <c r="L16" s="825">
        <v>62.18</v>
      </c>
      <c r="M16" s="825">
        <v>62.18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2955</v>
      </c>
      <c r="C17" s="822" t="s">
        <v>2959</v>
      </c>
      <c r="D17" s="823" t="s">
        <v>4176</v>
      </c>
      <c r="E17" s="824" t="s">
        <v>2964</v>
      </c>
      <c r="F17" s="822" t="s">
        <v>2956</v>
      </c>
      <c r="G17" s="822" t="s">
        <v>2988</v>
      </c>
      <c r="H17" s="822" t="s">
        <v>329</v>
      </c>
      <c r="I17" s="822" t="s">
        <v>2517</v>
      </c>
      <c r="J17" s="822" t="s">
        <v>2518</v>
      </c>
      <c r="K17" s="822" t="s">
        <v>2519</v>
      </c>
      <c r="L17" s="825">
        <v>84.83</v>
      </c>
      <c r="M17" s="825">
        <v>84.83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2955</v>
      </c>
      <c r="C18" s="822" t="s">
        <v>2959</v>
      </c>
      <c r="D18" s="823" t="s">
        <v>4176</v>
      </c>
      <c r="E18" s="824" t="s">
        <v>2964</v>
      </c>
      <c r="F18" s="822" t="s">
        <v>2956</v>
      </c>
      <c r="G18" s="822" t="s">
        <v>2988</v>
      </c>
      <c r="H18" s="822" t="s">
        <v>587</v>
      </c>
      <c r="I18" s="822" t="s">
        <v>2513</v>
      </c>
      <c r="J18" s="822" t="s">
        <v>2509</v>
      </c>
      <c r="K18" s="822" t="s">
        <v>2514</v>
      </c>
      <c r="L18" s="825">
        <v>93.18</v>
      </c>
      <c r="M18" s="825">
        <v>93.18</v>
      </c>
      <c r="N18" s="822">
        <v>1</v>
      </c>
      <c r="O18" s="826">
        <v>1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2955</v>
      </c>
      <c r="C19" s="822" t="s">
        <v>2959</v>
      </c>
      <c r="D19" s="823" t="s">
        <v>4176</v>
      </c>
      <c r="E19" s="824" t="s">
        <v>2964</v>
      </c>
      <c r="F19" s="822" t="s">
        <v>2956</v>
      </c>
      <c r="G19" s="822" t="s">
        <v>2988</v>
      </c>
      <c r="H19" s="822" t="s">
        <v>587</v>
      </c>
      <c r="I19" s="822" t="s">
        <v>2513</v>
      </c>
      <c r="J19" s="822" t="s">
        <v>2509</v>
      </c>
      <c r="K19" s="822" t="s">
        <v>2514</v>
      </c>
      <c r="L19" s="825">
        <v>55.14</v>
      </c>
      <c r="M19" s="825">
        <v>55.14</v>
      </c>
      <c r="N19" s="822">
        <v>1</v>
      </c>
      <c r="O19" s="826">
        <v>0.5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30</v>
      </c>
      <c r="B20" s="822" t="s">
        <v>2955</v>
      </c>
      <c r="C20" s="822" t="s">
        <v>2959</v>
      </c>
      <c r="D20" s="823" t="s">
        <v>4176</v>
      </c>
      <c r="E20" s="824" t="s">
        <v>2964</v>
      </c>
      <c r="F20" s="822" t="s">
        <v>2956</v>
      </c>
      <c r="G20" s="822" t="s">
        <v>2988</v>
      </c>
      <c r="H20" s="822" t="s">
        <v>587</v>
      </c>
      <c r="I20" s="822" t="s">
        <v>2508</v>
      </c>
      <c r="J20" s="822" t="s">
        <v>2509</v>
      </c>
      <c r="K20" s="822" t="s">
        <v>2510</v>
      </c>
      <c r="L20" s="825">
        <v>46.6</v>
      </c>
      <c r="M20" s="825">
        <v>46.6</v>
      </c>
      <c r="N20" s="822">
        <v>1</v>
      </c>
      <c r="O20" s="826">
        <v>1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2955</v>
      </c>
      <c r="C21" s="822" t="s">
        <v>2959</v>
      </c>
      <c r="D21" s="823" t="s">
        <v>4176</v>
      </c>
      <c r="E21" s="824" t="s">
        <v>2964</v>
      </c>
      <c r="F21" s="822" t="s">
        <v>2956</v>
      </c>
      <c r="G21" s="822" t="s">
        <v>2989</v>
      </c>
      <c r="H21" s="822" t="s">
        <v>587</v>
      </c>
      <c r="I21" s="822" t="s">
        <v>2930</v>
      </c>
      <c r="J21" s="822" t="s">
        <v>1810</v>
      </c>
      <c r="K21" s="822" t="s">
        <v>1811</v>
      </c>
      <c r="L21" s="825">
        <v>86.5</v>
      </c>
      <c r="M21" s="825">
        <v>86.5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2955</v>
      </c>
      <c r="C22" s="822" t="s">
        <v>2959</v>
      </c>
      <c r="D22" s="823" t="s">
        <v>4176</v>
      </c>
      <c r="E22" s="824" t="s">
        <v>2964</v>
      </c>
      <c r="F22" s="822" t="s">
        <v>2956</v>
      </c>
      <c r="G22" s="822" t="s">
        <v>2990</v>
      </c>
      <c r="H22" s="822" t="s">
        <v>587</v>
      </c>
      <c r="I22" s="822" t="s">
        <v>2436</v>
      </c>
      <c r="J22" s="822" t="s">
        <v>2437</v>
      </c>
      <c r="K22" s="822" t="s">
        <v>2438</v>
      </c>
      <c r="L22" s="825">
        <v>65.540000000000006</v>
      </c>
      <c r="M22" s="825">
        <v>196.62</v>
      </c>
      <c r="N22" s="822">
        <v>3</v>
      </c>
      <c r="O22" s="826">
        <v>2.5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2955</v>
      </c>
      <c r="C23" s="822" t="s">
        <v>2959</v>
      </c>
      <c r="D23" s="823" t="s">
        <v>4176</v>
      </c>
      <c r="E23" s="824" t="s">
        <v>2964</v>
      </c>
      <c r="F23" s="822" t="s">
        <v>2956</v>
      </c>
      <c r="G23" s="822" t="s">
        <v>2991</v>
      </c>
      <c r="H23" s="822" t="s">
        <v>329</v>
      </c>
      <c r="I23" s="822" t="s">
        <v>2992</v>
      </c>
      <c r="J23" s="822" t="s">
        <v>2993</v>
      </c>
      <c r="K23" s="822" t="s">
        <v>2994</v>
      </c>
      <c r="L23" s="825">
        <v>58.77</v>
      </c>
      <c r="M23" s="825">
        <v>58.77</v>
      </c>
      <c r="N23" s="822">
        <v>1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30</v>
      </c>
      <c r="B24" s="822" t="s">
        <v>2955</v>
      </c>
      <c r="C24" s="822" t="s">
        <v>2959</v>
      </c>
      <c r="D24" s="823" t="s">
        <v>4176</v>
      </c>
      <c r="E24" s="824" t="s">
        <v>2964</v>
      </c>
      <c r="F24" s="822" t="s">
        <v>2956</v>
      </c>
      <c r="G24" s="822" t="s">
        <v>2995</v>
      </c>
      <c r="H24" s="822" t="s">
        <v>329</v>
      </c>
      <c r="I24" s="822" t="s">
        <v>2996</v>
      </c>
      <c r="J24" s="822" t="s">
        <v>2997</v>
      </c>
      <c r="K24" s="822" t="s">
        <v>849</v>
      </c>
      <c r="L24" s="825">
        <v>65.540000000000006</v>
      </c>
      <c r="M24" s="825">
        <v>65.540000000000006</v>
      </c>
      <c r="N24" s="822">
        <v>1</v>
      </c>
      <c r="O24" s="826">
        <v>0.5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30</v>
      </c>
      <c r="B25" s="822" t="s">
        <v>2955</v>
      </c>
      <c r="C25" s="822" t="s">
        <v>2959</v>
      </c>
      <c r="D25" s="823" t="s">
        <v>4176</v>
      </c>
      <c r="E25" s="824" t="s">
        <v>2964</v>
      </c>
      <c r="F25" s="822" t="s">
        <v>2956</v>
      </c>
      <c r="G25" s="822" t="s">
        <v>2995</v>
      </c>
      <c r="H25" s="822" t="s">
        <v>587</v>
      </c>
      <c r="I25" s="822" t="s">
        <v>2443</v>
      </c>
      <c r="J25" s="822" t="s">
        <v>702</v>
      </c>
      <c r="K25" s="822" t="s">
        <v>707</v>
      </c>
      <c r="L25" s="825">
        <v>17.559999999999999</v>
      </c>
      <c r="M25" s="825">
        <v>52.679999999999993</v>
      </c>
      <c r="N25" s="822">
        <v>3</v>
      </c>
      <c r="O25" s="826">
        <v>2</v>
      </c>
      <c r="P25" s="825"/>
      <c r="Q25" s="827">
        <v>0</v>
      </c>
      <c r="R25" s="822"/>
      <c r="S25" s="827">
        <v>0</v>
      </c>
      <c r="T25" s="826"/>
      <c r="U25" s="828">
        <v>0</v>
      </c>
    </row>
    <row r="26" spans="1:21" ht="14.45" customHeight="1" x14ac:dyDescent="0.2">
      <c r="A26" s="821">
        <v>30</v>
      </c>
      <c r="B26" s="822" t="s">
        <v>2955</v>
      </c>
      <c r="C26" s="822" t="s">
        <v>2959</v>
      </c>
      <c r="D26" s="823" t="s">
        <v>4176</v>
      </c>
      <c r="E26" s="824" t="s">
        <v>2964</v>
      </c>
      <c r="F26" s="822" t="s">
        <v>2956</v>
      </c>
      <c r="G26" s="822" t="s">
        <v>2995</v>
      </c>
      <c r="H26" s="822" t="s">
        <v>587</v>
      </c>
      <c r="I26" s="822" t="s">
        <v>2444</v>
      </c>
      <c r="J26" s="822" t="s">
        <v>702</v>
      </c>
      <c r="K26" s="822" t="s">
        <v>709</v>
      </c>
      <c r="L26" s="825">
        <v>35.11</v>
      </c>
      <c r="M26" s="825">
        <v>70.22</v>
      </c>
      <c r="N26" s="822">
        <v>2</v>
      </c>
      <c r="O26" s="826">
        <v>1.5</v>
      </c>
      <c r="P26" s="825">
        <v>35.11</v>
      </c>
      <c r="Q26" s="827">
        <v>0.5</v>
      </c>
      <c r="R26" s="822">
        <v>1</v>
      </c>
      <c r="S26" s="827">
        <v>0.5</v>
      </c>
      <c r="T26" s="826">
        <v>1</v>
      </c>
      <c r="U26" s="828">
        <v>0.66666666666666663</v>
      </c>
    </row>
    <row r="27" spans="1:21" ht="14.45" customHeight="1" x14ac:dyDescent="0.2">
      <c r="A27" s="821">
        <v>30</v>
      </c>
      <c r="B27" s="822" t="s">
        <v>2955</v>
      </c>
      <c r="C27" s="822" t="s">
        <v>2959</v>
      </c>
      <c r="D27" s="823" t="s">
        <v>4176</v>
      </c>
      <c r="E27" s="824" t="s">
        <v>2964</v>
      </c>
      <c r="F27" s="822" t="s">
        <v>2956</v>
      </c>
      <c r="G27" s="822" t="s">
        <v>2995</v>
      </c>
      <c r="H27" s="822" t="s">
        <v>329</v>
      </c>
      <c r="I27" s="822" t="s">
        <v>2998</v>
      </c>
      <c r="J27" s="822" t="s">
        <v>2999</v>
      </c>
      <c r="K27" s="822"/>
      <c r="L27" s="825">
        <v>17.559999999999999</v>
      </c>
      <c r="M27" s="825">
        <v>17.559999999999999</v>
      </c>
      <c r="N27" s="822">
        <v>1</v>
      </c>
      <c r="O27" s="826">
        <v>0.5</v>
      </c>
      <c r="P27" s="825">
        <v>17.559999999999999</v>
      </c>
      <c r="Q27" s="827">
        <v>1</v>
      </c>
      <c r="R27" s="822">
        <v>1</v>
      </c>
      <c r="S27" s="827">
        <v>1</v>
      </c>
      <c r="T27" s="826">
        <v>0.5</v>
      </c>
      <c r="U27" s="828">
        <v>1</v>
      </c>
    </row>
    <row r="28" spans="1:21" ht="14.45" customHeight="1" x14ac:dyDescent="0.2">
      <c r="A28" s="821">
        <v>30</v>
      </c>
      <c r="B28" s="822" t="s">
        <v>2955</v>
      </c>
      <c r="C28" s="822" t="s">
        <v>2959</v>
      </c>
      <c r="D28" s="823" t="s">
        <v>4176</v>
      </c>
      <c r="E28" s="824" t="s">
        <v>2964</v>
      </c>
      <c r="F28" s="822" t="s">
        <v>2956</v>
      </c>
      <c r="G28" s="822" t="s">
        <v>3000</v>
      </c>
      <c r="H28" s="822" t="s">
        <v>329</v>
      </c>
      <c r="I28" s="822" t="s">
        <v>3001</v>
      </c>
      <c r="J28" s="822" t="s">
        <v>3002</v>
      </c>
      <c r="K28" s="822" t="s">
        <v>3003</v>
      </c>
      <c r="L28" s="825">
        <v>0</v>
      </c>
      <c r="M28" s="825">
        <v>0</v>
      </c>
      <c r="N28" s="822">
        <v>2</v>
      </c>
      <c r="O28" s="826">
        <v>0.5</v>
      </c>
      <c r="P28" s="825">
        <v>0</v>
      </c>
      <c r="Q28" s="827"/>
      <c r="R28" s="822">
        <v>2</v>
      </c>
      <c r="S28" s="827">
        <v>1</v>
      </c>
      <c r="T28" s="826">
        <v>0.5</v>
      </c>
      <c r="U28" s="828">
        <v>1</v>
      </c>
    </row>
    <row r="29" spans="1:21" ht="14.45" customHeight="1" x14ac:dyDescent="0.2">
      <c r="A29" s="821">
        <v>30</v>
      </c>
      <c r="B29" s="822" t="s">
        <v>2955</v>
      </c>
      <c r="C29" s="822" t="s">
        <v>2959</v>
      </c>
      <c r="D29" s="823" t="s">
        <v>4176</v>
      </c>
      <c r="E29" s="824" t="s">
        <v>2964</v>
      </c>
      <c r="F29" s="822" t="s">
        <v>2956</v>
      </c>
      <c r="G29" s="822" t="s">
        <v>3000</v>
      </c>
      <c r="H29" s="822" t="s">
        <v>329</v>
      </c>
      <c r="I29" s="822" t="s">
        <v>3004</v>
      </c>
      <c r="J29" s="822" t="s">
        <v>3002</v>
      </c>
      <c r="K29" s="822" t="s">
        <v>3005</v>
      </c>
      <c r="L29" s="825">
        <v>0</v>
      </c>
      <c r="M29" s="825">
        <v>0</v>
      </c>
      <c r="N29" s="822">
        <v>2</v>
      </c>
      <c r="O29" s="826">
        <v>0.5</v>
      </c>
      <c r="P29" s="825">
        <v>0</v>
      </c>
      <c r="Q29" s="827"/>
      <c r="R29" s="822">
        <v>2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30</v>
      </c>
      <c r="B30" s="822" t="s">
        <v>2955</v>
      </c>
      <c r="C30" s="822" t="s">
        <v>2959</v>
      </c>
      <c r="D30" s="823" t="s">
        <v>4176</v>
      </c>
      <c r="E30" s="824" t="s">
        <v>2964</v>
      </c>
      <c r="F30" s="822" t="s">
        <v>2956</v>
      </c>
      <c r="G30" s="822" t="s">
        <v>3006</v>
      </c>
      <c r="H30" s="822" t="s">
        <v>587</v>
      </c>
      <c r="I30" s="822" t="s">
        <v>3007</v>
      </c>
      <c r="J30" s="822" t="s">
        <v>769</v>
      </c>
      <c r="K30" s="822" t="s">
        <v>770</v>
      </c>
      <c r="L30" s="825">
        <v>132</v>
      </c>
      <c r="M30" s="825">
        <v>132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30</v>
      </c>
      <c r="B31" s="822" t="s">
        <v>2955</v>
      </c>
      <c r="C31" s="822" t="s">
        <v>2959</v>
      </c>
      <c r="D31" s="823" t="s">
        <v>4176</v>
      </c>
      <c r="E31" s="824" t="s">
        <v>2964</v>
      </c>
      <c r="F31" s="822" t="s">
        <v>2956</v>
      </c>
      <c r="G31" s="822" t="s">
        <v>3006</v>
      </c>
      <c r="H31" s="822" t="s">
        <v>329</v>
      </c>
      <c r="I31" s="822" t="s">
        <v>3008</v>
      </c>
      <c r="J31" s="822" t="s">
        <v>766</v>
      </c>
      <c r="K31" s="822" t="s">
        <v>703</v>
      </c>
      <c r="L31" s="825">
        <v>65.989999999999995</v>
      </c>
      <c r="M31" s="825">
        <v>65.989999999999995</v>
      </c>
      <c r="N31" s="822">
        <v>1</v>
      </c>
      <c r="O31" s="826">
        <v>0.5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30</v>
      </c>
      <c r="B32" s="822" t="s">
        <v>2955</v>
      </c>
      <c r="C32" s="822" t="s">
        <v>2959</v>
      </c>
      <c r="D32" s="823" t="s">
        <v>4176</v>
      </c>
      <c r="E32" s="824" t="s">
        <v>2964</v>
      </c>
      <c r="F32" s="822" t="s">
        <v>2956</v>
      </c>
      <c r="G32" s="822" t="s">
        <v>3009</v>
      </c>
      <c r="H32" s="822" t="s">
        <v>329</v>
      </c>
      <c r="I32" s="822" t="s">
        <v>3010</v>
      </c>
      <c r="J32" s="822" t="s">
        <v>2026</v>
      </c>
      <c r="K32" s="822" t="s">
        <v>3011</v>
      </c>
      <c r="L32" s="825">
        <v>1771.84</v>
      </c>
      <c r="M32" s="825">
        <v>1771.84</v>
      </c>
      <c r="N32" s="822">
        <v>1</v>
      </c>
      <c r="O32" s="826">
        <v>0.5</v>
      </c>
      <c r="P32" s="825"/>
      <c r="Q32" s="827">
        <v>0</v>
      </c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2955</v>
      </c>
      <c r="C33" s="822" t="s">
        <v>2959</v>
      </c>
      <c r="D33" s="823" t="s">
        <v>4176</v>
      </c>
      <c r="E33" s="824" t="s">
        <v>2964</v>
      </c>
      <c r="F33" s="822" t="s">
        <v>2956</v>
      </c>
      <c r="G33" s="822" t="s">
        <v>3009</v>
      </c>
      <c r="H33" s="822" t="s">
        <v>329</v>
      </c>
      <c r="I33" s="822" t="s">
        <v>3012</v>
      </c>
      <c r="J33" s="822" t="s">
        <v>2026</v>
      </c>
      <c r="K33" s="822" t="s">
        <v>3013</v>
      </c>
      <c r="L33" s="825">
        <v>1544.99</v>
      </c>
      <c r="M33" s="825">
        <v>3089.98</v>
      </c>
      <c r="N33" s="822">
        <v>2</v>
      </c>
      <c r="O33" s="826">
        <v>1.5</v>
      </c>
      <c r="P33" s="825">
        <v>1544.99</v>
      </c>
      <c r="Q33" s="827">
        <v>0.5</v>
      </c>
      <c r="R33" s="822">
        <v>1</v>
      </c>
      <c r="S33" s="827">
        <v>0.5</v>
      </c>
      <c r="T33" s="826">
        <v>1</v>
      </c>
      <c r="U33" s="828">
        <v>0.66666666666666663</v>
      </c>
    </row>
    <row r="34" spans="1:21" ht="14.45" customHeight="1" x14ac:dyDescent="0.2">
      <c r="A34" s="821">
        <v>30</v>
      </c>
      <c r="B34" s="822" t="s">
        <v>2955</v>
      </c>
      <c r="C34" s="822" t="s">
        <v>2959</v>
      </c>
      <c r="D34" s="823" t="s">
        <v>4176</v>
      </c>
      <c r="E34" s="824" t="s">
        <v>2964</v>
      </c>
      <c r="F34" s="822" t="s">
        <v>2956</v>
      </c>
      <c r="G34" s="822" t="s">
        <v>3014</v>
      </c>
      <c r="H34" s="822" t="s">
        <v>329</v>
      </c>
      <c r="I34" s="822" t="s">
        <v>3015</v>
      </c>
      <c r="J34" s="822" t="s">
        <v>3016</v>
      </c>
      <c r="K34" s="822" t="s">
        <v>3017</v>
      </c>
      <c r="L34" s="825">
        <v>23.72</v>
      </c>
      <c r="M34" s="825">
        <v>23.72</v>
      </c>
      <c r="N34" s="822">
        <v>1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30</v>
      </c>
      <c r="B35" s="822" t="s">
        <v>2955</v>
      </c>
      <c r="C35" s="822" t="s">
        <v>2959</v>
      </c>
      <c r="D35" s="823" t="s">
        <v>4176</v>
      </c>
      <c r="E35" s="824" t="s">
        <v>2964</v>
      </c>
      <c r="F35" s="822" t="s">
        <v>2956</v>
      </c>
      <c r="G35" s="822" t="s">
        <v>3018</v>
      </c>
      <c r="H35" s="822" t="s">
        <v>329</v>
      </c>
      <c r="I35" s="822" t="s">
        <v>3019</v>
      </c>
      <c r="J35" s="822" t="s">
        <v>3020</v>
      </c>
      <c r="K35" s="822" t="s">
        <v>3021</v>
      </c>
      <c r="L35" s="825">
        <v>0</v>
      </c>
      <c r="M35" s="825">
        <v>0</v>
      </c>
      <c r="N35" s="822">
        <v>1</v>
      </c>
      <c r="O35" s="826">
        <v>1</v>
      </c>
      <c r="P35" s="825">
        <v>0</v>
      </c>
      <c r="Q35" s="827"/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30</v>
      </c>
      <c r="B36" s="822" t="s">
        <v>2955</v>
      </c>
      <c r="C36" s="822" t="s">
        <v>2959</v>
      </c>
      <c r="D36" s="823" t="s">
        <v>4176</v>
      </c>
      <c r="E36" s="824" t="s">
        <v>2964</v>
      </c>
      <c r="F36" s="822" t="s">
        <v>2956</v>
      </c>
      <c r="G36" s="822" t="s">
        <v>3018</v>
      </c>
      <c r="H36" s="822" t="s">
        <v>329</v>
      </c>
      <c r="I36" s="822" t="s">
        <v>3022</v>
      </c>
      <c r="J36" s="822" t="s">
        <v>3020</v>
      </c>
      <c r="K36" s="822" t="s">
        <v>3023</v>
      </c>
      <c r="L36" s="825">
        <v>0</v>
      </c>
      <c r="M36" s="825">
        <v>0</v>
      </c>
      <c r="N36" s="822">
        <v>5</v>
      </c>
      <c r="O36" s="826">
        <v>3.5</v>
      </c>
      <c r="P36" s="825"/>
      <c r="Q36" s="827"/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2955</v>
      </c>
      <c r="C37" s="822" t="s">
        <v>2959</v>
      </c>
      <c r="D37" s="823" t="s">
        <v>4176</v>
      </c>
      <c r="E37" s="824" t="s">
        <v>2964</v>
      </c>
      <c r="F37" s="822" t="s">
        <v>2956</v>
      </c>
      <c r="G37" s="822" t="s">
        <v>3024</v>
      </c>
      <c r="H37" s="822" t="s">
        <v>329</v>
      </c>
      <c r="I37" s="822" t="s">
        <v>3025</v>
      </c>
      <c r="J37" s="822" t="s">
        <v>818</v>
      </c>
      <c r="K37" s="822" t="s">
        <v>840</v>
      </c>
      <c r="L37" s="825">
        <v>91.11</v>
      </c>
      <c r="M37" s="825">
        <v>273.33</v>
      </c>
      <c r="N37" s="822">
        <v>3</v>
      </c>
      <c r="O37" s="826">
        <v>1.5</v>
      </c>
      <c r="P37" s="825">
        <v>91.11</v>
      </c>
      <c r="Q37" s="827">
        <v>0.33333333333333337</v>
      </c>
      <c r="R37" s="822">
        <v>1</v>
      </c>
      <c r="S37" s="827">
        <v>0.33333333333333331</v>
      </c>
      <c r="T37" s="826">
        <v>0.5</v>
      </c>
      <c r="U37" s="828">
        <v>0.33333333333333331</v>
      </c>
    </row>
    <row r="38" spans="1:21" ht="14.45" customHeight="1" x14ac:dyDescent="0.2">
      <c r="A38" s="821">
        <v>30</v>
      </c>
      <c r="B38" s="822" t="s">
        <v>2955</v>
      </c>
      <c r="C38" s="822" t="s">
        <v>2959</v>
      </c>
      <c r="D38" s="823" t="s">
        <v>4176</v>
      </c>
      <c r="E38" s="824" t="s">
        <v>2964</v>
      </c>
      <c r="F38" s="822" t="s">
        <v>2956</v>
      </c>
      <c r="G38" s="822" t="s">
        <v>3024</v>
      </c>
      <c r="H38" s="822" t="s">
        <v>329</v>
      </c>
      <c r="I38" s="822" t="s">
        <v>3026</v>
      </c>
      <c r="J38" s="822" t="s">
        <v>818</v>
      </c>
      <c r="K38" s="822" t="s">
        <v>840</v>
      </c>
      <c r="L38" s="825">
        <v>91.11</v>
      </c>
      <c r="M38" s="825">
        <v>182.22</v>
      </c>
      <c r="N38" s="822">
        <v>2</v>
      </c>
      <c r="O38" s="826">
        <v>1.5</v>
      </c>
      <c r="P38" s="825">
        <v>91.11</v>
      </c>
      <c r="Q38" s="827">
        <v>0.5</v>
      </c>
      <c r="R38" s="822">
        <v>1</v>
      </c>
      <c r="S38" s="827">
        <v>0.5</v>
      </c>
      <c r="T38" s="826">
        <v>1</v>
      </c>
      <c r="U38" s="828">
        <v>0.66666666666666663</v>
      </c>
    </row>
    <row r="39" spans="1:21" ht="14.45" customHeight="1" x14ac:dyDescent="0.2">
      <c r="A39" s="821">
        <v>30</v>
      </c>
      <c r="B39" s="822" t="s">
        <v>2955</v>
      </c>
      <c r="C39" s="822" t="s">
        <v>2959</v>
      </c>
      <c r="D39" s="823" t="s">
        <v>4176</v>
      </c>
      <c r="E39" s="824" t="s">
        <v>2964</v>
      </c>
      <c r="F39" s="822" t="s">
        <v>2956</v>
      </c>
      <c r="G39" s="822" t="s">
        <v>3024</v>
      </c>
      <c r="H39" s="822" t="s">
        <v>329</v>
      </c>
      <c r="I39" s="822" t="s">
        <v>3027</v>
      </c>
      <c r="J39" s="822" t="s">
        <v>818</v>
      </c>
      <c r="K39" s="822" t="s">
        <v>839</v>
      </c>
      <c r="L39" s="825">
        <v>182.22</v>
      </c>
      <c r="M39" s="825">
        <v>182.22</v>
      </c>
      <c r="N39" s="822">
        <v>1</v>
      </c>
      <c r="O39" s="826">
        <v>1</v>
      </c>
      <c r="P39" s="825">
        <v>182.22</v>
      </c>
      <c r="Q39" s="827">
        <v>1</v>
      </c>
      <c r="R39" s="822">
        <v>1</v>
      </c>
      <c r="S39" s="827">
        <v>1</v>
      </c>
      <c r="T39" s="826">
        <v>1</v>
      </c>
      <c r="U39" s="828">
        <v>1</v>
      </c>
    </row>
    <row r="40" spans="1:21" ht="14.45" customHeight="1" x14ac:dyDescent="0.2">
      <c r="A40" s="821">
        <v>30</v>
      </c>
      <c r="B40" s="822" t="s">
        <v>2955</v>
      </c>
      <c r="C40" s="822" t="s">
        <v>2959</v>
      </c>
      <c r="D40" s="823" t="s">
        <v>4176</v>
      </c>
      <c r="E40" s="824" t="s">
        <v>2964</v>
      </c>
      <c r="F40" s="822" t="s">
        <v>2956</v>
      </c>
      <c r="G40" s="822" t="s">
        <v>3028</v>
      </c>
      <c r="H40" s="822" t="s">
        <v>587</v>
      </c>
      <c r="I40" s="822" t="s">
        <v>2749</v>
      </c>
      <c r="J40" s="822" t="s">
        <v>847</v>
      </c>
      <c r="K40" s="822" t="s">
        <v>848</v>
      </c>
      <c r="L40" s="825">
        <v>178.23</v>
      </c>
      <c r="M40" s="825">
        <v>356.46</v>
      </c>
      <c r="N40" s="822">
        <v>2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30</v>
      </c>
      <c r="B41" s="822" t="s">
        <v>2955</v>
      </c>
      <c r="C41" s="822" t="s">
        <v>2959</v>
      </c>
      <c r="D41" s="823" t="s">
        <v>4176</v>
      </c>
      <c r="E41" s="824" t="s">
        <v>2964</v>
      </c>
      <c r="F41" s="822" t="s">
        <v>2956</v>
      </c>
      <c r="G41" s="822" t="s">
        <v>3028</v>
      </c>
      <c r="H41" s="822" t="s">
        <v>587</v>
      </c>
      <c r="I41" s="822" t="s">
        <v>2750</v>
      </c>
      <c r="J41" s="822" t="s">
        <v>847</v>
      </c>
      <c r="K41" s="822" t="s">
        <v>849</v>
      </c>
      <c r="L41" s="825">
        <v>528.44000000000005</v>
      </c>
      <c r="M41" s="825">
        <v>1056.8800000000001</v>
      </c>
      <c r="N41" s="822">
        <v>2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30</v>
      </c>
      <c r="B42" s="822" t="s">
        <v>2955</v>
      </c>
      <c r="C42" s="822" t="s">
        <v>2959</v>
      </c>
      <c r="D42" s="823" t="s">
        <v>4176</v>
      </c>
      <c r="E42" s="824" t="s">
        <v>2964</v>
      </c>
      <c r="F42" s="822" t="s">
        <v>2956</v>
      </c>
      <c r="G42" s="822" t="s">
        <v>3028</v>
      </c>
      <c r="H42" s="822" t="s">
        <v>587</v>
      </c>
      <c r="I42" s="822" t="s">
        <v>2747</v>
      </c>
      <c r="J42" s="822" t="s">
        <v>847</v>
      </c>
      <c r="K42" s="822" t="s">
        <v>2748</v>
      </c>
      <c r="L42" s="825">
        <v>528.44000000000005</v>
      </c>
      <c r="M42" s="825">
        <v>528.44000000000005</v>
      </c>
      <c r="N42" s="822">
        <v>1</v>
      </c>
      <c r="O42" s="826">
        <v>1</v>
      </c>
      <c r="P42" s="825">
        <v>528.44000000000005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30</v>
      </c>
      <c r="B43" s="822" t="s">
        <v>2955</v>
      </c>
      <c r="C43" s="822" t="s">
        <v>2959</v>
      </c>
      <c r="D43" s="823" t="s">
        <v>4176</v>
      </c>
      <c r="E43" s="824" t="s">
        <v>2964</v>
      </c>
      <c r="F43" s="822" t="s">
        <v>2956</v>
      </c>
      <c r="G43" s="822" t="s">
        <v>3029</v>
      </c>
      <c r="H43" s="822" t="s">
        <v>329</v>
      </c>
      <c r="I43" s="822" t="s">
        <v>3030</v>
      </c>
      <c r="J43" s="822" t="s">
        <v>2036</v>
      </c>
      <c r="K43" s="822" t="s">
        <v>3031</v>
      </c>
      <c r="L43" s="825">
        <v>24.68</v>
      </c>
      <c r="M43" s="825">
        <v>24.68</v>
      </c>
      <c r="N43" s="822">
        <v>1</v>
      </c>
      <c r="O43" s="826">
        <v>0.5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2955</v>
      </c>
      <c r="C44" s="822" t="s">
        <v>2959</v>
      </c>
      <c r="D44" s="823" t="s">
        <v>4176</v>
      </c>
      <c r="E44" s="824" t="s">
        <v>2964</v>
      </c>
      <c r="F44" s="822" t="s">
        <v>2956</v>
      </c>
      <c r="G44" s="822" t="s">
        <v>3032</v>
      </c>
      <c r="H44" s="822" t="s">
        <v>329</v>
      </c>
      <c r="I44" s="822" t="s">
        <v>2728</v>
      </c>
      <c r="J44" s="822" t="s">
        <v>2729</v>
      </c>
      <c r="K44" s="822" t="s">
        <v>849</v>
      </c>
      <c r="L44" s="825">
        <v>123.2</v>
      </c>
      <c r="M44" s="825">
        <v>123.2</v>
      </c>
      <c r="N44" s="822">
        <v>1</v>
      </c>
      <c r="O44" s="826">
        <v>0.5</v>
      </c>
      <c r="P44" s="825"/>
      <c r="Q44" s="827">
        <v>0</v>
      </c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30</v>
      </c>
      <c r="B45" s="822" t="s">
        <v>2955</v>
      </c>
      <c r="C45" s="822" t="s">
        <v>2959</v>
      </c>
      <c r="D45" s="823" t="s">
        <v>4176</v>
      </c>
      <c r="E45" s="824" t="s">
        <v>2964</v>
      </c>
      <c r="F45" s="822" t="s">
        <v>2956</v>
      </c>
      <c r="G45" s="822" t="s">
        <v>3033</v>
      </c>
      <c r="H45" s="822" t="s">
        <v>329</v>
      </c>
      <c r="I45" s="822" t="s">
        <v>3034</v>
      </c>
      <c r="J45" s="822" t="s">
        <v>3035</v>
      </c>
      <c r="K45" s="822" t="s">
        <v>2455</v>
      </c>
      <c r="L45" s="825">
        <v>124.49</v>
      </c>
      <c r="M45" s="825">
        <v>124.49</v>
      </c>
      <c r="N45" s="822">
        <v>1</v>
      </c>
      <c r="O45" s="826">
        <v>1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2955</v>
      </c>
      <c r="C46" s="822" t="s">
        <v>2959</v>
      </c>
      <c r="D46" s="823" t="s">
        <v>4176</v>
      </c>
      <c r="E46" s="824" t="s">
        <v>2964</v>
      </c>
      <c r="F46" s="822" t="s">
        <v>2956</v>
      </c>
      <c r="G46" s="822" t="s">
        <v>3033</v>
      </c>
      <c r="H46" s="822" t="s">
        <v>329</v>
      </c>
      <c r="I46" s="822" t="s">
        <v>3036</v>
      </c>
      <c r="J46" s="822" t="s">
        <v>3037</v>
      </c>
      <c r="K46" s="822" t="s">
        <v>1466</v>
      </c>
      <c r="L46" s="825">
        <v>124.49</v>
      </c>
      <c r="M46" s="825">
        <v>124.49</v>
      </c>
      <c r="N46" s="822">
        <v>1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2955</v>
      </c>
      <c r="C47" s="822" t="s">
        <v>2959</v>
      </c>
      <c r="D47" s="823" t="s">
        <v>4176</v>
      </c>
      <c r="E47" s="824" t="s">
        <v>2964</v>
      </c>
      <c r="F47" s="822" t="s">
        <v>2956</v>
      </c>
      <c r="G47" s="822" t="s">
        <v>3038</v>
      </c>
      <c r="H47" s="822" t="s">
        <v>329</v>
      </c>
      <c r="I47" s="822" t="s">
        <v>3039</v>
      </c>
      <c r="J47" s="822" t="s">
        <v>3040</v>
      </c>
      <c r="K47" s="822" t="s">
        <v>3041</v>
      </c>
      <c r="L47" s="825">
        <v>31.09</v>
      </c>
      <c r="M47" s="825">
        <v>62.18</v>
      </c>
      <c r="N47" s="822">
        <v>2</v>
      </c>
      <c r="O47" s="826">
        <v>1.5</v>
      </c>
      <c r="P47" s="825"/>
      <c r="Q47" s="827">
        <v>0</v>
      </c>
      <c r="R47" s="822"/>
      <c r="S47" s="827">
        <v>0</v>
      </c>
      <c r="T47" s="826"/>
      <c r="U47" s="828">
        <v>0</v>
      </c>
    </row>
    <row r="48" spans="1:21" ht="14.45" customHeight="1" x14ac:dyDescent="0.2">
      <c r="A48" s="821">
        <v>30</v>
      </c>
      <c r="B48" s="822" t="s">
        <v>2955</v>
      </c>
      <c r="C48" s="822" t="s">
        <v>2959</v>
      </c>
      <c r="D48" s="823" t="s">
        <v>4176</v>
      </c>
      <c r="E48" s="824" t="s">
        <v>2964</v>
      </c>
      <c r="F48" s="822" t="s">
        <v>2956</v>
      </c>
      <c r="G48" s="822" t="s">
        <v>3042</v>
      </c>
      <c r="H48" s="822" t="s">
        <v>587</v>
      </c>
      <c r="I48" s="822" t="s">
        <v>2400</v>
      </c>
      <c r="J48" s="822" t="s">
        <v>2401</v>
      </c>
      <c r="K48" s="822" t="s">
        <v>2402</v>
      </c>
      <c r="L48" s="825">
        <v>42.51</v>
      </c>
      <c r="M48" s="825">
        <v>382.59</v>
      </c>
      <c r="N48" s="822">
        <v>9</v>
      </c>
      <c r="O48" s="826">
        <v>6.5</v>
      </c>
      <c r="P48" s="825">
        <v>85.02</v>
      </c>
      <c r="Q48" s="827">
        <v>0.22222222222222224</v>
      </c>
      <c r="R48" s="822">
        <v>2</v>
      </c>
      <c r="S48" s="827">
        <v>0.22222222222222221</v>
      </c>
      <c r="T48" s="826">
        <v>1.5</v>
      </c>
      <c r="U48" s="828">
        <v>0.23076923076923078</v>
      </c>
    </row>
    <row r="49" spans="1:21" ht="14.45" customHeight="1" x14ac:dyDescent="0.2">
      <c r="A49" s="821">
        <v>30</v>
      </c>
      <c r="B49" s="822" t="s">
        <v>2955</v>
      </c>
      <c r="C49" s="822" t="s">
        <v>2959</v>
      </c>
      <c r="D49" s="823" t="s">
        <v>4176</v>
      </c>
      <c r="E49" s="824" t="s">
        <v>2964</v>
      </c>
      <c r="F49" s="822" t="s">
        <v>2956</v>
      </c>
      <c r="G49" s="822" t="s">
        <v>3042</v>
      </c>
      <c r="H49" s="822" t="s">
        <v>329</v>
      </c>
      <c r="I49" s="822" t="s">
        <v>2415</v>
      </c>
      <c r="J49" s="822" t="s">
        <v>989</v>
      </c>
      <c r="K49" s="822" t="s">
        <v>2402</v>
      </c>
      <c r="L49" s="825">
        <v>42.51</v>
      </c>
      <c r="M49" s="825">
        <v>85.02</v>
      </c>
      <c r="N49" s="822">
        <v>2</v>
      </c>
      <c r="O49" s="826">
        <v>1.5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2955</v>
      </c>
      <c r="C50" s="822" t="s">
        <v>2959</v>
      </c>
      <c r="D50" s="823" t="s">
        <v>4176</v>
      </c>
      <c r="E50" s="824" t="s">
        <v>2964</v>
      </c>
      <c r="F50" s="822" t="s">
        <v>2956</v>
      </c>
      <c r="G50" s="822" t="s">
        <v>3043</v>
      </c>
      <c r="H50" s="822" t="s">
        <v>587</v>
      </c>
      <c r="I50" s="822" t="s">
        <v>2675</v>
      </c>
      <c r="J50" s="822" t="s">
        <v>2671</v>
      </c>
      <c r="K50" s="822" t="s">
        <v>2676</v>
      </c>
      <c r="L50" s="825">
        <v>339.47</v>
      </c>
      <c r="M50" s="825">
        <v>339.47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30</v>
      </c>
      <c r="B51" s="822" t="s">
        <v>2955</v>
      </c>
      <c r="C51" s="822" t="s">
        <v>2959</v>
      </c>
      <c r="D51" s="823" t="s">
        <v>4176</v>
      </c>
      <c r="E51" s="824" t="s">
        <v>2964</v>
      </c>
      <c r="F51" s="822" t="s">
        <v>2956</v>
      </c>
      <c r="G51" s="822" t="s">
        <v>3044</v>
      </c>
      <c r="H51" s="822" t="s">
        <v>329</v>
      </c>
      <c r="I51" s="822" t="s">
        <v>3045</v>
      </c>
      <c r="J51" s="822" t="s">
        <v>821</v>
      </c>
      <c r="K51" s="822" t="s">
        <v>822</v>
      </c>
      <c r="L51" s="825">
        <v>31.23</v>
      </c>
      <c r="M51" s="825">
        <v>62.46</v>
      </c>
      <c r="N51" s="822">
        <v>2</v>
      </c>
      <c r="O51" s="826">
        <v>1</v>
      </c>
      <c r="P51" s="825">
        <v>31.23</v>
      </c>
      <c r="Q51" s="827">
        <v>0.5</v>
      </c>
      <c r="R51" s="822">
        <v>1</v>
      </c>
      <c r="S51" s="827">
        <v>0.5</v>
      </c>
      <c r="T51" s="826">
        <v>0.5</v>
      </c>
      <c r="U51" s="828">
        <v>0.5</v>
      </c>
    </row>
    <row r="52" spans="1:21" ht="14.45" customHeight="1" x14ac:dyDescent="0.2">
      <c r="A52" s="821">
        <v>30</v>
      </c>
      <c r="B52" s="822" t="s">
        <v>2955</v>
      </c>
      <c r="C52" s="822" t="s">
        <v>2959</v>
      </c>
      <c r="D52" s="823" t="s">
        <v>4176</v>
      </c>
      <c r="E52" s="824" t="s">
        <v>2964</v>
      </c>
      <c r="F52" s="822" t="s">
        <v>2956</v>
      </c>
      <c r="G52" s="822" t="s">
        <v>3046</v>
      </c>
      <c r="H52" s="822" t="s">
        <v>587</v>
      </c>
      <c r="I52" s="822" t="s">
        <v>2331</v>
      </c>
      <c r="J52" s="822" t="s">
        <v>2332</v>
      </c>
      <c r="K52" s="822" t="s">
        <v>2333</v>
      </c>
      <c r="L52" s="825">
        <v>20.83</v>
      </c>
      <c r="M52" s="825">
        <v>20.83</v>
      </c>
      <c r="N52" s="822">
        <v>1</v>
      </c>
      <c r="O52" s="826">
        <v>0.5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30</v>
      </c>
      <c r="B53" s="822" t="s">
        <v>2955</v>
      </c>
      <c r="C53" s="822" t="s">
        <v>2959</v>
      </c>
      <c r="D53" s="823" t="s">
        <v>4176</v>
      </c>
      <c r="E53" s="824" t="s">
        <v>2964</v>
      </c>
      <c r="F53" s="822" t="s">
        <v>2956</v>
      </c>
      <c r="G53" s="822" t="s">
        <v>3047</v>
      </c>
      <c r="H53" s="822" t="s">
        <v>329</v>
      </c>
      <c r="I53" s="822" t="s">
        <v>3048</v>
      </c>
      <c r="J53" s="822" t="s">
        <v>1238</v>
      </c>
      <c r="K53" s="822" t="s">
        <v>3049</v>
      </c>
      <c r="L53" s="825">
        <v>50.64</v>
      </c>
      <c r="M53" s="825">
        <v>50.64</v>
      </c>
      <c r="N53" s="822">
        <v>1</v>
      </c>
      <c r="O53" s="826">
        <v>0.5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2955</v>
      </c>
      <c r="C54" s="822" t="s">
        <v>2959</v>
      </c>
      <c r="D54" s="823" t="s">
        <v>4176</v>
      </c>
      <c r="E54" s="824" t="s">
        <v>2964</v>
      </c>
      <c r="F54" s="822" t="s">
        <v>2956</v>
      </c>
      <c r="G54" s="822" t="s">
        <v>3050</v>
      </c>
      <c r="H54" s="822" t="s">
        <v>329</v>
      </c>
      <c r="I54" s="822" t="s">
        <v>3051</v>
      </c>
      <c r="J54" s="822" t="s">
        <v>1175</v>
      </c>
      <c r="K54" s="822" t="s">
        <v>3052</v>
      </c>
      <c r="L54" s="825">
        <v>79.64</v>
      </c>
      <c r="M54" s="825">
        <v>79.64</v>
      </c>
      <c r="N54" s="822">
        <v>1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30</v>
      </c>
      <c r="B55" s="822" t="s">
        <v>2955</v>
      </c>
      <c r="C55" s="822" t="s">
        <v>2959</v>
      </c>
      <c r="D55" s="823" t="s">
        <v>4176</v>
      </c>
      <c r="E55" s="824" t="s">
        <v>2964</v>
      </c>
      <c r="F55" s="822" t="s">
        <v>2956</v>
      </c>
      <c r="G55" s="822" t="s">
        <v>3053</v>
      </c>
      <c r="H55" s="822" t="s">
        <v>329</v>
      </c>
      <c r="I55" s="822" t="s">
        <v>3054</v>
      </c>
      <c r="J55" s="822" t="s">
        <v>1563</v>
      </c>
      <c r="K55" s="822" t="s">
        <v>1564</v>
      </c>
      <c r="L55" s="825">
        <v>94.7</v>
      </c>
      <c r="M55" s="825">
        <v>568.20000000000005</v>
      </c>
      <c r="N55" s="822">
        <v>6</v>
      </c>
      <c r="O55" s="826">
        <v>5.5</v>
      </c>
      <c r="P55" s="825">
        <v>473.5</v>
      </c>
      <c r="Q55" s="827">
        <v>0.83333333333333326</v>
      </c>
      <c r="R55" s="822">
        <v>5</v>
      </c>
      <c r="S55" s="827">
        <v>0.83333333333333337</v>
      </c>
      <c r="T55" s="826">
        <v>4.5</v>
      </c>
      <c r="U55" s="828">
        <v>0.81818181818181823</v>
      </c>
    </row>
    <row r="56" spans="1:21" ht="14.45" customHeight="1" x14ac:dyDescent="0.2">
      <c r="A56" s="821">
        <v>30</v>
      </c>
      <c r="B56" s="822" t="s">
        <v>2955</v>
      </c>
      <c r="C56" s="822" t="s">
        <v>2959</v>
      </c>
      <c r="D56" s="823" t="s">
        <v>4176</v>
      </c>
      <c r="E56" s="824" t="s">
        <v>2964</v>
      </c>
      <c r="F56" s="822" t="s">
        <v>2956</v>
      </c>
      <c r="G56" s="822" t="s">
        <v>3053</v>
      </c>
      <c r="H56" s="822" t="s">
        <v>329</v>
      </c>
      <c r="I56" s="822" t="s">
        <v>3054</v>
      </c>
      <c r="J56" s="822" t="s">
        <v>1563</v>
      </c>
      <c r="K56" s="822" t="s">
        <v>1564</v>
      </c>
      <c r="L56" s="825">
        <v>49.04</v>
      </c>
      <c r="M56" s="825">
        <v>98.08</v>
      </c>
      <c r="N56" s="822">
        <v>2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30</v>
      </c>
      <c r="B57" s="822" t="s">
        <v>2955</v>
      </c>
      <c r="C57" s="822" t="s">
        <v>2959</v>
      </c>
      <c r="D57" s="823" t="s">
        <v>4176</v>
      </c>
      <c r="E57" s="824" t="s">
        <v>2964</v>
      </c>
      <c r="F57" s="822" t="s">
        <v>2956</v>
      </c>
      <c r="G57" s="822" t="s">
        <v>3053</v>
      </c>
      <c r="H57" s="822" t="s">
        <v>329</v>
      </c>
      <c r="I57" s="822" t="s">
        <v>3055</v>
      </c>
      <c r="J57" s="822" t="s">
        <v>1563</v>
      </c>
      <c r="K57" s="822" t="s">
        <v>3056</v>
      </c>
      <c r="L57" s="825">
        <v>94.7</v>
      </c>
      <c r="M57" s="825">
        <v>189.4</v>
      </c>
      <c r="N57" s="822">
        <v>2</v>
      </c>
      <c r="O57" s="826">
        <v>1.5</v>
      </c>
      <c r="P57" s="825"/>
      <c r="Q57" s="827">
        <v>0</v>
      </c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30</v>
      </c>
      <c r="B58" s="822" t="s">
        <v>2955</v>
      </c>
      <c r="C58" s="822" t="s">
        <v>2959</v>
      </c>
      <c r="D58" s="823" t="s">
        <v>4176</v>
      </c>
      <c r="E58" s="824" t="s">
        <v>2964</v>
      </c>
      <c r="F58" s="822" t="s">
        <v>2956</v>
      </c>
      <c r="G58" s="822" t="s">
        <v>3053</v>
      </c>
      <c r="H58" s="822" t="s">
        <v>329</v>
      </c>
      <c r="I58" s="822" t="s">
        <v>3055</v>
      </c>
      <c r="J58" s="822" t="s">
        <v>1563</v>
      </c>
      <c r="K58" s="822" t="s">
        <v>3056</v>
      </c>
      <c r="L58" s="825">
        <v>49.04</v>
      </c>
      <c r="M58" s="825">
        <v>49.04</v>
      </c>
      <c r="N58" s="822">
        <v>1</v>
      </c>
      <c r="O58" s="826">
        <v>1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2955</v>
      </c>
      <c r="C59" s="822" t="s">
        <v>2959</v>
      </c>
      <c r="D59" s="823" t="s">
        <v>4176</v>
      </c>
      <c r="E59" s="824" t="s">
        <v>2964</v>
      </c>
      <c r="F59" s="822" t="s">
        <v>2956</v>
      </c>
      <c r="G59" s="822" t="s">
        <v>3053</v>
      </c>
      <c r="H59" s="822" t="s">
        <v>329</v>
      </c>
      <c r="I59" s="822" t="s">
        <v>3057</v>
      </c>
      <c r="J59" s="822" t="s">
        <v>1563</v>
      </c>
      <c r="K59" s="822" t="s">
        <v>1564</v>
      </c>
      <c r="L59" s="825">
        <v>49.04</v>
      </c>
      <c r="M59" s="825">
        <v>49.04</v>
      </c>
      <c r="N59" s="822">
        <v>1</v>
      </c>
      <c r="O59" s="826">
        <v>0.5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30</v>
      </c>
      <c r="B60" s="822" t="s">
        <v>2955</v>
      </c>
      <c r="C60" s="822" t="s">
        <v>2959</v>
      </c>
      <c r="D60" s="823" t="s">
        <v>4176</v>
      </c>
      <c r="E60" s="824" t="s">
        <v>2964</v>
      </c>
      <c r="F60" s="822" t="s">
        <v>2956</v>
      </c>
      <c r="G60" s="822" t="s">
        <v>3053</v>
      </c>
      <c r="H60" s="822" t="s">
        <v>329</v>
      </c>
      <c r="I60" s="822" t="s">
        <v>3058</v>
      </c>
      <c r="J60" s="822" t="s">
        <v>1563</v>
      </c>
      <c r="K60" s="822" t="s">
        <v>1564</v>
      </c>
      <c r="L60" s="825">
        <v>94.7</v>
      </c>
      <c r="M60" s="825">
        <v>94.7</v>
      </c>
      <c r="N60" s="822">
        <v>1</v>
      </c>
      <c r="O60" s="826">
        <v>1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30</v>
      </c>
      <c r="B61" s="822" t="s">
        <v>2955</v>
      </c>
      <c r="C61" s="822" t="s">
        <v>2959</v>
      </c>
      <c r="D61" s="823" t="s">
        <v>4176</v>
      </c>
      <c r="E61" s="824" t="s">
        <v>2964</v>
      </c>
      <c r="F61" s="822" t="s">
        <v>2956</v>
      </c>
      <c r="G61" s="822" t="s">
        <v>3053</v>
      </c>
      <c r="H61" s="822" t="s">
        <v>329</v>
      </c>
      <c r="I61" s="822" t="s">
        <v>3058</v>
      </c>
      <c r="J61" s="822" t="s">
        <v>1563</v>
      </c>
      <c r="K61" s="822" t="s">
        <v>1564</v>
      </c>
      <c r="L61" s="825">
        <v>49.04</v>
      </c>
      <c r="M61" s="825">
        <v>49.04</v>
      </c>
      <c r="N61" s="822">
        <v>1</v>
      </c>
      <c r="O61" s="826">
        <v>0.5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30</v>
      </c>
      <c r="B62" s="822" t="s">
        <v>2955</v>
      </c>
      <c r="C62" s="822" t="s">
        <v>2959</v>
      </c>
      <c r="D62" s="823" t="s">
        <v>4176</v>
      </c>
      <c r="E62" s="824" t="s">
        <v>2964</v>
      </c>
      <c r="F62" s="822" t="s">
        <v>2956</v>
      </c>
      <c r="G62" s="822" t="s">
        <v>3059</v>
      </c>
      <c r="H62" s="822" t="s">
        <v>329</v>
      </c>
      <c r="I62" s="822" t="s">
        <v>3060</v>
      </c>
      <c r="J62" s="822" t="s">
        <v>3061</v>
      </c>
      <c r="K62" s="822" t="s">
        <v>3062</v>
      </c>
      <c r="L62" s="825">
        <v>159.71</v>
      </c>
      <c r="M62" s="825">
        <v>159.71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30</v>
      </c>
      <c r="B63" s="822" t="s">
        <v>2955</v>
      </c>
      <c r="C63" s="822" t="s">
        <v>2959</v>
      </c>
      <c r="D63" s="823" t="s">
        <v>4176</v>
      </c>
      <c r="E63" s="824" t="s">
        <v>2964</v>
      </c>
      <c r="F63" s="822" t="s">
        <v>2956</v>
      </c>
      <c r="G63" s="822" t="s">
        <v>3063</v>
      </c>
      <c r="H63" s="822" t="s">
        <v>329</v>
      </c>
      <c r="I63" s="822" t="s">
        <v>3064</v>
      </c>
      <c r="J63" s="822" t="s">
        <v>1915</v>
      </c>
      <c r="K63" s="822" t="s">
        <v>1916</v>
      </c>
      <c r="L63" s="825">
        <v>0</v>
      </c>
      <c r="M63" s="825">
        <v>0</v>
      </c>
      <c r="N63" s="822">
        <v>1</v>
      </c>
      <c r="O63" s="826">
        <v>1</v>
      </c>
      <c r="P63" s="825"/>
      <c r="Q63" s="827"/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30</v>
      </c>
      <c r="B64" s="822" t="s">
        <v>2955</v>
      </c>
      <c r="C64" s="822" t="s">
        <v>2959</v>
      </c>
      <c r="D64" s="823" t="s">
        <v>4176</v>
      </c>
      <c r="E64" s="824" t="s">
        <v>2964</v>
      </c>
      <c r="F64" s="822" t="s">
        <v>2956</v>
      </c>
      <c r="G64" s="822" t="s">
        <v>3063</v>
      </c>
      <c r="H64" s="822" t="s">
        <v>329</v>
      </c>
      <c r="I64" s="822" t="s">
        <v>3065</v>
      </c>
      <c r="J64" s="822" t="s">
        <v>1843</v>
      </c>
      <c r="K64" s="822" t="s">
        <v>1917</v>
      </c>
      <c r="L64" s="825">
        <v>0</v>
      </c>
      <c r="M64" s="825">
        <v>0</v>
      </c>
      <c r="N64" s="822">
        <v>1</v>
      </c>
      <c r="O64" s="826">
        <v>0.5</v>
      </c>
      <c r="P64" s="825"/>
      <c r="Q64" s="827"/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2955</v>
      </c>
      <c r="C65" s="822" t="s">
        <v>2959</v>
      </c>
      <c r="D65" s="823" t="s">
        <v>4176</v>
      </c>
      <c r="E65" s="824" t="s">
        <v>2964</v>
      </c>
      <c r="F65" s="822" t="s">
        <v>2956</v>
      </c>
      <c r="G65" s="822" t="s">
        <v>3066</v>
      </c>
      <c r="H65" s="822" t="s">
        <v>329</v>
      </c>
      <c r="I65" s="822" t="s">
        <v>3067</v>
      </c>
      <c r="J65" s="822" t="s">
        <v>1241</v>
      </c>
      <c r="K65" s="822" t="s">
        <v>3068</v>
      </c>
      <c r="L65" s="825">
        <v>118.65</v>
      </c>
      <c r="M65" s="825">
        <v>118.65</v>
      </c>
      <c r="N65" s="822">
        <v>1</v>
      </c>
      <c r="O65" s="826">
        <v>0.5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30</v>
      </c>
      <c r="B66" s="822" t="s">
        <v>2955</v>
      </c>
      <c r="C66" s="822" t="s">
        <v>2959</v>
      </c>
      <c r="D66" s="823" t="s">
        <v>4176</v>
      </c>
      <c r="E66" s="824" t="s">
        <v>2964</v>
      </c>
      <c r="F66" s="822" t="s">
        <v>2956</v>
      </c>
      <c r="G66" s="822" t="s">
        <v>3069</v>
      </c>
      <c r="H66" s="822" t="s">
        <v>329</v>
      </c>
      <c r="I66" s="822" t="s">
        <v>3070</v>
      </c>
      <c r="J66" s="822" t="s">
        <v>1820</v>
      </c>
      <c r="K66" s="822" t="s">
        <v>3071</v>
      </c>
      <c r="L66" s="825">
        <v>80.260000000000005</v>
      </c>
      <c r="M66" s="825">
        <v>80.260000000000005</v>
      </c>
      <c r="N66" s="822">
        <v>1</v>
      </c>
      <c r="O66" s="826">
        <v>0.5</v>
      </c>
      <c r="P66" s="825">
        <v>80.260000000000005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30</v>
      </c>
      <c r="B67" s="822" t="s">
        <v>2955</v>
      </c>
      <c r="C67" s="822" t="s">
        <v>2959</v>
      </c>
      <c r="D67" s="823" t="s">
        <v>4176</v>
      </c>
      <c r="E67" s="824" t="s">
        <v>2964</v>
      </c>
      <c r="F67" s="822" t="s">
        <v>2956</v>
      </c>
      <c r="G67" s="822" t="s">
        <v>3072</v>
      </c>
      <c r="H67" s="822" t="s">
        <v>329</v>
      </c>
      <c r="I67" s="822" t="s">
        <v>3073</v>
      </c>
      <c r="J67" s="822" t="s">
        <v>3074</v>
      </c>
      <c r="K67" s="822" t="s">
        <v>3075</v>
      </c>
      <c r="L67" s="825">
        <v>24.37</v>
      </c>
      <c r="M67" s="825">
        <v>24.37</v>
      </c>
      <c r="N67" s="822">
        <v>1</v>
      </c>
      <c r="O67" s="826">
        <v>0.5</v>
      </c>
      <c r="P67" s="825"/>
      <c r="Q67" s="827">
        <v>0</v>
      </c>
      <c r="R67" s="822"/>
      <c r="S67" s="827">
        <v>0</v>
      </c>
      <c r="T67" s="826"/>
      <c r="U67" s="828">
        <v>0</v>
      </c>
    </row>
    <row r="68" spans="1:21" ht="14.45" customHeight="1" x14ac:dyDescent="0.2">
      <c r="A68" s="821">
        <v>30</v>
      </c>
      <c r="B68" s="822" t="s">
        <v>2955</v>
      </c>
      <c r="C68" s="822" t="s">
        <v>2959</v>
      </c>
      <c r="D68" s="823" t="s">
        <v>4176</v>
      </c>
      <c r="E68" s="824" t="s">
        <v>2964</v>
      </c>
      <c r="F68" s="822" t="s">
        <v>2956</v>
      </c>
      <c r="G68" s="822" t="s">
        <v>3076</v>
      </c>
      <c r="H68" s="822" t="s">
        <v>587</v>
      </c>
      <c r="I68" s="822" t="s">
        <v>2358</v>
      </c>
      <c r="J68" s="822" t="s">
        <v>2359</v>
      </c>
      <c r="K68" s="822" t="s">
        <v>2360</v>
      </c>
      <c r="L68" s="825">
        <v>93.43</v>
      </c>
      <c r="M68" s="825">
        <v>280.29000000000002</v>
      </c>
      <c r="N68" s="822">
        <v>3</v>
      </c>
      <c r="O68" s="826">
        <v>1</v>
      </c>
      <c r="P68" s="825">
        <v>186.86</v>
      </c>
      <c r="Q68" s="827">
        <v>0.66666666666666663</v>
      </c>
      <c r="R68" s="822">
        <v>2</v>
      </c>
      <c r="S68" s="827">
        <v>0.66666666666666663</v>
      </c>
      <c r="T68" s="826">
        <v>0.5</v>
      </c>
      <c r="U68" s="828">
        <v>0.5</v>
      </c>
    </row>
    <row r="69" spans="1:21" ht="14.45" customHeight="1" x14ac:dyDescent="0.2">
      <c r="A69" s="821">
        <v>30</v>
      </c>
      <c r="B69" s="822" t="s">
        <v>2955</v>
      </c>
      <c r="C69" s="822" t="s">
        <v>2959</v>
      </c>
      <c r="D69" s="823" t="s">
        <v>4176</v>
      </c>
      <c r="E69" s="824" t="s">
        <v>2964</v>
      </c>
      <c r="F69" s="822" t="s">
        <v>2956</v>
      </c>
      <c r="G69" s="822" t="s">
        <v>3076</v>
      </c>
      <c r="H69" s="822" t="s">
        <v>329</v>
      </c>
      <c r="I69" s="822" t="s">
        <v>3077</v>
      </c>
      <c r="J69" s="822" t="s">
        <v>2099</v>
      </c>
      <c r="K69" s="822" t="s">
        <v>3078</v>
      </c>
      <c r="L69" s="825">
        <v>100.11</v>
      </c>
      <c r="M69" s="825">
        <v>100.11</v>
      </c>
      <c r="N69" s="822">
        <v>1</v>
      </c>
      <c r="O69" s="826">
        <v>0.5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30</v>
      </c>
      <c r="B70" s="822" t="s">
        <v>2955</v>
      </c>
      <c r="C70" s="822" t="s">
        <v>2959</v>
      </c>
      <c r="D70" s="823" t="s">
        <v>4176</v>
      </c>
      <c r="E70" s="824" t="s">
        <v>2964</v>
      </c>
      <c r="F70" s="822" t="s">
        <v>2956</v>
      </c>
      <c r="G70" s="822" t="s">
        <v>3079</v>
      </c>
      <c r="H70" s="822" t="s">
        <v>329</v>
      </c>
      <c r="I70" s="822" t="s">
        <v>3080</v>
      </c>
      <c r="J70" s="822" t="s">
        <v>1205</v>
      </c>
      <c r="K70" s="822" t="s">
        <v>3081</v>
      </c>
      <c r="L70" s="825">
        <v>73.09</v>
      </c>
      <c r="M70" s="825">
        <v>146.18</v>
      </c>
      <c r="N70" s="822">
        <v>2</v>
      </c>
      <c r="O70" s="826">
        <v>1</v>
      </c>
      <c r="P70" s="825">
        <v>73.09</v>
      </c>
      <c r="Q70" s="827">
        <v>0.5</v>
      </c>
      <c r="R70" s="822">
        <v>1</v>
      </c>
      <c r="S70" s="827">
        <v>0.5</v>
      </c>
      <c r="T70" s="826">
        <v>0.5</v>
      </c>
      <c r="U70" s="828">
        <v>0.5</v>
      </c>
    </row>
    <row r="71" spans="1:21" ht="14.45" customHeight="1" x14ac:dyDescent="0.2">
      <c r="A71" s="821">
        <v>30</v>
      </c>
      <c r="B71" s="822" t="s">
        <v>2955</v>
      </c>
      <c r="C71" s="822" t="s">
        <v>2959</v>
      </c>
      <c r="D71" s="823" t="s">
        <v>4176</v>
      </c>
      <c r="E71" s="824" t="s">
        <v>2964</v>
      </c>
      <c r="F71" s="822" t="s">
        <v>2956</v>
      </c>
      <c r="G71" s="822" t="s">
        <v>3082</v>
      </c>
      <c r="H71" s="822" t="s">
        <v>329</v>
      </c>
      <c r="I71" s="822" t="s">
        <v>3083</v>
      </c>
      <c r="J71" s="822" t="s">
        <v>3084</v>
      </c>
      <c r="K71" s="822" t="s">
        <v>3085</v>
      </c>
      <c r="L71" s="825">
        <v>57.48</v>
      </c>
      <c r="M71" s="825">
        <v>114.96</v>
      </c>
      <c r="N71" s="822">
        <v>2</v>
      </c>
      <c r="O71" s="826">
        <v>2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30</v>
      </c>
      <c r="B72" s="822" t="s">
        <v>2955</v>
      </c>
      <c r="C72" s="822" t="s">
        <v>2959</v>
      </c>
      <c r="D72" s="823" t="s">
        <v>4176</v>
      </c>
      <c r="E72" s="824" t="s">
        <v>2964</v>
      </c>
      <c r="F72" s="822" t="s">
        <v>2956</v>
      </c>
      <c r="G72" s="822" t="s">
        <v>3086</v>
      </c>
      <c r="H72" s="822" t="s">
        <v>329</v>
      </c>
      <c r="I72" s="822" t="s">
        <v>3087</v>
      </c>
      <c r="J72" s="822" t="s">
        <v>628</v>
      </c>
      <c r="K72" s="822" t="s">
        <v>3088</v>
      </c>
      <c r="L72" s="825">
        <v>10.55</v>
      </c>
      <c r="M72" s="825">
        <v>10.55</v>
      </c>
      <c r="N72" s="822">
        <v>1</v>
      </c>
      <c r="O72" s="826">
        <v>1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30</v>
      </c>
      <c r="B73" s="822" t="s">
        <v>2955</v>
      </c>
      <c r="C73" s="822" t="s">
        <v>2959</v>
      </c>
      <c r="D73" s="823" t="s">
        <v>4176</v>
      </c>
      <c r="E73" s="824" t="s">
        <v>2964</v>
      </c>
      <c r="F73" s="822" t="s">
        <v>2956</v>
      </c>
      <c r="G73" s="822" t="s">
        <v>3086</v>
      </c>
      <c r="H73" s="822" t="s">
        <v>329</v>
      </c>
      <c r="I73" s="822" t="s">
        <v>3089</v>
      </c>
      <c r="J73" s="822" t="s">
        <v>3090</v>
      </c>
      <c r="K73" s="822" t="s">
        <v>3091</v>
      </c>
      <c r="L73" s="825">
        <v>10.55</v>
      </c>
      <c r="M73" s="825">
        <v>10.55</v>
      </c>
      <c r="N73" s="822">
        <v>1</v>
      </c>
      <c r="O73" s="826">
        <v>0.5</v>
      </c>
      <c r="P73" s="825"/>
      <c r="Q73" s="827">
        <v>0</v>
      </c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2955</v>
      </c>
      <c r="C74" s="822" t="s">
        <v>2959</v>
      </c>
      <c r="D74" s="823" t="s">
        <v>4176</v>
      </c>
      <c r="E74" s="824" t="s">
        <v>2964</v>
      </c>
      <c r="F74" s="822" t="s">
        <v>2956</v>
      </c>
      <c r="G74" s="822" t="s">
        <v>3086</v>
      </c>
      <c r="H74" s="822" t="s">
        <v>329</v>
      </c>
      <c r="I74" s="822" t="s">
        <v>3092</v>
      </c>
      <c r="J74" s="822" t="s">
        <v>3093</v>
      </c>
      <c r="K74" s="822" t="s">
        <v>3094</v>
      </c>
      <c r="L74" s="825">
        <v>31.65</v>
      </c>
      <c r="M74" s="825">
        <v>31.65</v>
      </c>
      <c r="N74" s="822">
        <v>1</v>
      </c>
      <c r="O74" s="826">
        <v>1</v>
      </c>
      <c r="P74" s="825"/>
      <c r="Q74" s="827">
        <v>0</v>
      </c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30</v>
      </c>
      <c r="B75" s="822" t="s">
        <v>2955</v>
      </c>
      <c r="C75" s="822" t="s">
        <v>2959</v>
      </c>
      <c r="D75" s="823" t="s">
        <v>4176</v>
      </c>
      <c r="E75" s="824" t="s">
        <v>2964</v>
      </c>
      <c r="F75" s="822" t="s">
        <v>2956</v>
      </c>
      <c r="G75" s="822" t="s">
        <v>3086</v>
      </c>
      <c r="H75" s="822" t="s">
        <v>329</v>
      </c>
      <c r="I75" s="822" t="s">
        <v>3095</v>
      </c>
      <c r="J75" s="822" t="s">
        <v>628</v>
      </c>
      <c r="K75" s="822" t="s">
        <v>629</v>
      </c>
      <c r="L75" s="825">
        <v>31.65</v>
      </c>
      <c r="M75" s="825">
        <v>31.65</v>
      </c>
      <c r="N75" s="822">
        <v>1</v>
      </c>
      <c r="O75" s="826">
        <v>0.5</v>
      </c>
      <c r="P75" s="825">
        <v>31.65</v>
      </c>
      <c r="Q75" s="827">
        <v>1</v>
      </c>
      <c r="R75" s="822">
        <v>1</v>
      </c>
      <c r="S75" s="827">
        <v>1</v>
      </c>
      <c r="T75" s="826">
        <v>0.5</v>
      </c>
      <c r="U75" s="828">
        <v>1</v>
      </c>
    </row>
    <row r="76" spans="1:21" ht="14.45" customHeight="1" x14ac:dyDescent="0.2">
      <c r="A76" s="821">
        <v>30</v>
      </c>
      <c r="B76" s="822" t="s">
        <v>2955</v>
      </c>
      <c r="C76" s="822" t="s">
        <v>2959</v>
      </c>
      <c r="D76" s="823" t="s">
        <v>4176</v>
      </c>
      <c r="E76" s="824" t="s">
        <v>2964</v>
      </c>
      <c r="F76" s="822" t="s">
        <v>2956</v>
      </c>
      <c r="G76" s="822" t="s">
        <v>3096</v>
      </c>
      <c r="H76" s="822" t="s">
        <v>329</v>
      </c>
      <c r="I76" s="822" t="s">
        <v>3097</v>
      </c>
      <c r="J76" s="822" t="s">
        <v>3098</v>
      </c>
      <c r="K76" s="822" t="s">
        <v>3099</v>
      </c>
      <c r="L76" s="825">
        <v>73.150000000000006</v>
      </c>
      <c r="M76" s="825">
        <v>292.60000000000002</v>
      </c>
      <c r="N76" s="822">
        <v>4</v>
      </c>
      <c r="O76" s="826">
        <v>3</v>
      </c>
      <c r="P76" s="825">
        <v>146.30000000000001</v>
      </c>
      <c r="Q76" s="827">
        <v>0.5</v>
      </c>
      <c r="R76" s="822">
        <v>2</v>
      </c>
      <c r="S76" s="827">
        <v>0.5</v>
      </c>
      <c r="T76" s="826">
        <v>1.5</v>
      </c>
      <c r="U76" s="828">
        <v>0.5</v>
      </c>
    </row>
    <row r="77" spans="1:21" ht="14.45" customHeight="1" x14ac:dyDescent="0.2">
      <c r="A77" s="821">
        <v>30</v>
      </c>
      <c r="B77" s="822" t="s">
        <v>2955</v>
      </c>
      <c r="C77" s="822" t="s">
        <v>2959</v>
      </c>
      <c r="D77" s="823" t="s">
        <v>4176</v>
      </c>
      <c r="E77" s="824" t="s">
        <v>2964</v>
      </c>
      <c r="F77" s="822" t="s">
        <v>2956</v>
      </c>
      <c r="G77" s="822" t="s">
        <v>3096</v>
      </c>
      <c r="H77" s="822" t="s">
        <v>329</v>
      </c>
      <c r="I77" s="822" t="s">
        <v>3100</v>
      </c>
      <c r="J77" s="822" t="s">
        <v>3098</v>
      </c>
      <c r="K77" s="822" t="s">
        <v>3101</v>
      </c>
      <c r="L77" s="825">
        <v>109.72</v>
      </c>
      <c r="M77" s="825">
        <v>109.72</v>
      </c>
      <c r="N77" s="822">
        <v>1</v>
      </c>
      <c r="O77" s="826">
        <v>0.5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30</v>
      </c>
      <c r="B78" s="822" t="s">
        <v>2955</v>
      </c>
      <c r="C78" s="822" t="s">
        <v>2959</v>
      </c>
      <c r="D78" s="823" t="s">
        <v>4176</v>
      </c>
      <c r="E78" s="824" t="s">
        <v>2964</v>
      </c>
      <c r="F78" s="822" t="s">
        <v>2956</v>
      </c>
      <c r="G78" s="822" t="s">
        <v>3102</v>
      </c>
      <c r="H78" s="822" t="s">
        <v>587</v>
      </c>
      <c r="I78" s="822" t="s">
        <v>2664</v>
      </c>
      <c r="J78" s="822" t="s">
        <v>2665</v>
      </c>
      <c r="K78" s="822" t="s">
        <v>2666</v>
      </c>
      <c r="L78" s="825">
        <v>366.31</v>
      </c>
      <c r="M78" s="825">
        <v>366.31</v>
      </c>
      <c r="N78" s="822">
        <v>1</v>
      </c>
      <c r="O78" s="826">
        <v>1</v>
      </c>
      <c r="P78" s="825">
        <v>366.31</v>
      </c>
      <c r="Q78" s="827">
        <v>1</v>
      </c>
      <c r="R78" s="822">
        <v>1</v>
      </c>
      <c r="S78" s="827">
        <v>1</v>
      </c>
      <c r="T78" s="826">
        <v>1</v>
      </c>
      <c r="U78" s="828">
        <v>1</v>
      </c>
    </row>
    <row r="79" spans="1:21" ht="14.45" customHeight="1" x14ac:dyDescent="0.2">
      <c r="A79" s="821">
        <v>30</v>
      </c>
      <c r="B79" s="822" t="s">
        <v>2955</v>
      </c>
      <c r="C79" s="822" t="s">
        <v>2959</v>
      </c>
      <c r="D79" s="823" t="s">
        <v>4176</v>
      </c>
      <c r="E79" s="824" t="s">
        <v>2964</v>
      </c>
      <c r="F79" s="822" t="s">
        <v>2956</v>
      </c>
      <c r="G79" s="822" t="s">
        <v>3103</v>
      </c>
      <c r="H79" s="822" t="s">
        <v>587</v>
      </c>
      <c r="I79" s="822" t="s">
        <v>2457</v>
      </c>
      <c r="J79" s="822" t="s">
        <v>2458</v>
      </c>
      <c r="K79" s="822" t="s">
        <v>1965</v>
      </c>
      <c r="L79" s="825">
        <v>31.09</v>
      </c>
      <c r="M79" s="825">
        <v>93.27</v>
      </c>
      <c r="N79" s="822">
        <v>3</v>
      </c>
      <c r="O79" s="826">
        <v>2</v>
      </c>
      <c r="P79" s="825">
        <v>31.09</v>
      </c>
      <c r="Q79" s="827">
        <v>0.33333333333333337</v>
      </c>
      <c r="R79" s="822">
        <v>1</v>
      </c>
      <c r="S79" s="827">
        <v>0.33333333333333331</v>
      </c>
      <c r="T79" s="826">
        <v>0.5</v>
      </c>
      <c r="U79" s="828">
        <v>0.25</v>
      </c>
    </row>
    <row r="80" spans="1:21" ht="14.45" customHeight="1" x14ac:dyDescent="0.2">
      <c r="A80" s="821">
        <v>30</v>
      </c>
      <c r="B80" s="822" t="s">
        <v>2955</v>
      </c>
      <c r="C80" s="822" t="s">
        <v>2959</v>
      </c>
      <c r="D80" s="823" t="s">
        <v>4176</v>
      </c>
      <c r="E80" s="824" t="s">
        <v>2964</v>
      </c>
      <c r="F80" s="822" t="s">
        <v>2956</v>
      </c>
      <c r="G80" s="822" t="s">
        <v>3104</v>
      </c>
      <c r="H80" s="822" t="s">
        <v>329</v>
      </c>
      <c r="I80" s="822" t="s">
        <v>3105</v>
      </c>
      <c r="J80" s="822" t="s">
        <v>3106</v>
      </c>
      <c r="K80" s="822" t="s">
        <v>2780</v>
      </c>
      <c r="L80" s="825">
        <v>58.77</v>
      </c>
      <c r="M80" s="825">
        <v>58.77</v>
      </c>
      <c r="N80" s="822">
        <v>1</v>
      </c>
      <c r="O80" s="826">
        <v>0.5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2955</v>
      </c>
      <c r="C81" s="822" t="s">
        <v>2959</v>
      </c>
      <c r="D81" s="823" t="s">
        <v>4176</v>
      </c>
      <c r="E81" s="824" t="s">
        <v>2964</v>
      </c>
      <c r="F81" s="822" t="s">
        <v>2956</v>
      </c>
      <c r="G81" s="822" t="s">
        <v>3107</v>
      </c>
      <c r="H81" s="822" t="s">
        <v>329</v>
      </c>
      <c r="I81" s="822" t="s">
        <v>3108</v>
      </c>
      <c r="J81" s="822" t="s">
        <v>3109</v>
      </c>
      <c r="K81" s="822" t="s">
        <v>3110</v>
      </c>
      <c r="L81" s="825">
        <v>888.77</v>
      </c>
      <c r="M81" s="825">
        <v>3555.08</v>
      </c>
      <c r="N81" s="822">
        <v>4</v>
      </c>
      <c r="O81" s="826">
        <v>3.5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30</v>
      </c>
      <c r="B82" s="822" t="s">
        <v>2955</v>
      </c>
      <c r="C82" s="822" t="s">
        <v>2959</v>
      </c>
      <c r="D82" s="823" t="s">
        <v>4176</v>
      </c>
      <c r="E82" s="824" t="s">
        <v>2964</v>
      </c>
      <c r="F82" s="822" t="s">
        <v>2956</v>
      </c>
      <c r="G82" s="822" t="s">
        <v>3107</v>
      </c>
      <c r="H82" s="822" t="s">
        <v>329</v>
      </c>
      <c r="I82" s="822" t="s">
        <v>3108</v>
      </c>
      <c r="J82" s="822" t="s">
        <v>3109</v>
      </c>
      <c r="K82" s="822" t="s">
        <v>3110</v>
      </c>
      <c r="L82" s="825">
        <v>653.66999999999996</v>
      </c>
      <c r="M82" s="825">
        <v>1307.3399999999999</v>
      </c>
      <c r="N82" s="822">
        <v>2</v>
      </c>
      <c r="O82" s="826">
        <v>1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30</v>
      </c>
      <c r="B83" s="822" t="s">
        <v>2955</v>
      </c>
      <c r="C83" s="822" t="s">
        <v>2959</v>
      </c>
      <c r="D83" s="823" t="s">
        <v>4176</v>
      </c>
      <c r="E83" s="824" t="s">
        <v>2964</v>
      </c>
      <c r="F83" s="822" t="s">
        <v>2956</v>
      </c>
      <c r="G83" s="822" t="s">
        <v>3111</v>
      </c>
      <c r="H83" s="822" t="s">
        <v>587</v>
      </c>
      <c r="I83" s="822" t="s">
        <v>2489</v>
      </c>
      <c r="J83" s="822" t="s">
        <v>1183</v>
      </c>
      <c r="K83" s="822" t="s">
        <v>2490</v>
      </c>
      <c r="L83" s="825">
        <v>39.549999999999997</v>
      </c>
      <c r="M83" s="825">
        <v>39.549999999999997</v>
      </c>
      <c r="N83" s="822">
        <v>1</v>
      </c>
      <c r="O83" s="826">
        <v>1</v>
      </c>
      <c r="P83" s="825">
        <v>39.549999999999997</v>
      </c>
      <c r="Q83" s="827">
        <v>1</v>
      </c>
      <c r="R83" s="822">
        <v>1</v>
      </c>
      <c r="S83" s="827">
        <v>1</v>
      </c>
      <c r="T83" s="826">
        <v>1</v>
      </c>
      <c r="U83" s="828">
        <v>1</v>
      </c>
    </row>
    <row r="84" spans="1:21" ht="14.45" customHeight="1" x14ac:dyDescent="0.2">
      <c r="A84" s="821">
        <v>30</v>
      </c>
      <c r="B84" s="822" t="s">
        <v>2955</v>
      </c>
      <c r="C84" s="822" t="s">
        <v>2959</v>
      </c>
      <c r="D84" s="823" t="s">
        <v>4176</v>
      </c>
      <c r="E84" s="824" t="s">
        <v>2964</v>
      </c>
      <c r="F84" s="822" t="s">
        <v>2956</v>
      </c>
      <c r="G84" s="822" t="s">
        <v>3112</v>
      </c>
      <c r="H84" s="822" t="s">
        <v>329</v>
      </c>
      <c r="I84" s="822" t="s">
        <v>3113</v>
      </c>
      <c r="J84" s="822" t="s">
        <v>1190</v>
      </c>
      <c r="K84" s="822" t="s">
        <v>731</v>
      </c>
      <c r="L84" s="825">
        <v>0</v>
      </c>
      <c r="M84" s="825">
        <v>0</v>
      </c>
      <c r="N84" s="822">
        <v>2</v>
      </c>
      <c r="O84" s="826">
        <v>1.5</v>
      </c>
      <c r="P84" s="825"/>
      <c r="Q84" s="827"/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2955</v>
      </c>
      <c r="C85" s="822" t="s">
        <v>2959</v>
      </c>
      <c r="D85" s="823" t="s">
        <v>4176</v>
      </c>
      <c r="E85" s="824" t="s">
        <v>2964</v>
      </c>
      <c r="F85" s="822" t="s">
        <v>2956</v>
      </c>
      <c r="G85" s="822" t="s">
        <v>3114</v>
      </c>
      <c r="H85" s="822" t="s">
        <v>329</v>
      </c>
      <c r="I85" s="822" t="s">
        <v>3115</v>
      </c>
      <c r="J85" s="822" t="s">
        <v>3116</v>
      </c>
      <c r="K85" s="822" t="s">
        <v>627</v>
      </c>
      <c r="L85" s="825">
        <v>137.88</v>
      </c>
      <c r="M85" s="825">
        <v>413.64</v>
      </c>
      <c r="N85" s="822">
        <v>3</v>
      </c>
      <c r="O85" s="826">
        <v>2.5</v>
      </c>
      <c r="P85" s="825">
        <v>275.76</v>
      </c>
      <c r="Q85" s="827">
        <v>0.66666666666666663</v>
      </c>
      <c r="R85" s="822">
        <v>2</v>
      </c>
      <c r="S85" s="827">
        <v>0.66666666666666663</v>
      </c>
      <c r="T85" s="826">
        <v>2</v>
      </c>
      <c r="U85" s="828">
        <v>0.8</v>
      </c>
    </row>
    <row r="86" spans="1:21" ht="14.45" customHeight="1" x14ac:dyDescent="0.2">
      <c r="A86" s="821">
        <v>30</v>
      </c>
      <c r="B86" s="822" t="s">
        <v>2955</v>
      </c>
      <c r="C86" s="822" t="s">
        <v>2959</v>
      </c>
      <c r="D86" s="823" t="s">
        <v>4176</v>
      </c>
      <c r="E86" s="824" t="s">
        <v>2964</v>
      </c>
      <c r="F86" s="822" t="s">
        <v>2956</v>
      </c>
      <c r="G86" s="822" t="s">
        <v>3117</v>
      </c>
      <c r="H86" s="822" t="s">
        <v>329</v>
      </c>
      <c r="I86" s="822" t="s">
        <v>3118</v>
      </c>
      <c r="J86" s="822" t="s">
        <v>3119</v>
      </c>
      <c r="K86" s="822" t="s">
        <v>3120</v>
      </c>
      <c r="L86" s="825">
        <v>686.34</v>
      </c>
      <c r="M86" s="825">
        <v>686.34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30</v>
      </c>
      <c r="B87" s="822" t="s">
        <v>2955</v>
      </c>
      <c r="C87" s="822" t="s">
        <v>2959</v>
      </c>
      <c r="D87" s="823" t="s">
        <v>4176</v>
      </c>
      <c r="E87" s="824" t="s">
        <v>2964</v>
      </c>
      <c r="F87" s="822" t="s">
        <v>2956</v>
      </c>
      <c r="G87" s="822" t="s">
        <v>3121</v>
      </c>
      <c r="H87" s="822" t="s">
        <v>587</v>
      </c>
      <c r="I87" s="822" t="s">
        <v>2326</v>
      </c>
      <c r="J87" s="822" t="s">
        <v>2323</v>
      </c>
      <c r="K87" s="822" t="s">
        <v>2327</v>
      </c>
      <c r="L87" s="825">
        <v>43.21</v>
      </c>
      <c r="M87" s="825">
        <v>43.21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2955</v>
      </c>
      <c r="C88" s="822" t="s">
        <v>2959</v>
      </c>
      <c r="D88" s="823" t="s">
        <v>4176</v>
      </c>
      <c r="E88" s="824" t="s">
        <v>2964</v>
      </c>
      <c r="F88" s="822" t="s">
        <v>2956</v>
      </c>
      <c r="G88" s="822" t="s">
        <v>3122</v>
      </c>
      <c r="H88" s="822" t="s">
        <v>329</v>
      </c>
      <c r="I88" s="822" t="s">
        <v>3123</v>
      </c>
      <c r="J88" s="822" t="s">
        <v>2871</v>
      </c>
      <c r="K88" s="822" t="s">
        <v>3124</v>
      </c>
      <c r="L88" s="825">
        <v>32.869999999999997</v>
      </c>
      <c r="M88" s="825">
        <v>131.47999999999999</v>
      </c>
      <c r="N88" s="822">
        <v>4</v>
      </c>
      <c r="O88" s="826">
        <v>1.5</v>
      </c>
      <c r="P88" s="825">
        <v>65.739999999999995</v>
      </c>
      <c r="Q88" s="827">
        <v>0.5</v>
      </c>
      <c r="R88" s="822">
        <v>2</v>
      </c>
      <c r="S88" s="827">
        <v>0.5</v>
      </c>
      <c r="T88" s="826">
        <v>0.5</v>
      </c>
      <c r="U88" s="828">
        <v>0.33333333333333331</v>
      </c>
    </row>
    <row r="89" spans="1:21" ht="14.45" customHeight="1" x14ac:dyDescent="0.2">
      <c r="A89" s="821">
        <v>30</v>
      </c>
      <c r="B89" s="822" t="s">
        <v>2955</v>
      </c>
      <c r="C89" s="822" t="s">
        <v>2959</v>
      </c>
      <c r="D89" s="823" t="s">
        <v>4176</v>
      </c>
      <c r="E89" s="824" t="s">
        <v>2964</v>
      </c>
      <c r="F89" s="822" t="s">
        <v>2956</v>
      </c>
      <c r="G89" s="822" t="s">
        <v>3125</v>
      </c>
      <c r="H89" s="822" t="s">
        <v>329</v>
      </c>
      <c r="I89" s="822" t="s">
        <v>3126</v>
      </c>
      <c r="J89" s="822" t="s">
        <v>678</v>
      </c>
      <c r="K89" s="822" t="s">
        <v>681</v>
      </c>
      <c r="L89" s="825">
        <v>10.65</v>
      </c>
      <c r="M89" s="825">
        <v>74.55</v>
      </c>
      <c r="N89" s="822">
        <v>7</v>
      </c>
      <c r="O89" s="826">
        <v>5.5</v>
      </c>
      <c r="P89" s="825">
        <v>53.25</v>
      </c>
      <c r="Q89" s="827">
        <v>0.7142857142857143</v>
      </c>
      <c r="R89" s="822">
        <v>5</v>
      </c>
      <c r="S89" s="827">
        <v>0.7142857142857143</v>
      </c>
      <c r="T89" s="826">
        <v>3.5</v>
      </c>
      <c r="U89" s="828">
        <v>0.63636363636363635</v>
      </c>
    </row>
    <row r="90" spans="1:21" ht="14.45" customHeight="1" x14ac:dyDescent="0.2">
      <c r="A90" s="821">
        <v>30</v>
      </c>
      <c r="B90" s="822" t="s">
        <v>2955</v>
      </c>
      <c r="C90" s="822" t="s">
        <v>2959</v>
      </c>
      <c r="D90" s="823" t="s">
        <v>4176</v>
      </c>
      <c r="E90" s="824" t="s">
        <v>2964</v>
      </c>
      <c r="F90" s="822" t="s">
        <v>2956</v>
      </c>
      <c r="G90" s="822" t="s">
        <v>3125</v>
      </c>
      <c r="H90" s="822" t="s">
        <v>587</v>
      </c>
      <c r="I90" s="822" t="s">
        <v>2426</v>
      </c>
      <c r="J90" s="822" t="s">
        <v>678</v>
      </c>
      <c r="K90" s="822" t="s">
        <v>681</v>
      </c>
      <c r="L90" s="825">
        <v>10.65</v>
      </c>
      <c r="M90" s="825">
        <v>31.950000000000003</v>
      </c>
      <c r="N90" s="822">
        <v>3</v>
      </c>
      <c r="O90" s="826">
        <v>1.5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30</v>
      </c>
      <c r="B91" s="822" t="s">
        <v>2955</v>
      </c>
      <c r="C91" s="822" t="s">
        <v>2959</v>
      </c>
      <c r="D91" s="823" t="s">
        <v>4176</v>
      </c>
      <c r="E91" s="824" t="s">
        <v>2964</v>
      </c>
      <c r="F91" s="822" t="s">
        <v>2956</v>
      </c>
      <c r="G91" s="822" t="s">
        <v>3125</v>
      </c>
      <c r="H91" s="822" t="s">
        <v>587</v>
      </c>
      <c r="I91" s="822" t="s">
        <v>2427</v>
      </c>
      <c r="J91" s="822" t="s">
        <v>678</v>
      </c>
      <c r="K91" s="822" t="s">
        <v>683</v>
      </c>
      <c r="L91" s="825">
        <v>17.559999999999999</v>
      </c>
      <c r="M91" s="825">
        <v>17.559999999999999</v>
      </c>
      <c r="N91" s="822">
        <v>1</v>
      </c>
      <c r="O91" s="826">
        <v>0.5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30</v>
      </c>
      <c r="B92" s="822" t="s">
        <v>2955</v>
      </c>
      <c r="C92" s="822" t="s">
        <v>2959</v>
      </c>
      <c r="D92" s="823" t="s">
        <v>4176</v>
      </c>
      <c r="E92" s="824" t="s">
        <v>2964</v>
      </c>
      <c r="F92" s="822" t="s">
        <v>2956</v>
      </c>
      <c r="G92" s="822" t="s">
        <v>3127</v>
      </c>
      <c r="H92" s="822" t="s">
        <v>587</v>
      </c>
      <c r="I92" s="822" t="s">
        <v>2351</v>
      </c>
      <c r="J92" s="822" t="s">
        <v>976</v>
      </c>
      <c r="K92" s="822" t="s">
        <v>2352</v>
      </c>
      <c r="L92" s="825">
        <v>368.16</v>
      </c>
      <c r="M92" s="825">
        <v>2577.12</v>
      </c>
      <c r="N92" s="822">
        <v>7</v>
      </c>
      <c r="O92" s="826">
        <v>2.5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30</v>
      </c>
      <c r="B93" s="822" t="s">
        <v>2955</v>
      </c>
      <c r="C93" s="822" t="s">
        <v>2959</v>
      </c>
      <c r="D93" s="823" t="s">
        <v>4176</v>
      </c>
      <c r="E93" s="824" t="s">
        <v>2964</v>
      </c>
      <c r="F93" s="822" t="s">
        <v>2956</v>
      </c>
      <c r="G93" s="822" t="s">
        <v>3127</v>
      </c>
      <c r="H93" s="822" t="s">
        <v>587</v>
      </c>
      <c r="I93" s="822" t="s">
        <v>2353</v>
      </c>
      <c r="J93" s="822" t="s">
        <v>976</v>
      </c>
      <c r="K93" s="822" t="s">
        <v>2354</v>
      </c>
      <c r="L93" s="825">
        <v>736.33</v>
      </c>
      <c r="M93" s="825">
        <v>3681.65</v>
      </c>
      <c r="N93" s="822">
        <v>5</v>
      </c>
      <c r="O93" s="826">
        <v>2</v>
      </c>
      <c r="P93" s="825">
        <v>2945.32</v>
      </c>
      <c r="Q93" s="827">
        <v>0.8</v>
      </c>
      <c r="R93" s="822">
        <v>4</v>
      </c>
      <c r="S93" s="827">
        <v>0.8</v>
      </c>
      <c r="T93" s="826">
        <v>1</v>
      </c>
      <c r="U93" s="828">
        <v>0.5</v>
      </c>
    </row>
    <row r="94" spans="1:21" ht="14.45" customHeight="1" x14ac:dyDescent="0.2">
      <c r="A94" s="821">
        <v>30</v>
      </c>
      <c r="B94" s="822" t="s">
        <v>2955</v>
      </c>
      <c r="C94" s="822" t="s">
        <v>2959</v>
      </c>
      <c r="D94" s="823" t="s">
        <v>4176</v>
      </c>
      <c r="E94" s="824" t="s">
        <v>2964</v>
      </c>
      <c r="F94" s="822" t="s">
        <v>2956</v>
      </c>
      <c r="G94" s="822" t="s">
        <v>3128</v>
      </c>
      <c r="H94" s="822" t="s">
        <v>329</v>
      </c>
      <c r="I94" s="822" t="s">
        <v>3129</v>
      </c>
      <c r="J94" s="822" t="s">
        <v>903</v>
      </c>
      <c r="K94" s="822" t="s">
        <v>3130</v>
      </c>
      <c r="L94" s="825">
        <v>44.04</v>
      </c>
      <c r="M94" s="825">
        <v>44.04</v>
      </c>
      <c r="N94" s="822">
        <v>1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30</v>
      </c>
      <c r="B95" s="822" t="s">
        <v>2955</v>
      </c>
      <c r="C95" s="822" t="s">
        <v>2959</v>
      </c>
      <c r="D95" s="823" t="s">
        <v>4176</v>
      </c>
      <c r="E95" s="824" t="s">
        <v>2964</v>
      </c>
      <c r="F95" s="822" t="s">
        <v>2956</v>
      </c>
      <c r="G95" s="822" t="s">
        <v>3131</v>
      </c>
      <c r="H95" s="822" t="s">
        <v>329</v>
      </c>
      <c r="I95" s="822" t="s">
        <v>3132</v>
      </c>
      <c r="J95" s="822" t="s">
        <v>3133</v>
      </c>
      <c r="K95" s="822" t="s">
        <v>617</v>
      </c>
      <c r="L95" s="825">
        <v>174.59</v>
      </c>
      <c r="M95" s="825">
        <v>349.18</v>
      </c>
      <c r="N95" s="822">
        <v>2</v>
      </c>
      <c r="O95" s="826">
        <v>1.5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30</v>
      </c>
      <c r="B96" s="822" t="s">
        <v>2955</v>
      </c>
      <c r="C96" s="822" t="s">
        <v>2959</v>
      </c>
      <c r="D96" s="823" t="s">
        <v>4176</v>
      </c>
      <c r="E96" s="824" t="s">
        <v>2964</v>
      </c>
      <c r="F96" s="822" t="s">
        <v>2956</v>
      </c>
      <c r="G96" s="822" t="s">
        <v>3134</v>
      </c>
      <c r="H96" s="822" t="s">
        <v>329</v>
      </c>
      <c r="I96" s="822" t="s">
        <v>3135</v>
      </c>
      <c r="J96" s="822" t="s">
        <v>3136</v>
      </c>
      <c r="K96" s="822" t="s">
        <v>3137</v>
      </c>
      <c r="L96" s="825">
        <v>78.33</v>
      </c>
      <c r="M96" s="825">
        <v>78.33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30</v>
      </c>
      <c r="B97" s="822" t="s">
        <v>2955</v>
      </c>
      <c r="C97" s="822" t="s">
        <v>2959</v>
      </c>
      <c r="D97" s="823" t="s">
        <v>4176</v>
      </c>
      <c r="E97" s="824" t="s">
        <v>2964</v>
      </c>
      <c r="F97" s="822" t="s">
        <v>2956</v>
      </c>
      <c r="G97" s="822" t="s">
        <v>3138</v>
      </c>
      <c r="H97" s="822" t="s">
        <v>329</v>
      </c>
      <c r="I97" s="822" t="s">
        <v>3139</v>
      </c>
      <c r="J97" s="822" t="s">
        <v>1020</v>
      </c>
      <c r="K97" s="822" t="s">
        <v>3140</v>
      </c>
      <c r="L97" s="825">
        <v>57.64</v>
      </c>
      <c r="M97" s="825">
        <v>57.64</v>
      </c>
      <c r="N97" s="822">
        <v>1</v>
      </c>
      <c r="O97" s="826">
        <v>1</v>
      </c>
      <c r="P97" s="825"/>
      <c r="Q97" s="827">
        <v>0</v>
      </c>
      <c r="R97" s="822"/>
      <c r="S97" s="827">
        <v>0</v>
      </c>
      <c r="T97" s="826"/>
      <c r="U97" s="828">
        <v>0</v>
      </c>
    </row>
    <row r="98" spans="1:21" ht="14.45" customHeight="1" x14ac:dyDescent="0.2">
      <c r="A98" s="821">
        <v>30</v>
      </c>
      <c r="B98" s="822" t="s">
        <v>2955</v>
      </c>
      <c r="C98" s="822" t="s">
        <v>2959</v>
      </c>
      <c r="D98" s="823" t="s">
        <v>4176</v>
      </c>
      <c r="E98" s="824" t="s">
        <v>2964</v>
      </c>
      <c r="F98" s="822" t="s">
        <v>2956</v>
      </c>
      <c r="G98" s="822" t="s">
        <v>3138</v>
      </c>
      <c r="H98" s="822" t="s">
        <v>329</v>
      </c>
      <c r="I98" s="822" t="s">
        <v>3139</v>
      </c>
      <c r="J98" s="822" t="s">
        <v>1020</v>
      </c>
      <c r="K98" s="822" t="s">
        <v>3140</v>
      </c>
      <c r="L98" s="825">
        <v>27.37</v>
      </c>
      <c r="M98" s="825">
        <v>27.37</v>
      </c>
      <c r="N98" s="822">
        <v>1</v>
      </c>
      <c r="O98" s="826">
        <v>0.5</v>
      </c>
      <c r="P98" s="825"/>
      <c r="Q98" s="827">
        <v>0</v>
      </c>
      <c r="R98" s="822"/>
      <c r="S98" s="827">
        <v>0</v>
      </c>
      <c r="T98" s="826"/>
      <c r="U98" s="828">
        <v>0</v>
      </c>
    </row>
    <row r="99" spans="1:21" ht="14.45" customHeight="1" x14ac:dyDescent="0.2">
      <c r="A99" s="821">
        <v>30</v>
      </c>
      <c r="B99" s="822" t="s">
        <v>2955</v>
      </c>
      <c r="C99" s="822" t="s">
        <v>2959</v>
      </c>
      <c r="D99" s="823" t="s">
        <v>4176</v>
      </c>
      <c r="E99" s="824" t="s">
        <v>2964</v>
      </c>
      <c r="F99" s="822" t="s">
        <v>2956</v>
      </c>
      <c r="G99" s="822" t="s">
        <v>3138</v>
      </c>
      <c r="H99" s="822" t="s">
        <v>329</v>
      </c>
      <c r="I99" s="822" t="s">
        <v>3141</v>
      </c>
      <c r="J99" s="822" t="s">
        <v>1020</v>
      </c>
      <c r="K99" s="822" t="s">
        <v>3142</v>
      </c>
      <c r="L99" s="825">
        <v>87.98</v>
      </c>
      <c r="M99" s="825">
        <v>87.98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30</v>
      </c>
      <c r="B100" s="822" t="s">
        <v>2955</v>
      </c>
      <c r="C100" s="822" t="s">
        <v>2959</v>
      </c>
      <c r="D100" s="823" t="s">
        <v>4176</v>
      </c>
      <c r="E100" s="824" t="s">
        <v>2964</v>
      </c>
      <c r="F100" s="822" t="s">
        <v>2956</v>
      </c>
      <c r="G100" s="822" t="s">
        <v>3143</v>
      </c>
      <c r="H100" s="822" t="s">
        <v>329</v>
      </c>
      <c r="I100" s="822" t="s">
        <v>3144</v>
      </c>
      <c r="J100" s="822" t="s">
        <v>785</v>
      </c>
      <c r="K100" s="822" t="s">
        <v>3145</v>
      </c>
      <c r="L100" s="825">
        <v>27.37</v>
      </c>
      <c r="M100" s="825">
        <v>27.37</v>
      </c>
      <c r="N100" s="822">
        <v>1</v>
      </c>
      <c r="O100" s="826">
        <v>0.5</v>
      </c>
      <c r="P100" s="825"/>
      <c r="Q100" s="827">
        <v>0</v>
      </c>
      <c r="R100" s="822"/>
      <c r="S100" s="827">
        <v>0</v>
      </c>
      <c r="T100" s="826"/>
      <c r="U100" s="828">
        <v>0</v>
      </c>
    </row>
    <row r="101" spans="1:21" ht="14.45" customHeight="1" x14ac:dyDescent="0.2">
      <c r="A101" s="821">
        <v>30</v>
      </c>
      <c r="B101" s="822" t="s">
        <v>2955</v>
      </c>
      <c r="C101" s="822" t="s">
        <v>2959</v>
      </c>
      <c r="D101" s="823" t="s">
        <v>4176</v>
      </c>
      <c r="E101" s="824" t="s">
        <v>2964</v>
      </c>
      <c r="F101" s="822" t="s">
        <v>2956</v>
      </c>
      <c r="G101" s="822" t="s">
        <v>3143</v>
      </c>
      <c r="H101" s="822" t="s">
        <v>587</v>
      </c>
      <c r="I101" s="822" t="s">
        <v>2297</v>
      </c>
      <c r="J101" s="822" t="s">
        <v>785</v>
      </c>
      <c r="K101" s="822" t="s">
        <v>2298</v>
      </c>
      <c r="L101" s="825">
        <v>102.93</v>
      </c>
      <c r="M101" s="825">
        <v>102.93</v>
      </c>
      <c r="N101" s="822">
        <v>1</v>
      </c>
      <c r="O101" s="826">
        <v>0.5</v>
      </c>
      <c r="P101" s="825">
        <v>102.93</v>
      </c>
      <c r="Q101" s="827">
        <v>1</v>
      </c>
      <c r="R101" s="822">
        <v>1</v>
      </c>
      <c r="S101" s="827">
        <v>1</v>
      </c>
      <c r="T101" s="826">
        <v>0.5</v>
      </c>
      <c r="U101" s="828">
        <v>1</v>
      </c>
    </row>
    <row r="102" spans="1:21" ht="14.45" customHeight="1" x14ac:dyDescent="0.2">
      <c r="A102" s="821">
        <v>30</v>
      </c>
      <c r="B102" s="822" t="s">
        <v>2955</v>
      </c>
      <c r="C102" s="822" t="s">
        <v>2959</v>
      </c>
      <c r="D102" s="823" t="s">
        <v>4176</v>
      </c>
      <c r="E102" s="824" t="s">
        <v>2964</v>
      </c>
      <c r="F102" s="822" t="s">
        <v>2956</v>
      </c>
      <c r="G102" s="822" t="s">
        <v>3143</v>
      </c>
      <c r="H102" s="822" t="s">
        <v>587</v>
      </c>
      <c r="I102" s="822" t="s">
        <v>2297</v>
      </c>
      <c r="J102" s="822" t="s">
        <v>785</v>
      </c>
      <c r="K102" s="822" t="s">
        <v>2298</v>
      </c>
      <c r="L102" s="825">
        <v>48.89</v>
      </c>
      <c r="M102" s="825">
        <v>48.89</v>
      </c>
      <c r="N102" s="822">
        <v>1</v>
      </c>
      <c r="O102" s="826">
        <v>0.5</v>
      </c>
      <c r="P102" s="825">
        <v>48.89</v>
      </c>
      <c r="Q102" s="827">
        <v>1</v>
      </c>
      <c r="R102" s="822">
        <v>1</v>
      </c>
      <c r="S102" s="827">
        <v>1</v>
      </c>
      <c r="T102" s="826">
        <v>0.5</v>
      </c>
      <c r="U102" s="828">
        <v>1</v>
      </c>
    </row>
    <row r="103" spans="1:21" ht="14.45" customHeight="1" x14ac:dyDescent="0.2">
      <c r="A103" s="821">
        <v>30</v>
      </c>
      <c r="B103" s="822" t="s">
        <v>2955</v>
      </c>
      <c r="C103" s="822" t="s">
        <v>2959</v>
      </c>
      <c r="D103" s="823" t="s">
        <v>4176</v>
      </c>
      <c r="E103" s="824" t="s">
        <v>2964</v>
      </c>
      <c r="F103" s="822" t="s">
        <v>2956</v>
      </c>
      <c r="G103" s="822" t="s">
        <v>3143</v>
      </c>
      <c r="H103" s="822" t="s">
        <v>587</v>
      </c>
      <c r="I103" s="822" t="s">
        <v>2295</v>
      </c>
      <c r="J103" s="822" t="s">
        <v>785</v>
      </c>
      <c r="K103" s="822" t="s">
        <v>2296</v>
      </c>
      <c r="L103" s="825">
        <v>28.81</v>
      </c>
      <c r="M103" s="825">
        <v>259.28999999999996</v>
      </c>
      <c r="N103" s="822">
        <v>9</v>
      </c>
      <c r="O103" s="826">
        <v>7</v>
      </c>
      <c r="P103" s="825">
        <v>86.429999999999993</v>
      </c>
      <c r="Q103" s="827">
        <v>0.33333333333333337</v>
      </c>
      <c r="R103" s="822">
        <v>3</v>
      </c>
      <c r="S103" s="827">
        <v>0.33333333333333331</v>
      </c>
      <c r="T103" s="826">
        <v>1.5</v>
      </c>
      <c r="U103" s="828">
        <v>0.21428571428571427</v>
      </c>
    </row>
    <row r="104" spans="1:21" ht="14.45" customHeight="1" x14ac:dyDescent="0.2">
      <c r="A104" s="821">
        <v>30</v>
      </c>
      <c r="B104" s="822" t="s">
        <v>2955</v>
      </c>
      <c r="C104" s="822" t="s">
        <v>2959</v>
      </c>
      <c r="D104" s="823" t="s">
        <v>4176</v>
      </c>
      <c r="E104" s="824" t="s">
        <v>2964</v>
      </c>
      <c r="F104" s="822" t="s">
        <v>2956</v>
      </c>
      <c r="G104" s="822" t="s">
        <v>3143</v>
      </c>
      <c r="H104" s="822" t="s">
        <v>587</v>
      </c>
      <c r="I104" s="822" t="s">
        <v>2295</v>
      </c>
      <c r="J104" s="822" t="s">
        <v>785</v>
      </c>
      <c r="K104" s="822" t="s">
        <v>2296</v>
      </c>
      <c r="L104" s="825">
        <v>13.68</v>
      </c>
      <c r="M104" s="825">
        <v>41.04</v>
      </c>
      <c r="N104" s="822">
        <v>3</v>
      </c>
      <c r="O104" s="826">
        <v>1.5</v>
      </c>
      <c r="P104" s="825"/>
      <c r="Q104" s="827">
        <v>0</v>
      </c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2955</v>
      </c>
      <c r="C105" s="822" t="s">
        <v>2959</v>
      </c>
      <c r="D105" s="823" t="s">
        <v>4176</v>
      </c>
      <c r="E105" s="824" t="s">
        <v>2964</v>
      </c>
      <c r="F105" s="822" t="s">
        <v>2956</v>
      </c>
      <c r="G105" s="822" t="s">
        <v>3146</v>
      </c>
      <c r="H105" s="822" t="s">
        <v>587</v>
      </c>
      <c r="I105" s="822" t="s">
        <v>2466</v>
      </c>
      <c r="J105" s="822" t="s">
        <v>1351</v>
      </c>
      <c r="K105" s="822" t="s">
        <v>709</v>
      </c>
      <c r="L105" s="825">
        <v>34.47</v>
      </c>
      <c r="M105" s="825">
        <v>241.29</v>
      </c>
      <c r="N105" s="822">
        <v>7</v>
      </c>
      <c r="O105" s="826">
        <v>5.5</v>
      </c>
      <c r="P105" s="825">
        <v>34.47</v>
      </c>
      <c r="Q105" s="827">
        <v>0.14285714285714285</v>
      </c>
      <c r="R105" s="822">
        <v>1</v>
      </c>
      <c r="S105" s="827">
        <v>0.14285714285714285</v>
      </c>
      <c r="T105" s="826">
        <v>1</v>
      </c>
      <c r="U105" s="828">
        <v>0.18181818181818182</v>
      </c>
    </row>
    <row r="106" spans="1:21" ht="14.45" customHeight="1" x14ac:dyDescent="0.2">
      <c r="A106" s="821">
        <v>30</v>
      </c>
      <c r="B106" s="822" t="s">
        <v>2955</v>
      </c>
      <c r="C106" s="822" t="s">
        <v>2959</v>
      </c>
      <c r="D106" s="823" t="s">
        <v>4176</v>
      </c>
      <c r="E106" s="824" t="s">
        <v>2964</v>
      </c>
      <c r="F106" s="822" t="s">
        <v>2956</v>
      </c>
      <c r="G106" s="822" t="s">
        <v>3147</v>
      </c>
      <c r="H106" s="822" t="s">
        <v>329</v>
      </c>
      <c r="I106" s="822" t="s">
        <v>3148</v>
      </c>
      <c r="J106" s="822" t="s">
        <v>1057</v>
      </c>
      <c r="K106" s="822" t="s">
        <v>1058</v>
      </c>
      <c r="L106" s="825">
        <v>79.099999999999994</v>
      </c>
      <c r="M106" s="825">
        <v>79.099999999999994</v>
      </c>
      <c r="N106" s="822">
        <v>1</v>
      </c>
      <c r="O106" s="826">
        <v>1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30</v>
      </c>
      <c r="B107" s="822" t="s">
        <v>2955</v>
      </c>
      <c r="C107" s="822" t="s">
        <v>2959</v>
      </c>
      <c r="D107" s="823" t="s">
        <v>4176</v>
      </c>
      <c r="E107" s="824" t="s">
        <v>2964</v>
      </c>
      <c r="F107" s="822" t="s">
        <v>2956</v>
      </c>
      <c r="G107" s="822" t="s">
        <v>3149</v>
      </c>
      <c r="H107" s="822" t="s">
        <v>329</v>
      </c>
      <c r="I107" s="822" t="s">
        <v>3150</v>
      </c>
      <c r="J107" s="822" t="s">
        <v>3151</v>
      </c>
      <c r="K107" s="822" t="s">
        <v>3152</v>
      </c>
      <c r="L107" s="825">
        <v>21.92</v>
      </c>
      <c r="M107" s="825">
        <v>43.84</v>
      </c>
      <c r="N107" s="822">
        <v>2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30</v>
      </c>
      <c r="B108" s="822" t="s">
        <v>2955</v>
      </c>
      <c r="C108" s="822" t="s">
        <v>2959</v>
      </c>
      <c r="D108" s="823" t="s">
        <v>4176</v>
      </c>
      <c r="E108" s="824" t="s">
        <v>2964</v>
      </c>
      <c r="F108" s="822" t="s">
        <v>2956</v>
      </c>
      <c r="G108" s="822" t="s">
        <v>3153</v>
      </c>
      <c r="H108" s="822" t="s">
        <v>329</v>
      </c>
      <c r="I108" s="822" t="s">
        <v>3154</v>
      </c>
      <c r="J108" s="822" t="s">
        <v>1969</v>
      </c>
      <c r="K108" s="822" t="s">
        <v>2412</v>
      </c>
      <c r="L108" s="825">
        <v>302.49</v>
      </c>
      <c r="M108" s="825">
        <v>302.49</v>
      </c>
      <c r="N108" s="822">
        <v>1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2955</v>
      </c>
      <c r="C109" s="822" t="s">
        <v>2959</v>
      </c>
      <c r="D109" s="823" t="s">
        <v>4176</v>
      </c>
      <c r="E109" s="824" t="s">
        <v>2964</v>
      </c>
      <c r="F109" s="822" t="s">
        <v>2956</v>
      </c>
      <c r="G109" s="822" t="s">
        <v>3155</v>
      </c>
      <c r="H109" s="822" t="s">
        <v>587</v>
      </c>
      <c r="I109" s="822" t="s">
        <v>2472</v>
      </c>
      <c r="J109" s="822" t="s">
        <v>2471</v>
      </c>
      <c r="K109" s="822" t="s">
        <v>2473</v>
      </c>
      <c r="L109" s="825">
        <v>7.47</v>
      </c>
      <c r="M109" s="825">
        <v>7.47</v>
      </c>
      <c r="N109" s="822">
        <v>1</v>
      </c>
      <c r="O109" s="826">
        <v>0.5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2955</v>
      </c>
      <c r="C110" s="822" t="s">
        <v>2959</v>
      </c>
      <c r="D110" s="823" t="s">
        <v>4176</v>
      </c>
      <c r="E110" s="824" t="s">
        <v>2964</v>
      </c>
      <c r="F110" s="822" t="s">
        <v>2956</v>
      </c>
      <c r="G110" s="822" t="s">
        <v>3155</v>
      </c>
      <c r="H110" s="822" t="s">
        <v>587</v>
      </c>
      <c r="I110" s="822" t="s">
        <v>2474</v>
      </c>
      <c r="J110" s="822" t="s">
        <v>2471</v>
      </c>
      <c r="K110" s="822" t="s">
        <v>2475</v>
      </c>
      <c r="L110" s="825">
        <v>11.48</v>
      </c>
      <c r="M110" s="825">
        <v>34.44</v>
      </c>
      <c r="N110" s="822">
        <v>3</v>
      </c>
      <c r="O110" s="826">
        <v>1</v>
      </c>
      <c r="P110" s="825">
        <v>22.96</v>
      </c>
      <c r="Q110" s="827">
        <v>0.66666666666666674</v>
      </c>
      <c r="R110" s="822">
        <v>2</v>
      </c>
      <c r="S110" s="827">
        <v>0.66666666666666663</v>
      </c>
      <c r="T110" s="826">
        <v>0.5</v>
      </c>
      <c r="U110" s="828">
        <v>0.5</v>
      </c>
    </row>
    <row r="111" spans="1:21" ht="14.45" customHeight="1" x14ac:dyDescent="0.2">
      <c r="A111" s="821">
        <v>30</v>
      </c>
      <c r="B111" s="822" t="s">
        <v>2955</v>
      </c>
      <c r="C111" s="822" t="s">
        <v>2959</v>
      </c>
      <c r="D111" s="823" t="s">
        <v>4176</v>
      </c>
      <c r="E111" s="824" t="s">
        <v>2964</v>
      </c>
      <c r="F111" s="822" t="s">
        <v>2956</v>
      </c>
      <c r="G111" s="822" t="s">
        <v>3155</v>
      </c>
      <c r="H111" s="822" t="s">
        <v>587</v>
      </c>
      <c r="I111" s="822" t="s">
        <v>2476</v>
      </c>
      <c r="J111" s="822" t="s">
        <v>2471</v>
      </c>
      <c r="K111" s="822" t="s">
        <v>2453</v>
      </c>
      <c r="L111" s="825">
        <v>34.47</v>
      </c>
      <c r="M111" s="825">
        <v>34.47</v>
      </c>
      <c r="N111" s="822">
        <v>1</v>
      </c>
      <c r="O111" s="826">
        <v>1</v>
      </c>
      <c r="P111" s="825">
        <v>34.47</v>
      </c>
      <c r="Q111" s="827">
        <v>1</v>
      </c>
      <c r="R111" s="822">
        <v>1</v>
      </c>
      <c r="S111" s="827">
        <v>1</v>
      </c>
      <c r="T111" s="826">
        <v>1</v>
      </c>
      <c r="U111" s="828">
        <v>1</v>
      </c>
    </row>
    <row r="112" spans="1:21" ht="14.45" customHeight="1" x14ac:dyDescent="0.2">
      <c r="A112" s="821">
        <v>30</v>
      </c>
      <c r="B112" s="822" t="s">
        <v>2955</v>
      </c>
      <c r="C112" s="822" t="s">
        <v>2959</v>
      </c>
      <c r="D112" s="823" t="s">
        <v>4176</v>
      </c>
      <c r="E112" s="824" t="s">
        <v>2964</v>
      </c>
      <c r="F112" s="822" t="s">
        <v>2956</v>
      </c>
      <c r="G112" s="822" t="s">
        <v>3156</v>
      </c>
      <c r="H112" s="822" t="s">
        <v>329</v>
      </c>
      <c r="I112" s="822" t="s">
        <v>3157</v>
      </c>
      <c r="J112" s="822" t="s">
        <v>1454</v>
      </c>
      <c r="K112" s="822" t="s">
        <v>2922</v>
      </c>
      <c r="L112" s="825">
        <v>105.44</v>
      </c>
      <c r="M112" s="825">
        <v>105.44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30</v>
      </c>
      <c r="B113" s="822" t="s">
        <v>2955</v>
      </c>
      <c r="C113" s="822" t="s">
        <v>2959</v>
      </c>
      <c r="D113" s="823" t="s">
        <v>4176</v>
      </c>
      <c r="E113" s="824" t="s">
        <v>2964</v>
      </c>
      <c r="F113" s="822" t="s">
        <v>2956</v>
      </c>
      <c r="G113" s="822" t="s">
        <v>3156</v>
      </c>
      <c r="H113" s="822" t="s">
        <v>329</v>
      </c>
      <c r="I113" s="822" t="s">
        <v>3158</v>
      </c>
      <c r="J113" s="822" t="s">
        <v>3159</v>
      </c>
      <c r="K113" s="822" t="s">
        <v>2922</v>
      </c>
      <c r="L113" s="825">
        <v>105.44</v>
      </c>
      <c r="M113" s="825">
        <v>105.44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2955</v>
      </c>
      <c r="C114" s="822" t="s">
        <v>2959</v>
      </c>
      <c r="D114" s="823" t="s">
        <v>4176</v>
      </c>
      <c r="E114" s="824" t="s">
        <v>2964</v>
      </c>
      <c r="F114" s="822" t="s">
        <v>2956</v>
      </c>
      <c r="G114" s="822" t="s">
        <v>3160</v>
      </c>
      <c r="H114" s="822" t="s">
        <v>587</v>
      </c>
      <c r="I114" s="822" t="s">
        <v>2710</v>
      </c>
      <c r="J114" s="822" t="s">
        <v>2711</v>
      </c>
      <c r="K114" s="822" t="s">
        <v>2712</v>
      </c>
      <c r="L114" s="825">
        <v>338</v>
      </c>
      <c r="M114" s="825">
        <v>338</v>
      </c>
      <c r="N114" s="822">
        <v>1</v>
      </c>
      <c r="O114" s="826">
        <v>1</v>
      </c>
      <c r="P114" s="825">
        <v>338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30</v>
      </c>
      <c r="B115" s="822" t="s">
        <v>2955</v>
      </c>
      <c r="C115" s="822" t="s">
        <v>2959</v>
      </c>
      <c r="D115" s="823" t="s">
        <v>4176</v>
      </c>
      <c r="E115" s="824" t="s">
        <v>2964</v>
      </c>
      <c r="F115" s="822" t="s">
        <v>2956</v>
      </c>
      <c r="G115" s="822" t="s">
        <v>3161</v>
      </c>
      <c r="H115" s="822" t="s">
        <v>329</v>
      </c>
      <c r="I115" s="822" t="s">
        <v>3162</v>
      </c>
      <c r="J115" s="822" t="s">
        <v>3163</v>
      </c>
      <c r="K115" s="822" t="s">
        <v>3164</v>
      </c>
      <c r="L115" s="825">
        <v>1240.29</v>
      </c>
      <c r="M115" s="825">
        <v>2480.58</v>
      </c>
      <c r="N115" s="822">
        <v>2</v>
      </c>
      <c r="O115" s="826">
        <v>1.5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30</v>
      </c>
      <c r="B116" s="822" t="s">
        <v>2955</v>
      </c>
      <c r="C116" s="822" t="s">
        <v>2959</v>
      </c>
      <c r="D116" s="823" t="s">
        <v>4176</v>
      </c>
      <c r="E116" s="824" t="s">
        <v>2964</v>
      </c>
      <c r="F116" s="822" t="s">
        <v>2956</v>
      </c>
      <c r="G116" s="822" t="s">
        <v>3165</v>
      </c>
      <c r="H116" s="822" t="s">
        <v>329</v>
      </c>
      <c r="I116" s="822" t="s">
        <v>3166</v>
      </c>
      <c r="J116" s="822" t="s">
        <v>3167</v>
      </c>
      <c r="K116" s="822" t="s">
        <v>3168</v>
      </c>
      <c r="L116" s="825">
        <v>356.47</v>
      </c>
      <c r="M116" s="825">
        <v>356.47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30</v>
      </c>
      <c r="B117" s="822" t="s">
        <v>2955</v>
      </c>
      <c r="C117" s="822" t="s">
        <v>2959</v>
      </c>
      <c r="D117" s="823" t="s">
        <v>4176</v>
      </c>
      <c r="E117" s="824" t="s">
        <v>2964</v>
      </c>
      <c r="F117" s="822" t="s">
        <v>2956</v>
      </c>
      <c r="G117" s="822" t="s">
        <v>3169</v>
      </c>
      <c r="H117" s="822" t="s">
        <v>329</v>
      </c>
      <c r="I117" s="822" t="s">
        <v>3170</v>
      </c>
      <c r="J117" s="822" t="s">
        <v>3171</v>
      </c>
      <c r="K117" s="822" t="s">
        <v>703</v>
      </c>
      <c r="L117" s="825">
        <v>93.18</v>
      </c>
      <c r="M117" s="825">
        <v>93.18</v>
      </c>
      <c r="N117" s="822">
        <v>1</v>
      </c>
      <c r="O117" s="826">
        <v>1</v>
      </c>
      <c r="P117" s="825">
        <v>93.18</v>
      </c>
      <c r="Q117" s="827">
        <v>1</v>
      </c>
      <c r="R117" s="822">
        <v>1</v>
      </c>
      <c r="S117" s="827">
        <v>1</v>
      </c>
      <c r="T117" s="826">
        <v>1</v>
      </c>
      <c r="U117" s="828">
        <v>1</v>
      </c>
    </row>
    <row r="118" spans="1:21" ht="14.45" customHeight="1" x14ac:dyDescent="0.2">
      <c r="A118" s="821">
        <v>30</v>
      </c>
      <c r="B118" s="822" t="s">
        <v>2955</v>
      </c>
      <c r="C118" s="822" t="s">
        <v>2959</v>
      </c>
      <c r="D118" s="823" t="s">
        <v>4176</v>
      </c>
      <c r="E118" s="824" t="s">
        <v>2964</v>
      </c>
      <c r="F118" s="822" t="s">
        <v>2956</v>
      </c>
      <c r="G118" s="822" t="s">
        <v>3169</v>
      </c>
      <c r="H118" s="822" t="s">
        <v>329</v>
      </c>
      <c r="I118" s="822" t="s">
        <v>3170</v>
      </c>
      <c r="J118" s="822" t="s">
        <v>3171</v>
      </c>
      <c r="K118" s="822" t="s">
        <v>703</v>
      </c>
      <c r="L118" s="825">
        <v>55.14</v>
      </c>
      <c r="M118" s="825">
        <v>55.14</v>
      </c>
      <c r="N118" s="822">
        <v>1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2955</v>
      </c>
      <c r="C119" s="822" t="s">
        <v>2959</v>
      </c>
      <c r="D119" s="823" t="s">
        <v>4176</v>
      </c>
      <c r="E119" s="824" t="s">
        <v>2964</v>
      </c>
      <c r="F119" s="822" t="s">
        <v>2956</v>
      </c>
      <c r="G119" s="822" t="s">
        <v>3172</v>
      </c>
      <c r="H119" s="822" t="s">
        <v>587</v>
      </c>
      <c r="I119" s="822" t="s">
        <v>2724</v>
      </c>
      <c r="J119" s="822" t="s">
        <v>2725</v>
      </c>
      <c r="K119" s="822" t="s">
        <v>2726</v>
      </c>
      <c r="L119" s="825">
        <v>122.96</v>
      </c>
      <c r="M119" s="825">
        <v>368.88</v>
      </c>
      <c r="N119" s="822">
        <v>3</v>
      </c>
      <c r="O119" s="826">
        <v>2</v>
      </c>
      <c r="P119" s="825">
        <v>122.96</v>
      </c>
      <c r="Q119" s="827">
        <v>0.33333333333333331</v>
      </c>
      <c r="R119" s="822">
        <v>1</v>
      </c>
      <c r="S119" s="827">
        <v>0.33333333333333331</v>
      </c>
      <c r="T119" s="826">
        <v>1</v>
      </c>
      <c r="U119" s="828">
        <v>0.5</v>
      </c>
    </row>
    <row r="120" spans="1:21" ht="14.45" customHeight="1" x14ac:dyDescent="0.2">
      <c r="A120" s="821">
        <v>30</v>
      </c>
      <c r="B120" s="822" t="s">
        <v>2955</v>
      </c>
      <c r="C120" s="822" t="s">
        <v>2959</v>
      </c>
      <c r="D120" s="823" t="s">
        <v>4176</v>
      </c>
      <c r="E120" s="824" t="s">
        <v>2964</v>
      </c>
      <c r="F120" s="822" t="s">
        <v>2956</v>
      </c>
      <c r="G120" s="822" t="s">
        <v>3173</v>
      </c>
      <c r="H120" s="822" t="s">
        <v>329</v>
      </c>
      <c r="I120" s="822" t="s">
        <v>3174</v>
      </c>
      <c r="J120" s="822" t="s">
        <v>1142</v>
      </c>
      <c r="K120" s="822" t="s">
        <v>645</v>
      </c>
      <c r="L120" s="825">
        <v>0</v>
      </c>
      <c r="M120" s="825">
        <v>0</v>
      </c>
      <c r="N120" s="822">
        <v>2</v>
      </c>
      <c r="O120" s="826">
        <v>2</v>
      </c>
      <c r="P120" s="825"/>
      <c r="Q120" s="827"/>
      <c r="R120" s="822"/>
      <c r="S120" s="827">
        <v>0</v>
      </c>
      <c r="T120" s="826"/>
      <c r="U120" s="828">
        <v>0</v>
      </c>
    </row>
    <row r="121" spans="1:21" ht="14.45" customHeight="1" x14ac:dyDescent="0.2">
      <c r="A121" s="821">
        <v>30</v>
      </c>
      <c r="B121" s="822" t="s">
        <v>2955</v>
      </c>
      <c r="C121" s="822" t="s">
        <v>2959</v>
      </c>
      <c r="D121" s="823" t="s">
        <v>4176</v>
      </c>
      <c r="E121" s="824" t="s">
        <v>2964</v>
      </c>
      <c r="F121" s="822" t="s">
        <v>2956</v>
      </c>
      <c r="G121" s="822" t="s">
        <v>3175</v>
      </c>
      <c r="H121" s="822" t="s">
        <v>329</v>
      </c>
      <c r="I121" s="822" t="s">
        <v>3176</v>
      </c>
      <c r="J121" s="822" t="s">
        <v>3177</v>
      </c>
      <c r="K121" s="822" t="s">
        <v>703</v>
      </c>
      <c r="L121" s="825">
        <v>23.3</v>
      </c>
      <c r="M121" s="825">
        <v>23.3</v>
      </c>
      <c r="N121" s="822">
        <v>1</v>
      </c>
      <c r="O121" s="826">
        <v>0.5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30</v>
      </c>
      <c r="B122" s="822" t="s">
        <v>2955</v>
      </c>
      <c r="C122" s="822" t="s">
        <v>2959</v>
      </c>
      <c r="D122" s="823" t="s">
        <v>4176</v>
      </c>
      <c r="E122" s="824" t="s">
        <v>2964</v>
      </c>
      <c r="F122" s="822" t="s">
        <v>2956</v>
      </c>
      <c r="G122" s="822" t="s">
        <v>3178</v>
      </c>
      <c r="H122" s="822" t="s">
        <v>329</v>
      </c>
      <c r="I122" s="822" t="s">
        <v>3179</v>
      </c>
      <c r="J122" s="822" t="s">
        <v>3180</v>
      </c>
      <c r="K122" s="822" t="s">
        <v>3181</v>
      </c>
      <c r="L122" s="825">
        <v>610.09</v>
      </c>
      <c r="M122" s="825">
        <v>1220.18</v>
      </c>
      <c r="N122" s="822">
        <v>2</v>
      </c>
      <c r="O122" s="826">
        <v>1</v>
      </c>
      <c r="P122" s="825">
        <v>610.09</v>
      </c>
      <c r="Q122" s="827">
        <v>0.5</v>
      </c>
      <c r="R122" s="822">
        <v>1</v>
      </c>
      <c r="S122" s="827">
        <v>0.5</v>
      </c>
      <c r="T122" s="826">
        <v>0.5</v>
      </c>
      <c r="U122" s="828">
        <v>0.5</v>
      </c>
    </row>
    <row r="123" spans="1:21" ht="14.45" customHeight="1" x14ac:dyDescent="0.2">
      <c r="A123" s="821">
        <v>30</v>
      </c>
      <c r="B123" s="822" t="s">
        <v>2955</v>
      </c>
      <c r="C123" s="822" t="s">
        <v>2959</v>
      </c>
      <c r="D123" s="823" t="s">
        <v>4176</v>
      </c>
      <c r="E123" s="824" t="s">
        <v>2964</v>
      </c>
      <c r="F123" s="822" t="s">
        <v>2956</v>
      </c>
      <c r="G123" s="822" t="s">
        <v>3182</v>
      </c>
      <c r="H123" s="822" t="s">
        <v>587</v>
      </c>
      <c r="I123" s="822" t="s">
        <v>2652</v>
      </c>
      <c r="J123" s="822" t="s">
        <v>1280</v>
      </c>
      <c r="K123" s="822" t="s">
        <v>1282</v>
      </c>
      <c r="L123" s="825">
        <v>0</v>
      </c>
      <c r="M123" s="825">
        <v>0</v>
      </c>
      <c r="N123" s="822">
        <v>13</v>
      </c>
      <c r="O123" s="826">
        <v>8.5</v>
      </c>
      <c r="P123" s="825">
        <v>0</v>
      </c>
      <c r="Q123" s="827"/>
      <c r="R123" s="822">
        <v>1</v>
      </c>
      <c r="S123" s="827">
        <v>7.6923076923076927E-2</v>
      </c>
      <c r="T123" s="826">
        <v>1</v>
      </c>
      <c r="U123" s="828">
        <v>0.11764705882352941</v>
      </c>
    </row>
    <row r="124" spans="1:21" ht="14.45" customHeight="1" x14ac:dyDescent="0.2">
      <c r="A124" s="821">
        <v>30</v>
      </c>
      <c r="B124" s="822" t="s">
        <v>2955</v>
      </c>
      <c r="C124" s="822" t="s">
        <v>2959</v>
      </c>
      <c r="D124" s="823" t="s">
        <v>4176</v>
      </c>
      <c r="E124" s="824" t="s">
        <v>2964</v>
      </c>
      <c r="F124" s="822" t="s">
        <v>2956</v>
      </c>
      <c r="G124" s="822" t="s">
        <v>3182</v>
      </c>
      <c r="H124" s="822" t="s">
        <v>329</v>
      </c>
      <c r="I124" s="822" t="s">
        <v>3183</v>
      </c>
      <c r="J124" s="822" t="s">
        <v>3184</v>
      </c>
      <c r="K124" s="822" t="s">
        <v>2022</v>
      </c>
      <c r="L124" s="825">
        <v>0</v>
      </c>
      <c r="M124" s="825">
        <v>0</v>
      </c>
      <c r="N124" s="822">
        <v>1</v>
      </c>
      <c r="O124" s="826">
        <v>1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30</v>
      </c>
      <c r="B125" s="822" t="s">
        <v>2955</v>
      </c>
      <c r="C125" s="822" t="s">
        <v>2959</v>
      </c>
      <c r="D125" s="823" t="s">
        <v>4176</v>
      </c>
      <c r="E125" s="824" t="s">
        <v>2964</v>
      </c>
      <c r="F125" s="822" t="s">
        <v>2956</v>
      </c>
      <c r="G125" s="822" t="s">
        <v>3185</v>
      </c>
      <c r="H125" s="822" t="s">
        <v>329</v>
      </c>
      <c r="I125" s="822" t="s">
        <v>3186</v>
      </c>
      <c r="J125" s="822" t="s">
        <v>1551</v>
      </c>
      <c r="K125" s="822" t="s">
        <v>3187</v>
      </c>
      <c r="L125" s="825">
        <v>210.38</v>
      </c>
      <c r="M125" s="825">
        <v>420.76</v>
      </c>
      <c r="N125" s="822">
        <v>2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30</v>
      </c>
      <c r="B126" s="822" t="s">
        <v>2955</v>
      </c>
      <c r="C126" s="822" t="s">
        <v>2959</v>
      </c>
      <c r="D126" s="823" t="s">
        <v>4176</v>
      </c>
      <c r="E126" s="824" t="s">
        <v>2964</v>
      </c>
      <c r="F126" s="822" t="s">
        <v>2956</v>
      </c>
      <c r="G126" s="822" t="s">
        <v>3185</v>
      </c>
      <c r="H126" s="822" t="s">
        <v>329</v>
      </c>
      <c r="I126" s="822" t="s">
        <v>3188</v>
      </c>
      <c r="J126" s="822" t="s">
        <v>1551</v>
      </c>
      <c r="K126" s="822" t="s">
        <v>1041</v>
      </c>
      <c r="L126" s="825">
        <v>42.08</v>
      </c>
      <c r="M126" s="825">
        <v>168.32</v>
      </c>
      <c r="N126" s="822">
        <v>4</v>
      </c>
      <c r="O126" s="826">
        <v>2.5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2955</v>
      </c>
      <c r="C127" s="822" t="s">
        <v>2959</v>
      </c>
      <c r="D127" s="823" t="s">
        <v>4176</v>
      </c>
      <c r="E127" s="824" t="s">
        <v>2964</v>
      </c>
      <c r="F127" s="822" t="s">
        <v>2956</v>
      </c>
      <c r="G127" s="822" t="s">
        <v>3189</v>
      </c>
      <c r="H127" s="822" t="s">
        <v>587</v>
      </c>
      <c r="I127" s="822" t="s">
        <v>2521</v>
      </c>
      <c r="J127" s="822" t="s">
        <v>962</v>
      </c>
      <c r="K127" s="822" t="s">
        <v>2522</v>
      </c>
      <c r="L127" s="825">
        <v>44.86</v>
      </c>
      <c r="M127" s="825">
        <v>44.86</v>
      </c>
      <c r="N127" s="822">
        <v>1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30</v>
      </c>
      <c r="B128" s="822" t="s">
        <v>2955</v>
      </c>
      <c r="C128" s="822" t="s">
        <v>2959</v>
      </c>
      <c r="D128" s="823" t="s">
        <v>4176</v>
      </c>
      <c r="E128" s="824" t="s">
        <v>2964</v>
      </c>
      <c r="F128" s="822" t="s">
        <v>2956</v>
      </c>
      <c r="G128" s="822" t="s">
        <v>3190</v>
      </c>
      <c r="H128" s="822" t="s">
        <v>329</v>
      </c>
      <c r="I128" s="822" t="s">
        <v>3191</v>
      </c>
      <c r="J128" s="822" t="s">
        <v>2080</v>
      </c>
      <c r="K128" s="822" t="s">
        <v>3192</v>
      </c>
      <c r="L128" s="825">
        <v>79.11</v>
      </c>
      <c r="M128" s="825">
        <v>79.11</v>
      </c>
      <c r="N128" s="822">
        <v>1</v>
      </c>
      <c r="O128" s="826">
        <v>1</v>
      </c>
      <c r="P128" s="825"/>
      <c r="Q128" s="827">
        <v>0</v>
      </c>
      <c r="R128" s="822"/>
      <c r="S128" s="827">
        <v>0</v>
      </c>
      <c r="T128" s="826"/>
      <c r="U128" s="828">
        <v>0</v>
      </c>
    </row>
    <row r="129" spans="1:21" ht="14.45" customHeight="1" x14ac:dyDescent="0.2">
      <c r="A129" s="821">
        <v>30</v>
      </c>
      <c r="B129" s="822" t="s">
        <v>2955</v>
      </c>
      <c r="C129" s="822" t="s">
        <v>2959</v>
      </c>
      <c r="D129" s="823" t="s">
        <v>4176</v>
      </c>
      <c r="E129" s="824" t="s">
        <v>2964</v>
      </c>
      <c r="F129" s="822" t="s">
        <v>2956</v>
      </c>
      <c r="G129" s="822" t="s">
        <v>3193</v>
      </c>
      <c r="H129" s="822" t="s">
        <v>587</v>
      </c>
      <c r="I129" s="822" t="s">
        <v>2862</v>
      </c>
      <c r="J129" s="822" t="s">
        <v>2505</v>
      </c>
      <c r="K129" s="822" t="s">
        <v>2863</v>
      </c>
      <c r="L129" s="825">
        <v>102.85</v>
      </c>
      <c r="M129" s="825">
        <v>102.85</v>
      </c>
      <c r="N129" s="822">
        <v>1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30</v>
      </c>
      <c r="B130" s="822" t="s">
        <v>2955</v>
      </c>
      <c r="C130" s="822" t="s">
        <v>2959</v>
      </c>
      <c r="D130" s="823" t="s">
        <v>4176</v>
      </c>
      <c r="E130" s="824" t="s">
        <v>2964</v>
      </c>
      <c r="F130" s="822" t="s">
        <v>2956</v>
      </c>
      <c r="G130" s="822" t="s">
        <v>3194</v>
      </c>
      <c r="H130" s="822" t="s">
        <v>329</v>
      </c>
      <c r="I130" s="822" t="s">
        <v>3195</v>
      </c>
      <c r="J130" s="822" t="s">
        <v>3196</v>
      </c>
      <c r="K130" s="822" t="s">
        <v>3197</v>
      </c>
      <c r="L130" s="825">
        <v>59.88</v>
      </c>
      <c r="M130" s="825">
        <v>59.88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2955</v>
      </c>
      <c r="C131" s="822" t="s">
        <v>2959</v>
      </c>
      <c r="D131" s="823" t="s">
        <v>4176</v>
      </c>
      <c r="E131" s="824" t="s">
        <v>2964</v>
      </c>
      <c r="F131" s="822" t="s">
        <v>2956</v>
      </c>
      <c r="G131" s="822" t="s">
        <v>3198</v>
      </c>
      <c r="H131" s="822" t="s">
        <v>329</v>
      </c>
      <c r="I131" s="822" t="s">
        <v>3199</v>
      </c>
      <c r="J131" s="822" t="s">
        <v>931</v>
      </c>
      <c r="K131" s="822" t="s">
        <v>932</v>
      </c>
      <c r="L131" s="825">
        <v>29.67</v>
      </c>
      <c r="M131" s="825">
        <v>148.35000000000002</v>
      </c>
      <c r="N131" s="822">
        <v>5</v>
      </c>
      <c r="O131" s="826">
        <v>4.5</v>
      </c>
      <c r="P131" s="825">
        <v>29.67</v>
      </c>
      <c r="Q131" s="827">
        <v>0.19999999999999998</v>
      </c>
      <c r="R131" s="822">
        <v>1</v>
      </c>
      <c r="S131" s="827">
        <v>0.2</v>
      </c>
      <c r="T131" s="826">
        <v>1</v>
      </c>
      <c r="U131" s="828">
        <v>0.22222222222222221</v>
      </c>
    </row>
    <row r="132" spans="1:21" ht="14.45" customHeight="1" x14ac:dyDescent="0.2">
      <c r="A132" s="821">
        <v>30</v>
      </c>
      <c r="B132" s="822" t="s">
        <v>2955</v>
      </c>
      <c r="C132" s="822" t="s">
        <v>2959</v>
      </c>
      <c r="D132" s="823" t="s">
        <v>4176</v>
      </c>
      <c r="E132" s="824" t="s">
        <v>2964</v>
      </c>
      <c r="F132" s="822" t="s">
        <v>2956</v>
      </c>
      <c r="G132" s="822" t="s">
        <v>3198</v>
      </c>
      <c r="H132" s="822" t="s">
        <v>329</v>
      </c>
      <c r="I132" s="822" t="s">
        <v>3200</v>
      </c>
      <c r="J132" s="822" t="s">
        <v>1868</v>
      </c>
      <c r="K132" s="822" t="s">
        <v>3201</v>
      </c>
      <c r="L132" s="825">
        <v>76.33</v>
      </c>
      <c r="M132" s="825">
        <v>76.33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30</v>
      </c>
      <c r="B133" s="822" t="s">
        <v>2955</v>
      </c>
      <c r="C133" s="822" t="s">
        <v>2959</v>
      </c>
      <c r="D133" s="823" t="s">
        <v>4176</v>
      </c>
      <c r="E133" s="824" t="s">
        <v>2964</v>
      </c>
      <c r="F133" s="822" t="s">
        <v>2956</v>
      </c>
      <c r="G133" s="822" t="s">
        <v>3198</v>
      </c>
      <c r="H133" s="822" t="s">
        <v>329</v>
      </c>
      <c r="I133" s="822" t="s">
        <v>3202</v>
      </c>
      <c r="J133" s="822" t="s">
        <v>933</v>
      </c>
      <c r="K133" s="822" t="s">
        <v>934</v>
      </c>
      <c r="L133" s="825">
        <v>50.89</v>
      </c>
      <c r="M133" s="825">
        <v>50.89</v>
      </c>
      <c r="N133" s="822">
        <v>1</v>
      </c>
      <c r="O133" s="826">
        <v>0.5</v>
      </c>
      <c r="P133" s="825"/>
      <c r="Q133" s="827">
        <v>0</v>
      </c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30</v>
      </c>
      <c r="B134" s="822" t="s">
        <v>2955</v>
      </c>
      <c r="C134" s="822" t="s">
        <v>2959</v>
      </c>
      <c r="D134" s="823" t="s">
        <v>4176</v>
      </c>
      <c r="E134" s="824" t="s">
        <v>2964</v>
      </c>
      <c r="F134" s="822" t="s">
        <v>2956</v>
      </c>
      <c r="G134" s="822" t="s">
        <v>3203</v>
      </c>
      <c r="H134" s="822" t="s">
        <v>329</v>
      </c>
      <c r="I134" s="822" t="s">
        <v>3204</v>
      </c>
      <c r="J134" s="822" t="s">
        <v>773</v>
      </c>
      <c r="K134" s="822" t="s">
        <v>3205</v>
      </c>
      <c r="L134" s="825">
        <v>132</v>
      </c>
      <c r="M134" s="825">
        <v>132</v>
      </c>
      <c r="N134" s="822">
        <v>1</v>
      </c>
      <c r="O134" s="826">
        <v>0.5</v>
      </c>
      <c r="P134" s="825">
        <v>132</v>
      </c>
      <c r="Q134" s="827">
        <v>1</v>
      </c>
      <c r="R134" s="822">
        <v>1</v>
      </c>
      <c r="S134" s="827">
        <v>1</v>
      </c>
      <c r="T134" s="826">
        <v>0.5</v>
      </c>
      <c r="U134" s="828">
        <v>1</v>
      </c>
    </row>
    <row r="135" spans="1:21" ht="14.45" customHeight="1" x14ac:dyDescent="0.2">
      <c r="A135" s="821">
        <v>30</v>
      </c>
      <c r="B135" s="822" t="s">
        <v>2955</v>
      </c>
      <c r="C135" s="822" t="s">
        <v>2959</v>
      </c>
      <c r="D135" s="823" t="s">
        <v>4176</v>
      </c>
      <c r="E135" s="824" t="s">
        <v>2964</v>
      </c>
      <c r="F135" s="822" t="s">
        <v>2956</v>
      </c>
      <c r="G135" s="822" t="s">
        <v>3206</v>
      </c>
      <c r="H135" s="822" t="s">
        <v>329</v>
      </c>
      <c r="I135" s="822" t="s">
        <v>3207</v>
      </c>
      <c r="J135" s="822" t="s">
        <v>1471</v>
      </c>
      <c r="K135" s="822" t="s">
        <v>3208</v>
      </c>
      <c r="L135" s="825">
        <v>137.88</v>
      </c>
      <c r="M135" s="825">
        <v>413.64</v>
      </c>
      <c r="N135" s="822">
        <v>3</v>
      </c>
      <c r="O135" s="826">
        <v>2.5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30</v>
      </c>
      <c r="B136" s="822" t="s">
        <v>2955</v>
      </c>
      <c r="C136" s="822" t="s">
        <v>2959</v>
      </c>
      <c r="D136" s="823" t="s">
        <v>4176</v>
      </c>
      <c r="E136" s="824" t="s">
        <v>2964</v>
      </c>
      <c r="F136" s="822" t="s">
        <v>2956</v>
      </c>
      <c r="G136" s="822" t="s">
        <v>3209</v>
      </c>
      <c r="H136" s="822" t="s">
        <v>329</v>
      </c>
      <c r="I136" s="822" t="s">
        <v>3210</v>
      </c>
      <c r="J136" s="822" t="s">
        <v>2091</v>
      </c>
      <c r="K136" s="822" t="s">
        <v>2093</v>
      </c>
      <c r="L136" s="825">
        <v>50.09</v>
      </c>
      <c r="M136" s="825">
        <v>50.09</v>
      </c>
      <c r="N136" s="822">
        <v>1</v>
      </c>
      <c r="O136" s="826">
        <v>1</v>
      </c>
      <c r="P136" s="825"/>
      <c r="Q136" s="827">
        <v>0</v>
      </c>
      <c r="R136" s="822"/>
      <c r="S136" s="827">
        <v>0</v>
      </c>
      <c r="T136" s="826"/>
      <c r="U136" s="828">
        <v>0</v>
      </c>
    </row>
    <row r="137" spans="1:21" ht="14.45" customHeight="1" x14ac:dyDescent="0.2">
      <c r="A137" s="821">
        <v>30</v>
      </c>
      <c r="B137" s="822" t="s">
        <v>2955</v>
      </c>
      <c r="C137" s="822" t="s">
        <v>2959</v>
      </c>
      <c r="D137" s="823" t="s">
        <v>4176</v>
      </c>
      <c r="E137" s="824" t="s">
        <v>2964</v>
      </c>
      <c r="F137" s="822" t="s">
        <v>2956</v>
      </c>
      <c r="G137" s="822" t="s">
        <v>3211</v>
      </c>
      <c r="H137" s="822" t="s">
        <v>329</v>
      </c>
      <c r="I137" s="822" t="s">
        <v>3212</v>
      </c>
      <c r="J137" s="822" t="s">
        <v>3213</v>
      </c>
      <c r="K137" s="822" t="s">
        <v>3214</v>
      </c>
      <c r="L137" s="825">
        <v>65.989999999999995</v>
      </c>
      <c r="M137" s="825">
        <v>65.989999999999995</v>
      </c>
      <c r="N137" s="822">
        <v>1</v>
      </c>
      <c r="O137" s="826">
        <v>0.5</v>
      </c>
      <c r="P137" s="825">
        <v>65.989999999999995</v>
      </c>
      <c r="Q137" s="827">
        <v>1</v>
      </c>
      <c r="R137" s="822">
        <v>1</v>
      </c>
      <c r="S137" s="827">
        <v>1</v>
      </c>
      <c r="T137" s="826">
        <v>0.5</v>
      </c>
      <c r="U137" s="828">
        <v>1</v>
      </c>
    </row>
    <row r="138" spans="1:21" ht="14.45" customHeight="1" x14ac:dyDescent="0.2">
      <c r="A138" s="821">
        <v>30</v>
      </c>
      <c r="B138" s="822" t="s">
        <v>2955</v>
      </c>
      <c r="C138" s="822" t="s">
        <v>2959</v>
      </c>
      <c r="D138" s="823" t="s">
        <v>4176</v>
      </c>
      <c r="E138" s="824" t="s">
        <v>2964</v>
      </c>
      <c r="F138" s="822" t="s">
        <v>2956</v>
      </c>
      <c r="G138" s="822" t="s">
        <v>3215</v>
      </c>
      <c r="H138" s="822" t="s">
        <v>587</v>
      </c>
      <c r="I138" s="822" t="s">
        <v>2379</v>
      </c>
      <c r="J138" s="822" t="s">
        <v>2380</v>
      </c>
      <c r="K138" s="822" t="s">
        <v>2381</v>
      </c>
      <c r="L138" s="825">
        <v>131.32</v>
      </c>
      <c r="M138" s="825">
        <v>131.32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2955</v>
      </c>
      <c r="C139" s="822" t="s">
        <v>2959</v>
      </c>
      <c r="D139" s="823" t="s">
        <v>4176</v>
      </c>
      <c r="E139" s="824" t="s">
        <v>2964</v>
      </c>
      <c r="F139" s="822" t="s">
        <v>2956</v>
      </c>
      <c r="G139" s="822" t="s">
        <v>3216</v>
      </c>
      <c r="H139" s="822" t="s">
        <v>329</v>
      </c>
      <c r="I139" s="822" t="s">
        <v>3217</v>
      </c>
      <c r="J139" s="822" t="s">
        <v>3218</v>
      </c>
      <c r="K139" s="822" t="s">
        <v>1534</v>
      </c>
      <c r="L139" s="825">
        <v>43.94</v>
      </c>
      <c r="M139" s="825">
        <v>43.94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30</v>
      </c>
      <c r="B140" s="822" t="s">
        <v>2955</v>
      </c>
      <c r="C140" s="822" t="s">
        <v>2959</v>
      </c>
      <c r="D140" s="823" t="s">
        <v>4176</v>
      </c>
      <c r="E140" s="824" t="s">
        <v>2964</v>
      </c>
      <c r="F140" s="822" t="s">
        <v>2956</v>
      </c>
      <c r="G140" s="822" t="s">
        <v>3219</v>
      </c>
      <c r="H140" s="822" t="s">
        <v>329</v>
      </c>
      <c r="I140" s="822" t="s">
        <v>3220</v>
      </c>
      <c r="J140" s="822" t="s">
        <v>3221</v>
      </c>
      <c r="K140" s="822" t="s">
        <v>3222</v>
      </c>
      <c r="L140" s="825">
        <v>311.02</v>
      </c>
      <c r="M140" s="825">
        <v>311.02</v>
      </c>
      <c r="N140" s="822">
        <v>1</v>
      </c>
      <c r="O140" s="826">
        <v>0.5</v>
      </c>
      <c r="P140" s="825">
        <v>311.02</v>
      </c>
      <c r="Q140" s="827">
        <v>1</v>
      </c>
      <c r="R140" s="822">
        <v>1</v>
      </c>
      <c r="S140" s="827">
        <v>1</v>
      </c>
      <c r="T140" s="826">
        <v>0.5</v>
      </c>
      <c r="U140" s="828">
        <v>1</v>
      </c>
    </row>
    <row r="141" spans="1:21" ht="14.45" customHeight="1" x14ac:dyDescent="0.2">
      <c r="A141" s="821">
        <v>30</v>
      </c>
      <c r="B141" s="822" t="s">
        <v>2955</v>
      </c>
      <c r="C141" s="822" t="s">
        <v>2959</v>
      </c>
      <c r="D141" s="823" t="s">
        <v>4176</v>
      </c>
      <c r="E141" s="824" t="s">
        <v>2964</v>
      </c>
      <c r="F141" s="822" t="s">
        <v>2956</v>
      </c>
      <c r="G141" s="822" t="s">
        <v>3219</v>
      </c>
      <c r="H141" s="822" t="s">
        <v>329</v>
      </c>
      <c r="I141" s="822" t="s">
        <v>3223</v>
      </c>
      <c r="J141" s="822" t="s">
        <v>738</v>
      </c>
      <c r="K141" s="822" t="s">
        <v>803</v>
      </c>
      <c r="L141" s="825">
        <v>0</v>
      </c>
      <c r="M141" s="825">
        <v>0</v>
      </c>
      <c r="N141" s="822">
        <v>2</v>
      </c>
      <c r="O141" s="826">
        <v>1.5</v>
      </c>
      <c r="P141" s="825"/>
      <c r="Q141" s="827"/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30</v>
      </c>
      <c r="B142" s="822" t="s">
        <v>2955</v>
      </c>
      <c r="C142" s="822" t="s">
        <v>2959</v>
      </c>
      <c r="D142" s="823" t="s">
        <v>4176</v>
      </c>
      <c r="E142" s="824" t="s">
        <v>2964</v>
      </c>
      <c r="F142" s="822" t="s">
        <v>2956</v>
      </c>
      <c r="G142" s="822" t="s">
        <v>3219</v>
      </c>
      <c r="H142" s="822" t="s">
        <v>329</v>
      </c>
      <c r="I142" s="822" t="s">
        <v>3224</v>
      </c>
      <c r="J142" s="822" t="s">
        <v>3225</v>
      </c>
      <c r="K142" s="822" t="s">
        <v>3226</v>
      </c>
      <c r="L142" s="825">
        <v>177.92</v>
      </c>
      <c r="M142" s="825">
        <v>177.92</v>
      </c>
      <c r="N142" s="822">
        <v>1</v>
      </c>
      <c r="O142" s="826">
        <v>1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30</v>
      </c>
      <c r="B143" s="822" t="s">
        <v>2955</v>
      </c>
      <c r="C143" s="822" t="s">
        <v>2959</v>
      </c>
      <c r="D143" s="823" t="s">
        <v>4176</v>
      </c>
      <c r="E143" s="824" t="s">
        <v>2964</v>
      </c>
      <c r="F143" s="822" t="s">
        <v>2956</v>
      </c>
      <c r="G143" s="822" t="s">
        <v>3227</v>
      </c>
      <c r="H143" s="822" t="s">
        <v>329</v>
      </c>
      <c r="I143" s="822" t="s">
        <v>3228</v>
      </c>
      <c r="J143" s="822" t="s">
        <v>1227</v>
      </c>
      <c r="K143" s="822" t="s">
        <v>3229</v>
      </c>
      <c r="L143" s="825">
        <v>0</v>
      </c>
      <c r="M143" s="825">
        <v>0</v>
      </c>
      <c r="N143" s="822">
        <v>2</v>
      </c>
      <c r="O143" s="826">
        <v>1.5</v>
      </c>
      <c r="P143" s="825"/>
      <c r="Q143" s="827"/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30</v>
      </c>
      <c r="B144" s="822" t="s">
        <v>2955</v>
      </c>
      <c r="C144" s="822" t="s">
        <v>2959</v>
      </c>
      <c r="D144" s="823" t="s">
        <v>4176</v>
      </c>
      <c r="E144" s="824" t="s">
        <v>2964</v>
      </c>
      <c r="F144" s="822" t="s">
        <v>2956</v>
      </c>
      <c r="G144" s="822" t="s">
        <v>1574</v>
      </c>
      <c r="H144" s="822" t="s">
        <v>587</v>
      </c>
      <c r="I144" s="822" t="s">
        <v>2341</v>
      </c>
      <c r="J144" s="822" t="s">
        <v>2342</v>
      </c>
      <c r="K144" s="822" t="s">
        <v>2343</v>
      </c>
      <c r="L144" s="825">
        <v>120.61</v>
      </c>
      <c r="M144" s="825">
        <v>120.61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2955</v>
      </c>
      <c r="C145" s="822" t="s">
        <v>2959</v>
      </c>
      <c r="D145" s="823" t="s">
        <v>4176</v>
      </c>
      <c r="E145" s="824" t="s">
        <v>2964</v>
      </c>
      <c r="F145" s="822" t="s">
        <v>2956</v>
      </c>
      <c r="G145" s="822" t="s">
        <v>3230</v>
      </c>
      <c r="H145" s="822" t="s">
        <v>587</v>
      </c>
      <c r="I145" s="822" t="s">
        <v>2722</v>
      </c>
      <c r="J145" s="822" t="s">
        <v>1597</v>
      </c>
      <c r="K145" s="822" t="s">
        <v>2084</v>
      </c>
      <c r="L145" s="825">
        <v>0</v>
      </c>
      <c r="M145" s="825">
        <v>0</v>
      </c>
      <c r="N145" s="822">
        <v>1</v>
      </c>
      <c r="O145" s="826">
        <v>1</v>
      </c>
      <c r="P145" s="825">
        <v>0</v>
      </c>
      <c r="Q145" s="827"/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30</v>
      </c>
      <c r="B146" s="822" t="s">
        <v>2955</v>
      </c>
      <c r="C146" s="822" t="s">
        <v>2959</v>
      </c>
      <c r="D146" s="823" t="s">
        <v>4176</v>
      </c>
      <c r="E146" s="824" t="s">
        <v>2964</v>
      </c>
      <c r="F146" s="822" t="s">
        <v>2956</v>
      </c>
      <c r="G146" s="822" t="s">
        <v>3230</v>
      </c>
      <c r="H146" s="822" t="s">
        <v>587</v>
      </c>
      <c r="I146" s="822" t="s">
        <v>2720</v>
      </c>
      <c r="J146" s="822" t="s">
        <v>1597</v>
      </c>
      <c r="K146" s="822" t="s">
        <v>2721</v>
      </c>
      <c r="L146" s="825">
        <v>0</v>
      </c>
      <c r="M146" s="825">
        <v>0</v>
      </c>
      <c r="N146" s="822">
        <v>2</v>
      </c>
      <c r="O146" s="826">
        <v>1.5</v>
      </c>
      <c r="P146" s="825">
        <v>0</v>
      </c>
      <c r="Q146" s="827"/>
      <c r="R146" s="822">
        <v>1</v>
      </c>
      <c r="S146" s="827">
        <v>0.5</v>
      </c>
      <c r="T146" s="826">
        <v>0.5</v>
      </c>
      <c r="U146" s="828">
        <v>0.33333333333333331</v>
      </c>
    </row>
    <row r="147" spans="1:21" ht="14.45" customHeight="1" x14ac:dyDescent="0.2">
      <c r="A147" s="821">
        <v>30</v>
      </c>
      <c r="B147" s="822" t="s">
        <v>2955</v>
      </c>
      <c r="C147" s="822" t="s">
        <v>2959</v>
      </c>
      <c r="D147" s="823" t="s">
        <v>4176</v>
      </c>
      <c r="E147" s="824" t="s">
        <v>2964</v>
      </c>
      <c r="F147" s="822" t="s">
        <v>2956</v>
      </c>
      <c r="G147" s="822" t="s">
        <v>3231</v>
      </c>
      <c r="H147" s="822" t="s">
        <v>587</v>
      </c>
      <c r="I147" s="822" t="s">
        <v>2367</v>
      </c>
      <c r="J147" s="822" t="s">
        <v>889</v>
      </c>
      <c r="K147" s="822" t="s">
        <v>2368</v>
      </c>
      <c r="L147" s="825">
        <v>1771.84</v>
      </c>
      <c r="M147" s="825">
        <v>1771.84</v>
      </c>
      <c r="N147" s="822">
        <v>1</v>
      </c>
      <c r="O147" s="826">
        <v>0.5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30</v>
      </c>
      <c r="B148" s="822" t="s">
        <v>2955</v>
      </c>
      <c r="C148" s="822" t="s">
        <v>2959</v>
      </c>
      <c r="D148" s="823" t="s">
        <v>4176</v>
      </c>
      <c r="E148" s="824" t="s">
        <v>2964</v>
      </c>
      <c r="F148" s="822" t="s">
        <v>2956</v>
      </c>
      <c r="G148" s="822" t="s">
        <v>3231</v>
      </c>
      <c r="H148" s="822" t="s">
        <v>587</v>
      </c>
      <c r="I148" s="822" t="s">
        <v>3232</v>
      </c>
      <c r="J148" s="822" t="s">
        <v>889</v>
      </c>
      <c r="K148" s="822" t="s">
        <v>3233</v>
      </c>
      <c r="L148" s="825">
        <v>1544.99</v>
      </c>
      <c r="M148" s="825">
        <v>7724.95</v>
      </c>
      <c r="N148" s="822">
        <v>5</v>
      </c>
      <c r="O148" s="826">
        <v>3.5</v>
      </c>
      <c r="P148" s="825">
        <v>1544.99</v>
      </c>
      <c r="Q148" s="827">
        <v>0.2</v>
      </c>
      <c r="R148" s="822">
        <v>1</v>
      </c>
      <c r="S148" s="827">
        <v>0.2</v>
      </c>
      <c r="T148" s="826">
        <v>0.5</v>
      </c>
      <c r="U148" s="828">
        <v>0.14285714285714285</v>
      </c>
    </row>
    <row r="149" spans="1:21" ht="14.45" customHeight="1" x14ac:dyDescent="0.2">
      <c r="A149" s="821">
        <v>30</v>
      </c>
      <c r="B149" s="822" t="s">
        <v>2955</v>
      </c>
      <c r="C149" s="822" t="s">
        <v>2959</v>
      </c>
      <c r="D149" s="823" t="s">
        <v>4176</v>
      </c>
      <c r="E149" s="824" t="s">
        <v>2964</v>
      </c>
      <c r="F149" s="822" t="s">
        <v>2956</v>
      </c>
      <c r="G149" s="822" t="s">
        <v>3234</v>
      </c>
      <c r="H149" s="822" t="s">
        <v>587</v>
      </c>
      <c r="I149" s="822" t="s">
        <v>3235</v>
      </c>
      <c r="J149" s="822" t="s">
        <v>1094</v>
      </c>
      <c r="K149" s="822" t="s">
        <v>3236</v>
      </c>
      <c r="L149" s="825">
        <v>414.07</v>
      </c>
      <c r="M149" s="825">
        <v>414.07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2955</v>
      </c>
      <c r="C150" s="822" t="s">
        <v>2959</v>
      </c>
      <c r="D150" s="823" t="s">
        <v>4176</v>
      </c>
      <c r="E150" s="824" t="s">
        <v>2964</v>
      </c>
      <c r="F150" s="822" t="s">
        <v>2956</v>
      </c>
      <c r="G150" s="822" t="s">
        <v>3234</v>
      </c>
      <c r="H150" s="822" t="s">
        <v>329</v>
      </c>
      <c r="I150" s="822" t="s">
        <v>3237</v>
      </c>
      <c r="J150" s="822" t="s">
        <v>3238</v>
      </c>
      <c r="K150" s="822" t="s">
        <v>3239</v>
      </c>
      <c r="L150" s="825">
        <v>165.63</v>
      </c>
      <c r="M150" s="825">
        <v>165.63</v>
      </c>
      <c r="N150" s="822">
        <v>1</v>
      </c>
      <c r="O150" s="826">
        <v>0.5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30</v>
      </c>
      <c r="B151" s="822" t="s">
        <v>2955</v>
      </c>
      <c r="C151" s="822" t="s">
        <v>2959</v>
      </c>
      <c r="D151" s="823" t="s">
        <v>4176</v>
      </c>
      <c r="E151" s="824" t="s">
        <v>2964</v>
      </c>
      <c r="F151" s="822" t="s">
        <v>2956</v>
      </c>
      <c r="G151" s="822" t="s">
        <v>3240</v>
      </c>
      <c r="H151" s="822" t="s">
        <v>329</v>
      </c>
      <c r="I151" s="822" t="s">
        <v>3241</v>
      </c>
      <c r="J151" s="822" t="s">
        <v>3242</v>
      </c>
      <c r="K151" s="822" t="s">
        <v>3243</v>
      </c>
      <c r="L151" s="825">
        <v>50.32</v>
      </c>
      <c r="M151" s="825">
        <v>150.96</v>
      </c>
      <c r="N151" s="822">
        <v>3</v>
      </c>
      <c r="O151" s="826">
        <v>1.5</v>
      </c>
      <c r="P151" s="825">
        <v>100.64</v>
      </c>
      <c r="Q151" s="827">
        <v>0.66666666666666663</v>
      </c>
      <c r="R151" s="822">
        <v>2</v>
      </c>
      <c r="S151" s="827">
        <v>0.66666666666666663</v>
      </c>
      <c r="T151" s="826">
        <v>1</v>
      </c>
      <c r="U151" s="828">
        <v>0.66666666666666663</v>
      </c>
    </row>
    <row r="152" spans="1:21" ht="14.45" customHeight="1" x14ac:dyDescent="0.2">
      <c r="A152" s="821">
        <v>30</v>
      </c>
      <c r="B152" s="822" t="s">
        <v>2955</v>
      </c>
      <c r="C152" s="822" t="s">
        <v>2959</v>
      </c>
      <c r="D152" s="823" t="s">
        <v>4176</v>
      </c>
      <c r="E152" s="824" t="s">
        <v>2964</v>
      </c>
      <c r="F152" s="822" t="s">
        <v>2956</v>
      </c>
      <c r="G152" s="822" t="s">
        <v>3240</v>
      </c>
      <c r="H152" s="822" t="s">
        <v>329</v>
      </c>
      <c r="I152" s="822" t="s">
        <v>3244</v>
      </c>
      <c r="J152" s="822" t="s">
        <v>1588</v>
      </c>
      <c r="K152" s="822" t="s">
        <v>1590</v>
      </c>
      <c r="L152" s="825">
        <v>50.32</v>
      </c>
      <c r="M152" s="825">
        <v>50.32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2955</v>
      </c>
      <c r="C153" s="822" t="s">
        <v>2959</v>
      </c>
      <c r="D153" s="823" t="s">
        <v>4176</v>
      </c>
      <c r="E153" s="824" t="s">
        <v>2964</v>
      </c>
      <c r="F153" s="822" t="s">
        <v>2956</v>
      </c>
      <c r="G153" s="822" t="s">
        <v>3240</v>
      </c>
      <c r="H153" s="822" t="s">
        <v>329</v>
      </c>
      <c r="I153" s="822" t="s">
        <v>3245</v>
      </c>
      <c r="J153" s="822" t="s">
        <v>1588</v>
      </c>
      <c r="K153" s="822" t="s">
        <v>3246</v>
      </c>
      <c r="L153" s="825">
        <v>50.32</v>
      </c>
      <c r="M153" s="825">
        <v>150.96</v>
      </c>
      <c r="N153" s="822">
        <v>3</v>
      </c>
      <c r="O153" s="826">
        <v>1</v>
      </c>
      <c r="P153" s="825">
        <v>100.64</v>
      </c>
      <c r="Q153" s="827">
        <v>0.66666666666666663</v>
      </c>
      <c r="R153" s="822">
        <v>2</v>
      </c>
      <c r="S153" s="827">
        <v>0.66666666666666663</v>
      </c>
      <c r="T153" s="826">
        <v>0.5</v>
      </c>
      <c r="U153" s="828">
        <v>0.5</v>
      </c>
    </row>
    <row r="154" spans="1:21" ht="14.45" customHeight="1" x14ac:dyDescent="0.2">
      <c r="A154" s="821">
        <v>30</v>
      </c>
      <c r="B154" s="822" t="s">
        <v>2955</v>
      </c>
      <c r="C154" s="822" t="s">
        <v>2959</v>
      </c>
      <c r="D154" s="823" t="s">
        <v>4176</v>
      </c>
      <c r="E154" s="824" t="s">
        <v>2964</v>
      </c>
      <c r="F154" s="822" t="s">
        <v>2956</v>
      </c>
      <c r="G154" s="822" t="s">
        <v>3240</v>
      </c>
      <c r="H154" s="822" t="s">
        <v>329</v>
      </c>
      <c r="I154" s="822" t="s">
        <v>3247</v>
      </c>
      <c r="J154" s="822" t="s">
        <v>1588</v>
      </c>
      <c r="K154" s="822" t="s">
        <v>3248</v>
      </c>
      <c r="L154" s="825">
        <v>16.77</v>
      </c>
      <c r="M154" s="825">
        <v>16.77</v>
      </c>
      <c r="N154" s="822">
        <v>1</v>
      </c>
      <c r="O154" s="826">
        <v>0.5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30</v>
      </c>
      <c r="B155" s="822" t="s">
        <v>2955</v>
      </c>
      <c r="C155" s="822" t="s">
        <v>2959</v>
      </c>
      <c r="D155" s="823" t="s">
        <v>4176</v>
      </c>
      <c r="E155" s="824" t="s">
        <v>2964</v>
      </c>
      <c r="F155" s="822" t="s">
        <v>2956</v>
      </c>
      <c r="G155" s="822" t="s">
        <v>3249</v>
      </c>
      <c r="H155" s="822" t="s">
        <v>329</v>
      </c>
      <c r="I155" s="822" t="s">
        <v>3250</v>
      </c>
      <c r="J155" s="822" t="s">
        <v>3251</v>
      </c>
      <c r="K155" s="822" t="s">
        <v>3252</v>
      </c>
      <c r="L155" s="825">
        <v>83.38</v>
      </c>
      <c r="M155" s="825">
        <v>83.38</v>
      </c>
      <c r="N155" s="822">
        <v>1</v>
      </c>
      <c r="O155" s="826">
        <v>0.5</v>
      </c>
      <c r="P155" s="825"/>
      <c r="Q155" s="827">
        <v>0</v>
      </c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30</v>
      </c>
      <c r="B156" s="822" t="s">
        <v>2955</v>
      </c>
      <c r="C156" s="822" t="s">
        <v>2959</v>
      </c>
      <c r="D156" s="823" t="s">
        <v>4176</v>
      </c>
      <c r="E156" s="824" t="s">
        <v>2964</v>
      </c>
      <c r="F156" s="822" t="s">
        <v>2956</v>
      </c>
      <c r="G156" s="822" t="s">
        <v>3253</v>
      </c>
      <c r="H156" s="822" t="s">
        <v>329</v>
      </c>
      <c r="I156" s="822" t="s">
        <v>3254</v>
      </c>
      <c r="J156" s="822" t="s">
        <v>1188</v>
      </c>
      <c r="K156" s="822" t="s">
        <v>3255</v>
      </c>
      <c r="L156" s="825">
        <v>0</v>
      </c>
      <c r="M156" s="825">
        <v>0</v>
      </c>
      <c r="N156" s="822">
        <v>2</v>
      </c>
      <c r="O156" s="826">
        <v>1</v>
      </c>
      <c r="P156" s="825">
        <v>0</v>
      </c>
      <c r="Q156" s="827"/>
      <c r="R156" s="822">
        <v>1</v>
      </c>
      <c r="S156" s="827">
        <v>0.5</v>
      </c>
      <c r="T156" s="826">
        <v>0.5</v>
      </c>
      <c r="U156" s="828">
        <v>0.5</v>
      </c>
    </row>
    <row r="157" spans="1:21" ht="14.45" customHeight="1" x14ac:dyDescent="0.2">
      <c r="A157" s="821">
        <v>30</v>
      </c>
      <c r="B157" s="822" t="s">
        <v>2955</v>
      </c>
      <c r="C157" s="822" t="s">
        <v>2959</v>
      </c>
      <c r="D157" s="823" t="s">
        <v>4176</v>
      </c>
      <c r="E157" s="824" t="s">
        <v>2964</v>
      </c>
      <c r="F157" s="822" t="s">
        <v>2956</v>
      </c>
      <c r="G157" s="822" t="s">
        <v>3256</v>
      </c>
      <c r="H157" s="822" t="s">
        <v>587</v>
      </c>
      <c r="I157" s="822" t="s">
        <v>3257</v>
      </c>
      <c r="J157" s="822" t="s">
        <v>860</v>
      </c>
      <c r="K157" s="822" t="s">
        <v>3258</v>
      </c>
      <c r="L157" s="825">
        <v>0</v>
      </c>
      <c r="M157" s="825">
        <v>0</v>
      </c>
      <c r="N157" s="822">
        <v>5</v>
      </c>
      <c r="O157" s="826">
        <v>3.5</v>
      </c>
      <c r="P157" s="825">
        <v>0</v>
      </c>
      <c r="Q157" s="827"/>
      <c r="R157" s="822">
        <v>2</v>
      </c>
      <c r="S157" s="827">
        <v>0.4</v>
      </c>
      <c r="T157" s="826">
        <v>1.5</v>
      </c>
      <c r="U157" s="828">
        <v>0.42857142857142855</v>
      </c>
    </row>
    <row r="158" spans="1:21" ht="14.45" customHeight="1" x14ac:dyDescent="0.2">
      <c r="A158" s="821">
        <v>30</v>
      </c>
      <c r="B158" s="822" t="s">
        <v>2955</v>
      </c>
      <c r="C158" s="822" t="s">
        <v>2959</v>
      </c>
      <c r="D158" s="823" t="s">
        <v>4176</v>
      </c>
      <c r="E158" s="824" t="s">
        <v>2964</v>
      </c>
      <c r="F158" s="822" t="s">
        <v>2956</v>
      </c>
      <c r="G158" s="822" t="s">
        <v>3259</v>
      </c>
      <c r="H158" s="822" t="s">
        <v>329</v>
      </c>
      <c r="I158" s="822" t="s">
        <v>2875</v>
      </c>
      <c r="J158" s="822" t="s">
        <v>935</v>
      </c>
      <c r="K158" s="822" t="s">
        <v>946</v>
      </c>
      <c r="L158" s="825">
        <v>74.08</v>
      </c>
      <c r="M158" s="825">
        <v>74.08</v>
      </c>
      <c r="N158" s="822">
        <v>1</v>
      </c>
      <c r="O158" s="826">
        <v>1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30</v>
      </c>
      <c r="B159" s="822" t="s">
        <v>2955</v>
      </c>
      <c r="C159" s="822" t="s">
        <v>2959</v>
      </c>
      <c r="D159" s="823" t="s">
        <v>4176</v>
      </c>
      <c r="E159" s="824" t="s">
        <v>2964</v>
      </c>
      <c r="F159" s="822" t="s">
        <v>2956</v>
      </c>
      <c r="G159" s="822" t="s">
        <v>3259</v>
      </c>
      <c r="H159" s="822" t="s">
        <v>587</v>
      </c>
      <c r="I159" s="822" t="s">
        <v>2535</v>
      </c>
      <c r="J159" s="822" t="s">
        <v>2533</v>
      </c>
      <c r="K159" s="822" t="s">
        <v>2536</v>
      </c>
      <c r="L159" s="825">
        <v>63.14</v>
      </c>
      <c r="M159" s="825">
        <v>63.14</v>
      </c>
      <c r="N159" s="822">
        <v>1</v>
      </c>
      <c r="O159" s="826">
        <v>0.5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30</v>
      </c>
      <c r="B160" s="822" t="s">
        <v>2955</v>
      </c>
      <c r="C160" s="822" t="s">
        <v>2959</v>
      </c>
      <c r="D160" s="823" t="s">
        <v>4176</v>
      </c>
      <c r="E160" s="824" t="s">
        <v>2964</v>
      </c>
      <c r="F160" s="822" t="s">
        <v>2956</v>
      </c>
      <c r="G160" s="822" t="s">
        <v>3259</v>
      </c>
      <c r="H160" s="822" t="s">
        <v>587</v>
      </c>
      <c r="I160" s="822" t="s">
        <v>2539</v>
      </c>
      <c r="J160" s="822" t="s">
        <v>2533</v>
      </c>
      <c r="K160" s="822" t="s">
        <v>2540</v>
      </c>
      <c r="L160" s="825">
        <v>84.18</v>
      </c>
      <c r="M160" s="825">
        <v>84.18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2955</v>
      </c>
      <c r="C161" s="822" t="s">
        <v>2959</v>
      </c>
      <c r="D161" s="823" t="s">
        <v>4176</v>
      </c>
      <c r="E161" s="824" t="s">
        <v>2964</v>
      </c>
      <c r="F161" s="822" t="s">
        <v>2956</v>
      </c>
      <c r="G161" s="822" t="s">
        <v>3259</v>
      </c>
      <c r="H161" s="822" t="s">
        <v>329</v>
      </c>
      <c r="I161" s="822" t="s">
        <v>3260</v>
      </c>
      <c r="J161" s="822" t="s">
        <v>935</v>
      </c>
      <c r="K161" s="822" t="s">
        <v>936</v>
      </c>
      <c r="L161" s="825">
        <v>63.14</v>
      </c>
      <c r="M161" s="825">
        <v>63.14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30</v>
      </c>
      <c r="B162" s="822" t="s">
        <v>2955</v>
      </c>
      <c r="C162" s="822" t="s">
        <v>2959</v>
      </c>
      <c r="D162" s="823" t="s">
        <v>4176</v>
      </c>
      <c r="E162" s="824" t="s">
        <v>2964</v>
      </c>
      <c r="F162" s="822" t="s">
        <v>2956</v>
      </c>
      <c r="G162" s="822" t="s">
        <v>3259</v>
      </c>
      <c r="H162" s="822" t="s">
        <v>329</v>
      </c>
      <c r="I162" s="822" t="s">
        <v>3261</v>
      </c>
      <c r="J162" s="822" t="s">
        <v>935</v>
      </c>
      <c r="K162" s="822" t="s">
        <v>2546</v>
      </c>
      <c r="L162" s="825">
        <v>49.08</v>
      </c>
      <c r="M162" s="825">
        <v>49.08</v>
      </c>
      <c r="N162" s="822">
        <v>1</v>
      </c>
      <c r="O162" s="826">
        <v>0.5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30</v>
      </c>
      <c r="B163" s="822" t="s">
        <v>2955</v>
      </c>
      <c r="C163" s="822" t="s">
        <v>2959</v>
      </c>
      <c r="D163" s="823" t="s">
        <v>4176</v>
      </c>
      <c r="E163" s="824" t="s">
        <v>2964</v>
      </c>
      <c r="F163" s="822" t="s">
        <v>2956</v>
      </c>
      <c r="G163" s="822" t="s">
        <v>3259</v>
      </c>
      <c r="H163" s="822" t="s">
        <v>587</v>
      </c>
      <c r="I163" s="822" t="s">
        <v>2537</v>
      </c>
      <c r="J163" s="822" t="s">
        <v>2533</v>
      </c>
      <c r="K163" s="822" t="s">
        <v>2538</v>
      </c>
      <c r="L163" s="825">
        <v>49.08</v>
      </c>
      <c r="M163" s="825">
        <v>147.24</v>
      </c>
      <c r="N163" s="822">
        <v>3</v>
      </c>
      <c r="O163" s="826">
        <v>2</v>
      </c>
      <c r="P163" s="825">
        <v>49.08</v>
      </c>
      <c r="Q163" s="827">
        <v>0.33333333333333331</v>
      </c>
      <c r="R163" s="822">
        <v>1</v>
      </c>
      <c r="S163" s="827">
        <v>0.33333333333333331</v>
      </c>
      <c r="T163" s="826">
        <v>0.5</v>
      </c>
      <c r="U163" s="828">
        <v>0.25</v>
      </c>
    </row>
    <row r="164" spans="1:21" ht="14.45" customHeight="1" x14ac:dyDescent="0.2">
      <c r="A164" s="821">
        <v>30</v>
      </c>
      <c r="B164" s="822" t="s">
        <v>2955</v>
      </c>
      <c r="C164" s="822" t="s">
        <v>2959</v>
      </c>
      <c r="D164" s="823" t="s">
        <v>4176</v>
      </c>
      <c r="E164" s="824" t="s">
        <v>2964</v>
      </c>
      <c r="F164" s="822" t="s">
        <v>2956</v>
      </c>
      <c r="G164" s="822" t="s">
        <v>3259</v>
      </c>
      <c r="H164" s="822" t="s">
        <v>587</v>
      </c>
      <c r="I164" s="822" t="s">
        <v>2541</v>
      </c>
      <c r="J164" s="822" t="s">
        <v>935</v>
      </c>
      <c r="K164" s="822" t="s">
        <v>938</v>
      </c>
      <c r="L164" s="825">
        <v>84.18</v>
      </c>
      <c r="M164" s="825">
        <v>84.18</v>
      </c>
      <c r="N164" s="822">
        <v>1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30</v>
      </c>
      <c r="B165" s="822" t="s">
        <v>2955</v>
      </c>
      <c r="C165" s="822" t="s">
        <v>2959</v>
      </c>
      <c r="D165" s="823" t="s">
        <v>4176</v>
      </c>
      <c r="E165" s="824" t="s">
        <v>2964</v>
      </c>
      <c r="F165" s="822" t="s">
        <v>2956</v>
      </c>
      <c r="G165" s="822" t="s">
        <v>3259</v>
      </c>
      <c r="H165" s="822" t="s">
        <v>587</v>
      </c>
      <c r="I165" s="822" t="s">
        <v>2542</v>
      </c>
      <c r="J165" s="822" t="s">
        <v>935</v>
      </c>
      <c r="K165" s="822" t="s">
        <v>936</v>
      </c>
      <c r="L165" s="825">
        <v>63.14</v>
      </c>
      <c r="M165" s="825">
        <v>63.14</v>
      </c>
      <c r="N165" s="822">
        <v>1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30</v>
      </c>
      <c r="B166" s="822" t="s">
        <v>2955</v>
      </c>
      <c r="C166" s="822" t="s">
        <v>2959</v>
      </c>
      <c r="D166" s="823" t="s">
        <v>4176</v>
      </c>
      <c r="E166" s="824" t="s">
        <v>2964</v>
      </c>
      <c r="F166" s="822" t="s">
        <v>2956</v>
      </c>
      <c r="G166" s="822" t="s">
        <v>3259</v>
      </c>
      <c r="H166" s="822" t="s">
        <v>587</v>
      </c>
      <c r="I166" s="822" t="s">
        <v>2545</v>
      </c>
      <c r="J166" s="822" t="s">
        <v>935</v>
      </c>
      <c r="K166" s="822" t="s">
        <v>2546</v>
      </c>
      <c r="L166" s="825">
        <v>49.08</v>
      </c>
      <c r="M166" s="825">
        <v>49.08</v>
      </c>
      <c r="N166" s="822">
        <v>1</v>
      </c>
      <c r="O166" s="826">
        <v>0.5</v>
      </c>
      <c r="P166" s="825"/>
      <c r="Q166" s="827">
        <v>0</v>
      </c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30</v>
      </c>
      <c r="B167" s="822" t="s">
        <v>2955</v>
      </c>
      <c r="C167" s="822" t="s">
        <v>2959</v>
      </c>
      <c r="D167" s="823" t="s">
        <v>4176</v>
      </c>
      <c r="E167" s="824" t="s">
        <v>2964</v>
      </c>
      <c r="F167" s="822" t="s">
        <v>2956</v>
      </c>
      <c r="G167" s="822" t="s">
        <v>3262</v>
      </c>
      <c r="H167" s="822" t="s">
        <v>329</v>
      </c>
      <c r="I167" s="822" t="s">
        <v>3263</v>
      </c>
      <c r="J167" s="822" t="s">
        <v>3264</v>
      </c>
      <c r="K167" s="822" t="s">
        <v>3265</v>
      </c>
      <c r="L167" s="825">
        <v>0</v>
      </c>
      <c r="M167" s="825">
        <v>0</v>
      </c>
      <c r="N167" s="822">
        <v>1</v>
      </c>
      <c r="O167" s="826">
        <v>1</v>
      </c>
      <c r="P167" s="825">
        <v>0</v>
      </c>
      <c r="Q167" s="827"/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30</v>
      </c>
      <c r="B168" s="822" t="s">
        <v>2955</v>
      </c>
      <c r="C168" s="822" t="s">
        <v>2959</v>
      </c>
      <c r="D168" s="823" t="s">
        <v>4176</v>
      </c>
      <c r="E168" s="824" t="s">
        <v>2964</v>
      </c>
      <c r="F168" s="822" t="s">
        <v>2956</v>
      </c>
      <c r="G168" s="822" t="s">
        <v>3266</v>
      </c>
      <c r="H168" s="822" t="s">
        <v>329</v>
      </c>
      <c r="I168" s="822" t="s">
        <v>3267</v>
      </c>
      <c r="J168" s="822" t="s">
        <v>3268</v>
      </c>
      <c r="K168" s="822" t="s">
        <v>3269</v>
      </c>
      <c r="L168" s="825">
        <v>3070.9</v>
      </c>
      <c r="M168" s="825">
        <v>3070.9</v>
      </c>
      <c r="N168" s="822">
        <v>1</v>
      </c>
      <c r="O168" s="826">
        <v>1</v>
      </c>
      <c r="P168" s="825"/>
      <c r="Q168" s="827">
        <v>0</v>
      </c>
      <c r="R168" s="822"/>
      <c r="S168" s="827">
        <v>0</v>
      </c>
      <c r="T168" s="826"/>
      <c r="U168" s="828">
        <v>0</v>
      </c>
    </row>
    <row r="169" spans="1:21" ht="14.45" customHeight="1" x14ac:dyDescent="0.2">
      <c r="A169" s="821">
        <v>30</v>
      </c>
      <c r="B169" s="822" t="s">
        <v>2955</v>
      </c>
      <c r="C169" s="822" t="s">
        <v>2959</v>
      </c>
      <c r="D169" s="823" t="s">
        <v>4176</v>
      </c>
      <c r="E169" s="824" t="s">
        <v>2964</v>
      </c>
      <c r="F169" s="822" t="s">
        <v>2956</v>
      </c>
      <c r="G169" s="822" t="s">
        <v>3270</v>
      </c>
      <c r="H169" s="822" t="s">
        <v>329</v>
      </c>
      <c r="I169" s="822" t="s">
        <v>3271</v>
      </c>
      <c r="J169" s="822" t="s">
        <v>1199</v>
      </c>
      <c r="K169" s="822" t="s">
        <v>1200</v>
      </c>
      <c r="L169" s="825">
        <v>121.92</v>
      </c>
      <c r="M169" s="825">
        <v>121.92</v>
      </c>
      <c r="N169" s="822">
        <v>1</v>
      </c>
      <c r="O169" s="826">
        <v>0.5</v>
      </c>
      <c r="P169" s="825">
        <v>121.92</v>
      </c>
      <c r="Q169" s="827">
        <v>1</v>
      </c>
      <c r="R169" s="822">
        <v>1</v>
      </c>
      <c r="S169" s="827">
        <v>1</v>
      </c>
      <c r="T169" s="826">
        <v>0.5</v>
      </c>
      <c r="U169" s="828">
        <v>1</v>
      </c>
    </row>
    <row r="170" spans="1:21" ht="14.45" customHeight="1" x14ac:dyDescent="0.2">
      <c r="A170" s="821">
        <v>30</v>
      </c>
      <c r="B170" s="822" t="s">
        <v>2955</v>
      </c>
      <c r="C170" s="822" t="s">
        <v>2959</v>
      </c>
      <c r="D170" s="823" t="s">
        <v>4176</v>
      </c>
      <c r="E170" s="824" t="s">
        <v>2964</v>
      </c>
      <c r="F170" s="822" t="s">
        <v>2957</v>
      </c>
      <c r="G170" s="822" t="s">
        <v>3272</v>
      </c>
      <c r="H170" s="822" t="s">
        <v>329</v>
      </c>
      <c r="I170" s="822" t="s">
        <v>3273</v>
      </c>
      <c r="J170" s="822" t="s">
        <v>2999</v>
      </c>
      <c r="K170" s="822"/>
      <c r="L170" s="825">
        <v>0</v>
      </c>
      <c r="M170" s="825">
        <v>0</v>
      </c>
      <c r="N170" s="822">
        <v>1</v>
      </c>
      <c r="O170" s="826">
        <v>1</v>
      </c>
      <c r="P170" s="825"/>
      <c r="Q170" s="827"/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30</v>
      </c>
      <c r="B171" s="822" t="s">
        <v>2955</v>
      </c>
      <c r="C171" s="822" t="s">
        <v>2959</v>
      </c>
      <c r="D171" s="823" t="s">
        <v>4176</v>
      </c>
      <c r="E171" s="824" t="s">
        <v>2964</v>
      </c>
      <c r="F171" s="822" t="s">
        <v>2957</v>
      </c>
      <c r="G171" s="822" t="s">
        <v>3272</v>
      </c>
      <c r="H171" s="822" t="s">
        <v>329</v>
      </c>
      <c r="I171" s="822" t="s">
        <v>3274</v>
      </c>
      <c r="J171" s="822" t="s">
        <v>2999</v>
      </c>
      <c r="K171" s="822"/>
      <c r="L171" s="825">
        <v>0</v>
      </c>
      <c r="M171" s="825">
        <v>0</v>
      </c>
      <c r="N171" s="822">
        <v>1</v>
      </c>
      <c r="O171" s="826">
        <v>1</v>
      </c>
      <c r="P171" s="825"/>
      <c r="Q171" s="827"/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30</v>
      </c>
      <c r="B172" s="822" t="s">
        <v>2955</v>
      </c>
      <c r="C172" s="822" t="s">
        <v>2959</v>
      </c>
      <c r="D172" s="823" t="s">
        <v>4176</v>
      </c>
      <c r="E172" s="824" t="s">
        <v>2964</v>
      </c>
      <c r="F172" s="822" t="s">
        <v>2958</v>
      </c>
      <c r="G172" s="822" t="s">
        <v>3272</v>
      </c>
      <c r="H172" s="822" t="s">
        <v>329</v>
      </c>
      <c r="I172" s="822" t="s">
        <v>3275</v>
      </c>
      <c r="J172" s="822" t="s">
        <v>3276</v>
      </c>
      <c r="K172" s="822" t="s">
        <v>3277</v>
      </c>
      <c r="L172" s="825">
        <v>5200.3</v>
      </c>
      <c r="M172" s="825">
        <v>5200.3</v>
      </c>
      <c r="N172" s="822">
        <v>1</v>
      </c>
      <c r="O172" s="826">
        <v>1</v>
      </c>
      <c r="P172" s="825">
        <v>5200.3</v>
      </c>
      <c r="Q172" s="827">
        <v>1</v>
      </c>
      <c r="R172" s="822">
        <v>1</v>
      </c>
      <c r="S172" s="827">
        <v>1</v>
      </c>
      <c r="T172" s="826">
        <v>1</v>
      </c>
      <c r="U172" s="828">
        <v>1</v>
      </c>
    </row>
    <row r="173" spans="1:21" ht="14.45" customHeight="1" x14ac:dyDescent="0.2">
      <c r="A173" s="821">
        <v>30</v>
      </c>
      <c r="B173" s="822" t="s">
        <v>2955</v>
      </c>
      <c r="C173" s="822" t="s">
        <v>2959</v>
      </c>
      <c r="D173" s="823" t="s">
        <v>4176</v>
      </c>
      <c r="E173" s="824" t="s">
        <v>2965</v>
      </c>
      <c r="F173" s="822" t="s">
        <v>2956</v>
      </c>
      <c r="G173" s="822" t="s">
        <v>2973</v>
      </c>
      <c r="H173" s="822" t="s">
        <v>329</v>
      </c>
      <c r="I173" s="822" t="s">
        <v>2974</v>
      </c>
      <c r="J173" s="822" t="s">
        <v>2975</v>
      </c>
      <c r="K173" s="822" t="s">
        <v>2039</v>
      </c>
      <c r="L173" s="825">
        <v>70.48</v>
      </c>
      <c r="M173" s="825">
        <v>70.48</v>
      </c>
      <c r="N173" s="822">
        <v>1</v>
      </c>
      <c r="O173" s="826">
        <v>1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2955</v>
      </c>
      <c r="C174" s="822" t="s">
        <v>2959</v>
      </c>
      <c r="D174" s="823" t="s">
        <v>4176</v>
      </c>
      <c r="E174" s="824" t="s">
        <v>2965</v>
      </c>
      <c r="F174" s="822" t="s">
        <v>2956</v>
      </c>
      <c r="G174" s="822" t="s">
        <v>3278</v>
      </c>
      <c r="H174" s="822" t="s">
        <v>329</v>
      </c>
      <c r="I174" s="822" t="s">
        <v>3279</v>
      </c>
      <c r="J174" s="822" t="s">
        <v>3280</v>
      </c>
      <c r="K174" s="822" t="s">
        <v>3281</v>
      </c>
      <c r="L174" s="825">
        <v>127.42</v>
      </c>
      <c r="M174" s="825">
        <v>1146.78</v>
      </c>
      <c r="N174" s="822">
        <v>9</v>
      </c>
      <c r="O174" s="826">
        <v>3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30</v>
      </c>
      <c r="B175" s="822" t="s">
        <v>2955</v>
      </c>
      <c r="C175" s="822" t="s">
        <v>2959</v>
      </c>
      <c r="D175" s="823" t="s">
        <v>4176</v>
      </c>
      <c r="E175" s="824" t="s">
        <v>2965</v>
      </c>
      <c r="F175" s="822" t="s">
        <v>2956</v>
      </c>
      <c r="G175" s="822" t="s">
        <v>2976</v>
      </c>
      <c r="H175" s="822" t="s">
        <v>329</v>
      </c>
      <c r="I175" s="822" t="s">
        <v>3282</v>
      </c>
      <c r="J175" s="822" t="s">
        <v>3283</v>
      </c>
      <c r="K175" s="822" t="s">
        <v>618</v>
      </c>
      <c r="L175" s="825">
        <v>72.55</v>
      </c>
      <c r="M175" s="825">
        <v>72.55</v>
      </c>
      <c r="N175" s="822">
        <v>1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30</v>
      </c>
      <c r="B176" s="822" t="s">
        <v>2955</v>
      </c>
      <c r="C176" s="822" t="s">
        <v>2959</v>
      </c>
      <c r="D176" s="823" t="s">
        <v>4176</v>
      </c>
      <c r="E176" s="824" t="s">
        <v>2965</v>
      </c>
      <c r="F176" s="822" t="s">
        <v>2956</v>
      </c>
      <c r="G176" s="822" t="s">
        <v>2976</v>
      </c>
      <c r="H176" s="822" t="s">
        <v>329</v>
      </c>
      <c r="I176" s="822" t="s">
        <v>3284</v>
      </c>
      <c r="J176" s="822" t="s">
        <v>3285</v>
      </c>
      <c r="K176" s="822" t="s">
        <v>618</v>
      </c>
      <c r="L176" s="825">
        <v>72.55</v>
      </c>
      <c r="M176" s="825">
        <v>145.1</v>
      </c>
      <c r="N176" s="822">
        <v>2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30</v>
      </c>
      <c r="B177" s="822" t="s">
        <v>2955</v>
      </c>
      <c r="C177" s="822" t="s">
        <v>2959</v>
      </c>
      <c r="D177" s="823" t="s">
        <v>4176</v>
      </c>
      <c r="E177" s="824" t="s">
        <v>2965</v>
      </c>
      <c r="F177" s="822" t="s">
        <v>2956</v>
      </c>
      <c r="G177" s="822" t="s">
        <v>2976</v>
      </c>
      <c r="H177" s="822" t="s">
        <v>587</v>
      </c>
      <c r="I177" s="822" t="s">
        <v>2626</v>
      </c>
      <c r="J177" s="822" t="s">
        <v>616</v>
      </c>
      <c r="K177" s="822" t="s">
        <v>617</v>
      </c>
      <c r="L177" s="825">
        <v>21.76</v>
      </c>
      <c r="M177" s="825">
        <v>130.56</v>
      </c>
      <c r="N177" s="822">
        <v>6</v>
      </c>
      <c r="O177" s="826">
        <v>2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2955</v>
      </c>
      <c r="C178" s="822" t="s">
        <v>2959</v>
      </c>
      <c r="D178" s="823" t="s">
        <v>4176</v>
      </c>
      <c r="E178" s="824" t="s">
        <v>2965</v>
      </c>
      <c r="F178" s="822" t="s">
        <v>2956</v>
      </c>
      <c r="G178" s="822" t="s">
        <v>2976</v>
      </c>
      <c r="H178" s="822" t="s">
        <v>329</v>
      </c>
      <c r="I178" s="822" t="s">
        <v>2977</v>
      </c>
      <c r="J178" s="822" t="s">
        <v>1792</v>
      </c>
      <c r="K178" s="822" t="s">
        <v>618</v>
      </c>
      <c r="L178" s="825">
        <v>72.55</v>
      </c>
      <c r="M178" s="825">
        <v>72.55</v>
      </c>
      <c r="N178" s="822">
        <v>1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30</v>
      </c>
      <c r="B179" s="822" t="s">
        <v>2955</v>
      </c>
      <c r="C179" s="822" t="s">
        <v>2959</v>
      </c>
      <c r="D179" s="823" t="s">
        <v>4176</v>
      </c>
      <c r="E179" s="824" t="s">
        <v>2965</v>
      </c>
      <c r="F179" s="822" t="s">
        <v>2956</v>
      </c>
      <c r="G179" s="822" t="s">
        <v>2978</v>
      </c>
      <c r="H179" s="822" t="s">
        <v>587</v>
      </c>
      <c r="I179" s="822" t="s">
        <v>2714</v>
      </c>
      <c r="J179" s="822" t="s">
        <v>2715</v>
      </c>
      <c r="K179" s="822" t="s">
        <v>2716</v>
      </c>
      <c r="L179" s="825">
        <v>23.4</v>
      </c>
      <c r="M179" s="825">
        <v>117</v>
      </c>
      <c r="N179" s="822">
        <v>5</v>
      </c>
      <c r="O179" s="826">
        <v>2.5</v>
      </c>
      <c r="P179" s="825">
        <v>93.6</v>
      </c>
      <c r="Q179" s="827">
        <v>0.79999999999999993</v>
      </c>
      <c r="R179" s="822">
        <v>4</v>
      </c>
      <c r="S179" s="827">
        <v>0.8</v>
      </c>
      <c r="T179" s="826">
        <v>2</v>
      </c>
      <c r="U179" s="828">
        <v>0.8</v>
      </c>
    </row>
    <row r="180" spans="1:21" ht="14.45" customHeight="1" x14ac:dyDescent="0.2">
      <c r="A180" s="821">
        <v>30</v>
      </c>
      <c r="B180" s="822" t="s">
        <v>2955</v>
      </c>
      <c r="C180" s="822" t="s">
        <v>2959</v>
      </c>
      <c r="D180" s="823" t="s">
        <v>4176</v>
      </c>
      <c r="E180" s="824" t="s">
        <v>2965</v>
      </c>
      <c r="F180" s="822" t="s">
        <v>2956</v>
      </c>
      <c r="G180" s="822" t="s">
        <v>2978</v>
      </c>
      <c r="H180" s="822" t="s">
        <v>587</v>
      </c>
      <c r="I180" s="822" t="s">
        <v>2717</v>
      </c>
      <c r="J180" s="822" t="s">
        <v>2715</v>
      </c>
      <c r="K180" s="822" t="s">
        <v>2718</v>
      </c>
      <c r="L180" s="825">
        <v>11.71</v>
      </c>
      <c r="M180" s="825">
        <v>81.97</v>
      </c>
      <c r="N180" s="822">
        <v>7</v>
      </c>
      <c r="O180" s="826">
        <v>3.5</v>
      </c>
      <c r="P180" s="825">
        <v>35.130000000000003</v>
      </c>
      <c r="Q180" s="827">
        <v>0.4285714285714286</v>
      </c>
      <c r="R180" s="822">
        <v>3</v>
      </c>
      <c r="S180" s="827">
        <v>0.42857142857142855</v>
      </c>
      <c r="T180" s="826">
        <v>1</v>
      </c>
      <c r="U180" s="828">
        <v>0.2857142857142857</v>
      </c>
    </row>
    <row r="181" spans="1:21" ht="14.45" customHeight="1" x14ac:dyDescent="0.2">
      <c r="A181" s="821">
        <v>30</v>
      </c>
      <c r="B181" s="822" t="s">
        <v>2955</v>
      </c>
      <c r="C181" s="822" t="s">
        <v>2959</v>
      </c>
      <c r="D181" s="823" t="s">
        <v>4176</v>
      </c>
      <c r="E181" s="824" t="s">
        <v>2965</v>
      </c>
      <c r="F181" s="822" t="s">
        <v>2956</v>
      </c>
      <c r="G181" s="822" t="s">
        <v>2985</v>
      </c>
      <c r="H181" s="822" t="s">
        <v>329</v>
      </c>
      <c r="I181" s="822" t="s">
        <v>3286</v>
      </c>
      <c r="J181" s="822" t="s">
        <v>3287</v>
      </c>
      <c r="K181" s="822" t="s">
        <v>2453</v>
      </c>
      <c r="L181" s="825">
        <v>31.09</v>
      </c>
      <c r="M181" s="825">
        <v>31.09</v>
      </c>
      <c r="N181" s="822">
        <v>1</v>
      </c>
      <c r="O181" s="826">
        <v>1</v>
      </c>
      <c r="P181" s="825"/>
      <c r="Q181" s="827">
        <v>0</v>
      </c>
      <c r="R181" s="822"/>
      <c r="S181" s="827">
        <v>0</v>
      </c>
      <c r="T181" s="826"/>
      <c r="U181" s="828">
        <v>0</v>
      </c>
    </row>
    <row r="182" spans="1:21" ht="14.45" customHeight="1" x14ac:dyDescent="0.2">
      <c r="A182" s="821">
        <v>30</v>
      </c>
      <c r="B182" s="822" t="s">
        <v>2955</v>
      </c>
      <c r="C182" s="822" t="s">
        <v>2959</v>
      </c>
      <c r="D182" s="823" t="s">
        <v>4176</v>
      </c>
      <c r="E182" s="824" t="s">
        <v>2965</v>
      </c>
      <c r="F182" s="822" t="s">
        <v>2956</v>
      </c>
      <c r="G182" s="822" t="s">
        <v>3288</v>
      </c>
      <c r="H182" s="822" t="s">
        <v>329</v>
      </c>
      <c r="I182" s="822" t="s">
        <v>3289</v>
      </c>
      <c r="J182" s="822" t="s">
        <v>3290</v>
      </c>
      <c r="K182" s="822" t="s">
        <v>2917</v>
      </c>
      <c r="L182" s="825">
        <v>16.489999999999998</v>
      </c>
      <c r="M182" s="825">
        <v>98.94</v>
      </c>
      <c r="N182" s="822">
        <v>6</v>
      </c>
      <c r="O182" s="826">
        <v>1</v>
      </c>
      <c r="P182" s="825">
        <v>98.94</v>
      </c>
      <c r="Q182" s="827">
        <v>1</v>
      </c>
      <c r="R182" s="822">
        <v>6</v>
      </c>
      <c r="S182" s="827">
        <v>1</v>
      </c>
      <c r="T182" s="826">
        <v>1</v>
      </c>
      <c r="U182" s="828">
        <v>1</v>
      </c>
    </row>
    <row r="183" spans="1:21" ht="14.45" customHeight="1" x14ac:dyDescent="0.2">
      <c r="A183" s="821">
        <v>30</v>
      </c>
      <c r="B183" s="822" t="s">
        <v>2955</v>
      </c>
      <c r="C183" s="822" t="s">
        <v>2959</v>
      </c>
      <c r="D183" s="823" t="s">
        <v>4176</v>
      </c>
      <c r="E183" s="824" t="s">
        <v>2965</v>
      </c>
      <c r="F183" s="822" t="s">
        <v>2956</v>
      </c>
      <c r="G183" s="822" t="s">
        <v>2988</v>
      </c>
      <c r="H183" s="822" t="s">
        <v>329</v>
      </c>
      <c r="I183" s="822" t="s">
        <v>3291</v>
      </c>
      <c r="J183" s="822" t="s">
        <v>2509</v>
      </c>
      <c r="K183" s="822" t="s">
        <v>3292</v>
      </c>
      <c r="L183" s="825">
        <v>430.05</v>
      </c>
      <c r="M183" s="825">
        <v>1720.2</v>
      </c>
      <c r="N183" s="822">
        <v>4</v>
      </c>
      <c r="O183" s="826">
        <v>4</v>
      </c>
      <c r="P183" s="825">
        <v>1720.2</v>
      </c>
      <c r="Q183" s="827">
        <v>1</v>
      </c>
      <c r="R183" s="822">
        <v>4</v>
      </c>
      <c r="S183" s="827">
        <v>1</v>
      </c>
      <c r="T183" s="826">
        <v>4</v>
      </c>
      <c r="U183" s="828">
        <v>1</v>
      </c>
    </row>
    <row r="184" spans="1:21" ht="14.45" customHeight="1" x14ac:dyDescent="0.2">
      <c r="A184" s="821">
        <v>30</v>
      </c>
      <c r="B184" s="822" t="s">
        <v>2955</v>
      </c>
      <c r="C184" s="822" t="s">
        <v>2959</v>
      </c>
      <c r="D184" s="823" t="s">
        <v>4176</v>
      </c>
      <c r="E184" s="824" t="s">
        <v>2965</v>
      </c>
      <c r="F184" s="822" t="s">
        <v>2956</v>
      </c>
      <c r="G184" s="822" t="s">
        <v>2988</v>
      </c>
      <c r="H184" s="822" t="s">
        <v>329</v>
      </c>
      <c r="I184" s="822" t="s">
        <v>3291</v>
      </c>
      <c r="J184" s="822" t="s">
        <v>2509</v>
      </c>
      <c r="K184" s="822" t="s">
        <v>3292</v>
      </c>
      <c r="L184" s="825">
        <v>254.49</v>
      </c>
      <c r="M184" s="825">
        <v>763.47</v>
      </c>
      <c r="N184" s="822">
        <v>3</v>
      </c>
      <c r="O184" s="826">
        <v>2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30</v>
      </c>
      <c r="B185" s="822" t="s">
        <v>2955</v>
      </c>
      <c r="C185" s="822" t="s">
        <v>2959</v>
      </c>
      <c r="D185" s="823" t="s">
        <v>4176</v>
      </c>
      <c r="E185" s="824" t="s">
        <v>2965</v>
      </c>
      <c r="F185" s="822" t="s">
        <v>2956</v>
      </c>
      <c r="G185" s="822" t="s">
        <v>2988</v>
      </c>
      <c r="H185" s="822" t="s">
        <v>587</v>
      </c>
      <c r="I185" s="822" t="s">
        <v>2511</v>
      </c>
      <c r="J185" s="822" t="s">
        <v>2509</v>
      </c>
      <c r="K185" s="822" t="s">
        <v>2512</v>
      </c>
      <c r="L185" s="825">
        <v>82.7</v>
      </c>
      <c r="M185" s="825">
        <v>248.10000000000002</v>
      </c>
      <c r="N185" s="822">
        <v>3</v>
      </c>
      <c r="O185" s="826">
        <v>2</v>
      </c>
      <c r="P185" s="825">
        <v>165.4</v>
      </c>
      <c r="Q185" s="827">
        <v>0.66666666666666663</v>
      </c>
      <c r="R185" s="822">
        <v>2</v>
      </c>
      <c r="S185" s="827">
        <v>0.66666666666666663</v>
      </c>
      <c r="T185" s="826">
        <v>1.5</v>
      </c>
      <c r="U185" s="828">
        <v>0.75</v>
      </c>
    </row>
    <row r="186" spans="1:21" ht="14.45" customHeight="1" x14ac:dyDescent="0.2">
      <c r="A186" s="821">
        <v>30</v>
      </c>
      <c r="B186" s="822" t="s">
        <v>2955</v>
      </c>
      <c r="C186" s="822" t="s">
        <v>2959</v>
      </c>
      <c r="D186" s="823" t="s">
        <v>4176</v>
      </c>
      <c r="E186" s="824" t="s">
        <v>2965</v>
      </c>
      <c r="F186" s="822" t="s">
        <v>2956</v>
      </c>
      <c r="G186" s="822" t="s">
        <v>2988</v>
      </c>
      <c r="H186" s="822" t="s">
        <v>587</v>
      </c>
      <c r="I186" s="822" t="s">
        <v>2511</v>
      </c>
      <c r="J186" s="822" t="s">
        <v>2509</v>
      </c>
      <c r="K186" s="822" t="s">
        <v>2512</v>
      </c>
      <c r="L186" s="825">
        <v>139.77000000000001</v>
      </c>
      <c r="M186" s="825">
        <v>698.85</v>
      </c>
      <c r="N186" s="822">
        <v>5</v>
      </c>
      <c r="O186" s="826">
        <v>4</v>
      </c>
      <c r="P186" s="825">
        <v>139.77000000000001</v>
      </c>
      <c r="Q186" s="827">
        <v>0.2</v>
      </c>
      <c r="R186" s="822">
        <v>1</v>
      </c>
      <c r="S186" s="827">
        <v>0.2</v>
      </c>
      <c r="T186" s="826">
        <v>1</v>
      </c>
      <c r="U186" s="828">
        <v>0.25</v>
      </c>
    </row>
    <row r="187" spans="1:21" ht="14.45" customHeight="1" x14ac:dyDescent="0.2">
      <c r="A187" s="821">
        <v>30</v>
      </c>
      <c r="B187" s="822" t="s">
        <v>2955</v>
      </c>
      <c r="C187" s="822" t="s">
        <v>2959</v>
      </c>
      <c r="D187" s="823" t="s">
        <v>4176</v>
      </c>
      <c r="E187" s="824" t="s">
        <v>2965</v>
      </c>
      <c r="F187" s="822" t="s">
        <v>2956</v>
      </c>
      <c r="G187" s="822" t="s">
        <v>2988</v>
      </c>
      <c r="H187" s="822" t="s">
        <v>587</v>
      </c>
      <c r="I187" s="822" t="s">
        <v>2515</v>
      </c>
      <c r="J187" s="822" t="s">
        <v>2509</v>
      </c>
      <c r="K187" s="822" t="s">
        <v>2516</v>
      </c>
      <c r="L187" s="825">
        <v>279.52999999999997</v>
      </c>
      <c r="M187" s="825">
        <v>1397.6499999999999</v>
      </c>
      <c r="N187" s="822">
        <v>5</v>
      </c>
      <c r="O187" s="826">
        <v>4.5</v>
      </c>
      <c r="P187" s="825">
        <v>279.52999999999997</v>
      </c>
      <c r="Q187" s="827">
        <v>0.2</v>
      </c>
      <c r="R187" s="822">
        <v>1</v>
      </c>
      <c r="S187" s="827">
        <v>0.2</v>
      </c>
      <c r="T187" s="826">
        <v>1</v>
      </c>
      <c r="U187" s="828">
        <v>0.22222222222222221</v>
      </c>
    </row>
    <row r="188" spans="1:21" ht="14.45" customHeight="1" x14ac:dyDescent="0.2">
      <c r="A188" s="821">
        <v>30</v>
      </c>
      <c r="B188" s="822" t="s">
        <v>2955</v>
      </c>
      <c r="C188" s="822" t="s">
        <v>2959</v>
      </c>
      <c r="D188" s="823" t="s">
        <v>4176</v>
      </c>
      <c r="E188" s="824" t="s">
        <v>2965</v>
      </c>
      <c r="F188" s="822" t="s">
        <v>2956</v>
      </c>
      <c r="G188" s="822" t="s">
        <v>2988</v>
      </c>
      <c r="H188" s="822" t="s">
        <v>587</v>
      </c>
      <c r="I188" s="822" t="s">
        <v>2515</v>
      </c>
      <c r="J188" s="822" t="s">
        <v>2509</v>
      </c>
      <c r="K188" s="822" t="s">
        <v>2516</v>
      </c>
      <c r="L188" s="825">
        <v>165.41</v>
      </c>
      <c r="M188" s="825">
        <v>992.45999999999992</v>
      </c>
      <c r="N188" s="822">
        <v>6</v>
      </c>
      <c r="O188" s="826">
        <v>4</v>
      </c>
      <c r="P188" s="825">
        <v>165.41</v>
      </c>
      <c r="Q188" s="827">
        <v>0.16666666666666669</v>
      </c>
      <c r="R188" s="822">
        <v>1</v>
      </c>
      <c r="S188" s="827">
        <v>0.16666666666666666</v>
      </c>
      <c r="T188" s="826">
        <v>1</v>
      </c>
      <c r="U188" s="828">
        <v>0.25</v>
      </c>
    </row>
    <row r="189" spans="1:21" ht="14.45" customHeight="1" x14ac:dyDescent="0.2">
      <c r="A189" s="821">
        <v>30</v>
      </c>
      <c r="B189" s="822" t="s">
        <v>2955</v>
      </c>
      <c r="C189" s="822" t="s">
        <v>2959</v>
      </c>
      <c r="D189" s="823" t="s">
        <v>4176</v>
      </c>
      <c r="E189" s="824" t="s">
        <v>2965</v>
      </c>
      <c r="F189" s="822" t="s">
        <v>2956</v>
      </c>
      <c r="G189" s="822" t="s">
        <v>2988</v>
      </c>
      <c r="H189" s="822" t="s">
        <v>329</v>
      </c>
      <c r="I189" s="822" t="s">
        <v>3293</v>
      </c>
      <c r="J189" s="822" t="s">
        <v>2518</v>
      </c>
      <c r="K189" s="822" t="s">
        <v>703</v>
      </c>
      <c r="L189" s="825">
        <v>27.56</v>
      </c>
      <c r="M189" s="825">
        <v>82.679999999999993</v>
      </c>
      <c r="N189" s="822">
        <v>3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30</v>
      </c>
      <c r="B190" s="822" t="s">
        <v>2955</v>
      </c>
      <c r="C190" s="822" t="s">
        <v>2959</v>
      </c>
      <c r="D190" s="823" t="s">
        <v>4176</v>
      </c>
      <c r="E190" s="824" t="s">
        <v>2965</v>
      </c>
      <c r="F190" s="822" t="s">
        <v>2956</v>
      </c>
      <c r="G190" s="822" t="s">
        <v>2988</v>
      </c>
      <c r="H190" s="822" t="s">
        <v>329</v>
      </c>
      <c r="I190" s="822" t="s">
        <v>3294</v>
      </c>
      <c r="J190" s="822" t="s">
        <v>2518</v>
      </c>
      <c r="K190" s="822" t="s">
        <v>770</v>
      </c>
      <c r="L190" s="825">
        <v>93.18</v>
      </c>
      <c r="M190" s="825">
        <v>186.36</v>
      </c>
      <c r="N190" s="822">
        <v>2</v>
      </c>
      <c r="O190" s="826">
        <v>1</v>
      </c>
      <c r="P190" s="825">
        <v>186.36</v>
      </c>
      <c r="Q190" s="827">
        <v>1</v>
      </c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30</v>
      </c>
      <c r="B191" s="822" t="s">
        <v>2955</v>
      </c>
      <c r="C191" s="822" t="s">
        <v>2959</v>
      </c>
      <c r="D191" s="823" t="s">
        <v>4176</v>
      </c>
      <c r="E191" s="824" t="s">
        <v>2965</v>
      </c>
      <c r="F191" s="822" t="s">
        <v>2956</v>
      </c>
      <c r="G191" s="822" t="s">
        <v>2988</v>
      </c>
      <c r="H191" s="822" t="s">
        <v>329</v>
      </c>
      <c r="I191" s="822" t="s">
        <v>3294</v>
      </c>
      <c r="J191" s="822" t="s">
        <v>2518</v>
      </c>
      <c r="K191" s="822" t="s">
        <v>770</v>
      </c>
      <c r="L191" s="825">
        <v>55.14</v>
      </c>
      <c r="M191" s="825">
        <v>55.14</v>
      </c>
      <c r="N191" s="822">
        <v>1</v>
      </c>
      <c r="O191" s="826">
        <v>0.5</v>
      </c>
      <c r="P191" s="825">
        <v>55.14</v>
      </c>
      <c r="Q191" s="827">
        <v>1</v>
      </c>
      <c r="R191" s="822">
        <v>1</v>
      </c>
      <c r="S191" s="827">
        <v>1</v>
      </c>
      <c r="T191" s="826">
        <v>0.5</v>
      </c>
      <c r="U191" s="828">
        <v>1</v>
      </c>
    </row>
    <row r="192" spans="1:21" ht="14.45" customHeight="1" x14ac:dyDescent="0.2">
      <c r="A192" s="821">
        <v>30</v>
      </c>
      <c r="B192" s="822" t="s">
        <v>2955</v>
      </c>
      <c r="C192" s="822" t="s">
        <v>2959</v>
      </c>
      <c r="D192" s="823" t="s">
        <v>4176</v>
      </c>
      <c r="E192" s="824" t="s">
        <v>2965</v>
      </c>
      <c r="F192" s="822" t="s">
        <v>2956</v>
      </c>
      <c r="G192" s="822" t="s">
        <v>2988</v>
      </c>
      <c r="H192" s="822" t="s">
        <v>329</v>
      </c>
      <c r="I192" s="822" t="s">
        <v>3295</v>
      </c>
      <c r="J192" s="822" t="s">
        <v>3296</v>
      </c>
      <c r="K192" s="822" t="s">
        <v>770</v>
      </c>
      <c r="L192" s="825">
        <v>93.18</v>
      </c>
      <c r="M192" s="825">
        <v>279.54000000000002</v>
      </c>
      <c r="N192" s="822">
        <v>3</v>
      </c>
      <c r="O192" s="826">
        <v>0.5</v>
      </c>
      <c r="P192" s="825">
        <v>279.54000000000002</v>
      </c>
      <c r="Q192" s="827">
        <v>1</v>
      </c>
      <c r="R192" s="822">
        <v>3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30</v>
      </c>
      <c r="B193" s="822" t="s">
        <v>2955</v>
      </c>
      <c r="C193" s="822" t="s">
        <v>2959</v>
      </c>
      <c r="D193" s="823" t="s">
        <v>4176</v>
      </c>
      <c r="E193" s="824" t="s">
        <v>2965</v>
      </c>
      <c r="F193" s="822" t="s">
        <v>2956</v>
      </c>
      <c r="G193" s="822" t="s">
        <v>3297</v>
      </c>
      <c r="H193" s="822" t="s">
        <v>329</v>
      </c>
      <c r="I193" s="822" t="s">
        <v>3298</v>
      </c>
      <c r="J193" s="822" t="s">
        <v>3299</v>
      </c>
      <c r="K193" s="822" t="s">
        <v>2587</v>
      </c>
      <c r="L193" s="825">
        <v>119.7</v>
      </c>
      <c r="M193" s="825">
        <v>119.7</v>
      </c>
      <c r="N193" s="822">
        <v>1</v>
      </c>
      <c r="O193" s="826">
        <v>1</v>
      </c>
      <c r="P193" s="825">
        <v>119.7</v>
      </c>
      <c r="Q193" s="827">
        <v>1</v>
      </c>
      <c r="R193" s="822">
        <v>1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30</v>
      </c>
      <c r="B194" s="822" t="s">
        <v>2955</v>
      </c>
      <c r="C194" s="822" t="s">
        <v>2959</v>
      </c>
      <c r="D194" s="823" t="s">
        <v>4176</v>
      </c>
      <c r="E194" s="824" t="s">
        <v>2965</v>
      </c>
      <c r="F194" s="822" t="s">
        <v>2956</v>
      </c>
      <c r="G194" s="822" t="s">
        <v>3297</v>
      </c>
      <c r="H194" s="822" t="s">
        <v>329</v>
      </c>
      <c r="I194" s="822" t="s">
        <v>3300</v>
      </c>
      <c r="J194" s="822" t="s">
        <v>3299</v>
      </c>
      <c r="K194" s="822" t="s">
        <v>3301</v>
      </c>
      <c r="L194" s="825">
        <v>924.88</v>
      </c>
      <c r="M194" s="825">
        <v>924.88</v>
      </c>
      <c r="N194" s="822">
        <v>1</v>
      </c>
      <c r="O194" s="826">
        <v>1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30</v>
      </c>
      <c r="B195" s="822" t="s">
        <v>2955</v>
      </c>
      <c r="C195" s="822" t="s">
        <v>2959</v>
      </c>
      <c r="D195" s="823" t="s">
        <v>4176</v>
      </c>
      <c r="E195" s="824" t="s">
        <v>2965</v>
      </c>
      <c r="F195" s="822" t="s">
        <v>2956</v>
      </c>
      <c r="G195" s="822" t="s">
        <v>3302</v>
      </c>
      <c r="H195" s="822" t="s">
        <v>329</v>
      </c>
      <c r="I195" s="822" t="s">
        <v>3303</v>
      </c>
      <c r="J195" s="822" t="s">
        <v>3304</v>
      </c>
      <c r="K195" s="822" t="s">
        <v>3305</v>
      </c>
      <c r="L195" s="825">
        <v>86.02</v>
      </c>
      <c r="M195" s="825">
        <v>258.06</v>
      </c>
      <c r="N195" s="822">
        <v>3</v>
      </c>
      <c r="O195" s="826">
        <v>1.5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30</v>
      </c>
      <c r="B196" s="822" t="s">
        <v>2955</v>
      </c>
      <c r="C196" s="822" t="s">
        <v>2959</v>
      </c>
      <c r="D196" s="823" t="s">
        <v>4176</v>
      </c>
      <c r="E196" s="824" t="s">
        <v>2965</v>
      </c>
      <c r="F196" s="822" t="s">
        <v>2956</v>
      </c>
      <c r="G196" s="822" t="s">
        <v>2990</v>
      </c>
      <c r="H196" s="822" t="s">
        <v>587</v>
      </c>
      <c r="I196" s="822" t="s">
        <v>2837</v>
      </c>
      <c r="J196" s="822" t="s">
        <v>2437</v>
      </c>
      <c r="K196" s="822" t="s">
        <v>2838</v>
      </c>
      <c r="L196" s="825">
        <v>229.38</v>
      </c>
      <c r="M196" s="825">
        <v>229.38</v>
      </c>
      <c r="N196" s="822">
        <v>1</v>
      </c>
      <c r="O196" s="826">
        <v>0.5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30</v>
      </c>
      <c r="B197" s="822" t="s">
        <v>2955</v>
      </c>
      <c r="C197" s="822" t="s">
        <v>2959</v>
      </c>
      <c r="D197" s="823" t="s">
        <v>4176</v>
      </c>
      <c r="E197" s="824" t="s">
        <v>2965</v>
      </c>
      <c r="F197" s="822" t="s">
        <v>2956</v>
      </c>
      <c r="G197" s="822" t="s">
        <v>2995</v>
      </c>
      <c r="H197" s="822" t="s">
        <v>329</v>
      </c>
      <c r="I197" s="822" t="s">
        <v>3306</v>
      </c>
      <c r="J197" s="822" t="s">
        <v>2997</v>
      </c>
      <c r="K197" s="822" t="s">
        <v>3307</v>
      </c>
      <c r="L197" s="825">
        <v>16.38</v>
      </c>
      <c r="M197" s="825">
        <v>16.38</v>
      </c>
      <c r="N197" s="822">
        <v>1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30</v>
      </c>
      <c r="B198" s="822" t="s">
        <v>2955</v>
      </c>
      <c r="C198" s="822" t="s">
        <v>2959</v>
      </c>
      <c r="D198" s="823" t="s">
        <v>4176</v>
      </c>
      <c r="E198" s="824" t="s">
        <v>2965</v>
      </c>
      <c r="F198" s="822" t="s">
        <v>2956</v>
      </c>
      <c r="G198" s="822" t="s">
        <v>2995</v>
      </c>
      <c r="H198" s="822" t="s">
        <v>329</v>
      </c>
      <c r="I198" s="822" t="s">
        <v>3308</v>
      </c>
      <c r="J198" s="822" t="s">
        <v>3309</v>
      </c>
      <c r="K198" s="822" t="s">
        <v>703</v>
      </c>
      <c r="L198" s="825">
        <v>70.23</v>
      </c>
      <c r="M198" s="825">
        <v>491.61</v>
      </c>
      <c r="N198" s="822">
        <v>7</v>
      </c>
      <c r="O198" s="826">
        <v>2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30</v>
      </c>
      <c r="B199" s="822" t="s">
        <v>2955</v>
      </c>
      <c r="C199" s="822" t="s">
        <v>2959</v>
      </c>
      <c r="D199" s="823" t="s">
        <v>4176</v>
      </c>
      <c r="E199" s="824" t="s">
        <v>2965</v>
      </c>
      <c r="F199" s="822" t="s">
        <v>2956</v>
      </c>
      <c r="G199" s="822" t="s">
        <v>2995</v>
      </c>
      <c r="H199" s="822" t="s">
        <v>329</v>
      </c>
      <c r="I199" s="822" t="s">
        <v>3310</v>
      </c>
      <c r="J199" s="822" t="s">
        <v>3311</v>
      </c>
      <c r="K199" s="822" t="s">
        <v>709</v>
      </c>
      <c r="L199" s="825">
        <v>35.11</v>
      </c>
      <c r="M199" s="825">
        <v>351.09999999999997</v>
      </c>
      <c r="N199" s="822">
        <v>10</v>
      </c>
      <c r="O199" s="826">
        <v>3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30</v>
      </c>
      <c r="B200" s="822" t="s">
        <v>2955</v>
      </c>
      <c r="C200" s="822" t="s">
        <v>2959</v>
      </c>
      <c r="D200" s="823" t="s">
        <v>4176</v>
      </c>
      <c r="E200" s="824" t="s">
        <v>2965</v>
      </c>
      <c r="F200" s="822" t="s">
        <v>2956</v>
      </c>
      <c r="G200" s="822" t="s">
        <v>2995</v>
      </c>
      <c r="H200" s="822" t="s">
        <v>587</v>
      </c>
      <c r="I200" s="822" t="s">
        <v>3312</v>
      </c>
      <c r="J200" s="822" t="s">
        <v>702</v>
      </c>
      <c r="K200" s="822" t="s">
        <v>703</v>
      </c>
      <c r="L200" s="825">
        <v>70.23</v>
      </c>
      <c r="M200" s="825">
        <v>210.69</v>
      </c>
      <c r="N200" s="822">
        <v>3</v>
      </c>
      <c r="O200" s="826">
        <v>0.5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30</v>
      </c>
      <c r="B201" s="822" t="s">
        <v>2955</v>
      </c>
      <c r="C201" s="822" t="s">
        <v>2959</v>
      </c>
      <c r="D201" s="823" t="s">
        <v>4176</v>
      </c>
      <c r="E201" s="824" t="s">
        <v>2965</v>
      </c>
      <c r="F201" s="822" t="s">
        <v>2956</v>
      </c>
      <c r="G201" s="822" t="s">
        <v>2995</v>
      </c>
      <c r="H201" s="822" t="s">
        <v>329</v>
      </c>
      <c r="I201" s="822" t="s">
        <v>3313</v>
      </c>
      <c r="J201" s="822" t="s">
        <v>702</v>
      </c>
      <c r="K201" s="822" t="s">
        <v>707</v>
      </c>
      <c r="L201" s="825">
        <v>17.559999999999999</v>
      </c>
      <c r="M201" s="825">
        <v>52.679999999999993</v>
      </c>
      <c r="N201" s="822">
        <v>3</v>
      </c>
      <c r="O201" s="826">
        <v>0.5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30</v>
      </c>
      <c r="B202" s="822" t="s">
        <v>2955</v>
      </c>
      <c r="C202" s="822" t="s">
        <v>2959</v>
      </c>
      <c r="D202" s="823" t="s">
        <v>4176</v>
      </c>
      <c r="E202" s="824" t="s">
        <v>2965</v>
      </c>
      <c r="F202" s="822" t="s">
        <v>2956</v>
      </c>
      <c r="G202" s="822" t="s">
        <v>2995</v>
      </c>
      <c r="H202" s="822" t="s">
        <v>587</v>
      </c>
      <c r="I202" s="822" t="s">
        <v>2443</v>
      </c>
      <c r="J202" s="822" t="s">
        <v>702</v>
      </c>
      <c r="K202" s="822" t="s">
        <v>707</v>
      </c>
      <c r="L202" s="825">
        <v>17.559999999999999</v>
      </c>
      <c r="M202" s="825">
        <v>52.679999999999993</v>
      </c>
      <c r="N202" s="822">
        <v>3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30</v>
      </c>
      <c r="B203" s="822" t="s">
        <v>2955</v>
      </c>
      <c r="C203" s="822" t="s">
        <v>2959</v>
      </c>
      <c r="D203" s="823" t="s">
        <v>4176</v>
      </c>
      <c r="E203" s="824" t="s">
        <v>2965</v>
      </c>
      <c r="F203" s="822" t="s">
        <v>2956</v>
      </c>
      <c r="G203" s="822" t="s">
        <v>2995</v>
      </c>
      <c r="H203" s="822" t="s">
        <v>587</v>
      </c>
      <c r="I203" s="822" t="s">
        <v>2446</v>
      </c>
      <c r="J203" s="822" t="s">
        <v>702</v>
      </c>
      <c r="K203" s="822" t="s">
        <v>703</v>
      </c>
      <c r="L203" s="825">
        <v>70.23</v>
      </c>
      <c r="M203" s="825">
        <v>210.69</v>
      </c>
      <c r="N203" s="822">
        <v>3</v>
      </c>
      <c r="O203" s="826">
        <v>1</v>
      </c>
      <c r="P203" s="825"/>
      <c r="Q203" s="827">
        <v>0</v>
      </c>
      <c r="R203" s="822"/>
      <c r="S203" s="827">
        <v>0</v>
      </c>
      <c r="T203" s="826"/>
      <c r="U203" s="828">
        <v>0</v>
      </c>
    </row>
    <row r="204" spans="1:21" ht="14.45" customHeight="1" x14ac:dyDescent="0.2">
      <c r="A204" s="821">
        <v>30</v>
      </c>
      <c r="B204" s="822" t="s">
        <v>2955</v>
      </c>
      <c r="C204" s="822" t="s">
        <v>2959</v>
      </c>
      <c r="D204" s="823" t="s">
        <v>4176</v>
      </c>
      <c r="E204" s="824" t="s">
        <v>2965</v>
      </c>
      <c r="F204" s="822" t="s">
        <v>2956</v>
      </c>
      <c r="G204" s="822" t="s">
        <v>2995</v>
      </c>
      <c r="H204" s="822" t="s">
        <v>329</v>
      </c>
      <c r="I204" s="822" t="s">
        <v>2998</v>
      </c>
      <c r="J204" s="822" t="s">
        <v>2840</v>
      </c>
      <c r="K204" s="822" t="s">
        <v>707</v>
      </c>
      <c r="L204" s="825">
        <v>17.559999999999999</v>
      </c>
      <c r="M204" s="825">
        <v>52.679999999999993</v>
      </c>
      <c r="N204" s="822">
        <v>3</v>
      </c>
      <c r="O204" s="826">
        <v>0.5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30</v>
      </c>
      <c r="B205" s="822" t="s">
        <v>2955</v>
      </c>
      <c r="C205" s="822" t="s">
        <v>2959</v>
      </c>
      <c r="D205" s="823" t="s">
        <v>4176</v>
      </c>
      <c r="E205" s="824" t="s">
        <v>2965</v>
      </c>
      <c r="F205" s="822" t="s">
        <v>2956</v>
      </c>
      <c r="G205" s="822" t="s">
        <v>2995</v>
      </c>
      <c r="H205" s="822" t="s">
        <v>329</v>
      </c>
      <c r="I205" s="822" t="s">
        <v>2839</v>
      </c>
      <c r="J205" s="822" t="s">
        <v>2840</v>
      </c>
      <c r="K205" s="822" t="s">
        <v>707</v>
      </c>
      <c r="L205" s="825">
        <v>17.559999999999999</v>
      </c>
      <c r="M205" s="825">
        <v>52.679999999999993</v>
      </c>
      <c r="N205" s="822">
        <v>3</v>
      </c>
      <c r="O205" s="826">
        <v>0.5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30</v>
      </c>
      <c r="B206" s="822" t="s">
        <v>2955</v>
      </c>
      <c r="C206" s="822" t="s">
        <v>2959</v>
      </c>
      <c r="D206" s="823" t="s">
        <v>4176</v>
      </c>
      <c r="E206" s="824" t="s">
        <v>2965</v>
      </c>
      <c r="F206" s="822" t="s">
        <v>2956</v>
      </c>
      <c r="G206" s="822" t="s">
        <v>2995</v>
      </c>
      <c r="H206" s="822" t="s">
        <v>329</v>
      </c>
      <c r="I206" s="822" t="s">
        <v>3314</v>
      </c>
      <c r="J206" s="822" t="s">
        <v>779</v>
      </c>
      <c r="K206" s="822" t="s">
        <v>709</v>
      </c>
      <c r="L206" s="825">
        <v>35.11</v>
      </c>
      <c r="M206" s="825">
        <v>105.33</v>
      </c>
      <c r="N206" s="822">
        <v>3</v>
      </c>
      <c r="O206" s="826">
        <v>0.5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30</v>
      </c>
      <c r="B207" s="822" t="s">
        <v>2955</v>
      </c>
      <c r="C207" s="822" t="s">
        <v>2959</v>
      </c>
      <c r="D207" s="823" t="s">
        <v>4176</v>
      </c>
      <c r="E207" s="824" t="s">
        <v>2965</v>
      </c>
      <c r="F207" s="822" t="s">
        <v>2956</v>
      </c>
      <c r="G207" s="822" t="s">
        <v>3000</v>
      </c>
      <c r="H207" s="822" t="s">
        <v>329</v>
      </c>
      <c r="I207" s="822" t="s">
        <v>3001</v>
      </c>
      <c r="J207" s="822" t="s">
        <v>3002</v>
      </c>
      <c r="K207" s="822" t="s">
        <v>3003</v>
      </c>
      <c r="L207" s="825">
        <v>0</v>
      </c>
      <c r="M207" s="825">
        <v>0</v>
      </c>
      <c r="N207" s="822">
        <v>4</v>
      </c>
      <c r="O207" s="826">
        <v>3</v>
      </c>
      <c r="P207" s="825"/>
      <c r="Q207" s="827"/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30</v>
      </c>
      <c r="B208" s="822" t="s">
        <v>2955</v>
      </c>
      <c r="C208" s="822" t="s">
        <v>2959</v>
      </c>
      <c r="D208" s="823" t="s">
        <v>4176</v>
      </c>
      <c r="E208" s="824" t="s">
        <v>2965</v>
      </c>
      <c r="F208" s="822" t="s">
        <v>2956</v>
      </c>
      <c r="G208" s="822" t="s">
        <v>3000</v>
      </c>
      <c r="H208" s="822" t="s">
        <v>329</v>
      </c>
      <c r="I208" s="822" t="s">
        <v>3315</v>
      </c>
      <c r="J208" s="822" t="s">
        <v>3002</v>
      </c>
      <c r="K208" s="822" t="s">
        <v>1163</v>
      </c>
      <c r="L208" s="825">
        <v>0</v>
      </c>
      <c r="M208" s="825">
        <v>0</v>
      </c>
      <c r="N208" s="822">
        <v>2</v>
      </c>
      <c r="O208" s="826">
        <v>0.5</v>
      </c>
      <c r="P208" s="825">
        <v>0</v>
      </c>
      <c r="Q208" s="827"/>
      <c r="R208" s="822">
        <v>2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30</v>
      </c>
      <c r="B209" s="822" t="s">
        <v>2955</v>
      </c>
      <c r="C209" s="822" t="s">
        <v>2959</v>
      </c>
      <c r="D209" s="823" t="s">
        <v>4176</v>
      </c>
      <c r="E209" s="824" t="s">
        <v>2965</v>
      </c>
      <c r="F209" s="822" t="s">
        <v>2956</v>
      </c>
      <c r="G209" s="822" t="s">
        <v>3316</v>
      </c>
      <c r="H209" s="822" t="s">
        <v>587</v>
      </c>
      <c r="I209" s="822" t="s">
        <v>2774</v>
      </c>
      <c r="J209" s="822" t="s">
        <v>1593</v>
      </c>
      <c r="K209" s="822" t="s">
        <v>703</v>
      </c>
      <c r="L209" s="825">
        <v>58.77</v>
      </c>
      <c r="M209" s="825">
        <v>58.77</v>
      </c>
      <c r="N209" s="822">
        <v>1</v>
      </c>
      <c r="O209" s="826">
        <v>1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30</v>
      </c>
      <c r="B210" s="822" t="s">
        <v>2955</v>
      </c>
      <c r="C210" s="822" t="s">
        <v>2959</v>
      </c>
      <c r="D210" s="823" t="s">
        <v>4176</v>
      </c>
      <c r="E210" s="824" t="s">
        <v>2965</v>
      </c>
      <c r="F210" s="822" t="s">
        <v>2956</v>
      </c>
      <c r="G210" s="822" t="s">
        <v>3317</v>
      </c>
      <c r="H210" s="822" t="s">
        <v>329</v>
      </c>
      <c r="I210" s="822" t="s">
        <v>3318</v>
      </c>
      <c r="J210" s="822" t="s">
        <v>3319</v>
      </c>
      <c r="K210" s="822" t="s">
        <v>2130</v>
      </c>
      <c r="L210" s="825">
        <v>0</v>
      </c>
      <c r="M210" s="825">
        <v>0</v>
      </c>
      <c r="N210" s="822">
        <v>4</v>
      </c>
      <c r="O210" s="826">
        <v>2.5</v>
      </c>
      <c r="P210" s="825">
        <v>0</v>
      </c>
      <c r="Q210" s="827"/>
      <c r="R210" s="822">
        <v>3</v>
      </c>
      <c r="S210" s="827">
        <v>0.75</v>
      </c>
      <c r="T210" s="826">
        <v>2</v>
      </c>
      <c r="U210" s="828">
        <v>0.8</v>
      </c>
    </row>
    <row r="211" spans="1:21" ht="14.45" customHeight="1" x14ac:dyDescent="0.2">
      <c r="A211" s="821">
        <v>30</v>
      </c>
      <c r="B211" s="822" t="s">
        <v>2955</v>
      </c>
      <c r="C211" s="822" t="s">
        <v>2959</v>
      </c>
      <c r="D211" s="823" t="s">
        <v>4176</v>
      </c>
      <c r="E211" s="824" t="s">
        <v>2965</v>
      </c>
      <c r="F211" s="822" t="s">
        <v>2956</v>
      </c>
      <c r="G211" s="822" t="s">
        <v>3009</v>
      </c>
      <c r="H211" s="822" t="s">
        <v>329</v>
      </c>
      <c r="I211" s="822" t="s">
        <v>3320</v>
      </c>
      <c r="J211" s="822" t="s">
        <v>2026</v>
      </c>
      <c r="K211" s="822" t="s">
        <v>3321</v>
      </c>
      <c r="L211" s="825">
        <v>4634.96</v>
      </c>
      <c r="M211" s="825">
        <v>4634.96</v>
      </c>
      <c r="N211" s="822">
        <v>1</v>
      </c>
      <c r="O211" s="826">
        <v>0.5</v>
      </c>
      <c r="P211" s="825">
        <v>4634.96</v>
      </c>
      <c r="Q211" s="827">
        <v>1</v>
      </c>
      <c r="R211" s="822">
        <v>1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30</v>
      </c>
      <c r="B212" s="822" t="s">
        <v>2955</v>
      </c>
      <c r="C212" s="822" t="s">
        <v>2959</v>
      </c>
      <c r="D212" s="823" t="s">
        <v>4176</v>
      </c>
      <c r="E212" s="824" t="s">
        <v>2965</v>
      </c>
      <c r="F212" s="822" t="s">
        <v>2956</v>
      </c>
      <c r="G212" s="822" t="s">
        <v>3014</v>
      </c>
      <c r="H212" s="822" t="s">
        <v>329</v>
      </c>
      <c r="I212" s="822" t="s">
        <v>3015</v>
      </c>
      <c r="J212" s="822" t="s">
        <v>3016</v>
      </c>
      <c r="K212" s="822" t="s">
        <v>3017</v>
      </c>
      <c r="L212" s="825">
        <v>23.72</v>
      </c>
      <c r="M212" s="825">
        <v>308.36</v>
      </c>
      <c r="N212" s="822">
        <v>13</v>
      </c>
      <c r="O212" s="826">
        <v>4.5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2955</v>
      </c>
      <c r="C213" s="822" t="s">
        <v>2959</v>
      </c>
      <c r="D213" s="823" t="s">
        <v>4176</v>
      </c>
      <c r="E213" s="824" t="s">
        <v>2965</v>
      </c>
      <c r="F213" s="822" t="s">
        <v>2956</v>
      </c>
      <c r="G213" s="822" t="s">
        <v>3322</v>
      </c>
      <c r="H213" s="822" t="s">
        <v>329</v>
      </c>
      <c r="I213" s="822" t="s">
        <v>3323</v>
      </c>
      <c r="J213" s="822" t="s">
        <v>3324</v>
      </c>
      <c r="K213" s="822" t="s">
        <v>3325</v>
      </c>
      <c r="L213" s="825">
        <v>150.26</v>
      </c>
      <c r="M213" s="825">
        <v>150.26</v>
      </c>
      <c r="N213" s="822">
        <v>1</v>
      </c>
      <c r="O213" s="826">
        <v>1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30</v>
      </c>
      <c r="B214" s="822" t="s">
        <v>2955</v>
      </c>
      <c r="C214" s="822" t="s">
        <v>2959</v>
      </c>
      <c r="D214" s="823" t="s">
        <v>4176</v>
      </c>
      <c r="E214" s="824" t="s">
        <v>2965</v>
      </c>
      <c r="F214" s="822" t="s">
        <v>2956</v>
      </c>
      <c r="G214" s="822" t="s">
        <v>3322</v>
      </c>
      <c r="H214" s="822" t="s">
        <v>329</v>
      </c>
      <c r="I214" s="822" t="s">
        <v>3326</v>
      </c>
      <c r="J214" s="822" t="s">
        <v>3324</v>
      </c>
      <c r="K214" s="822" t="s">
        <v>3327</v>
      </c>
      <c r="L214" s="825">
        <v>225.39</v>
      </c>
      <c r="M214" s="825">
        <v>225.39</v>
      </c>
      <c r="N214" s="822">
        <v>1</v>
      </c>
      <c r="O214" s="826">
        <v>1</v>
      </c>
      <c r="P214" s="825">
        <v>225.39</v>
      </c>
      <c r="Q214" s="827">
        <v>1</v>
      </c>
      <c r="R214" s="822">
        <v>1</v>
      </c>
      <c r="S214" s="827">
        <v>1</v>
      </c>
      <c r="T214" s="826">
        <v>1</v>
      </c>
      <c r="U214" s="828">
        <v>1</v>
      </c>
    </row>
    <row r="215" spans="1:21" ht="14.45" customHeight="1" x14ac:dyDescent="0.2">
      <c r="A215" s="821">
        <v>30</v>
      </c>
      <c r="B215" s="822" t="s">
        <v>2955</v>
      </c>
      <c r="C215" s="822" t="s">
        <v>2959</v>
      </c>
      <c r="D215" s="823" t="s">
        <v>4176</v>
      </c>
      <c r="E215" s="824" t="s">
        <v>2965</v>
      </c>
      <c r="F215" s="822" t="s">
        <v>2956</v>
      </c>
      <c r="G215" s="822" t="s">
        <v>3018</v>
      </c>
      <c r="H215" s="822" t="s">
        <v>329</v>
      </c>
      <c r="I215" s="822" t="s">
        <v>3328</v>
      </c>
      <c r="J215" s="822" t="s">
        <v>3329</v>
      </c>
      <c r="K215" s="822" t="s">
        <v>3330</v>
      </c>
      <c r="L215" s="825">
        <v>52.87</v>
      </c>
      <c r="M215" s="825">
        <v>528.69999999999993</v>
      </c>
      <c r="N215" s="822">
        <v>10</v>
      </c>
      <c r="O215" s="826">
        <v>4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30</v>
      </c>
      <c r="B216" s="822" t="s">
        <v>2955</v>
      </c>
      <c r="C216" s="822" t="s">
        <v>2959</v>
      </c>
      <c r="D216" s="823" t="s">
        <v>4176</v>
      </c>
      <c r="E216" s="824" t="s">
        <v>2965</v>
      </c>
      <c r="F216" s="822" t="s">
        <v>2956</v>
      </c>
      <c r="G216" s="822" t="s">
        <v>3018</v>
      </c>
      <c r="H216" s="822" t="s">
        <v>329</v>
      </c>
      <c r="I216" s="822" t="s">
        <v>3331</v>
      </c>
      <c r="J216" s="822" t="s">
        <v>3332</v>
      </c>
      <c r="K216" s="822" t="s">
        <v>3333</v>
      </c>
      <c r="L216" s="825">
        <v>35.25</v>
      </c>
      <c r="M216" s="825">
        <v>70.5</v>
      </c>
      <c r="N216" s="822">
        <v>2</v>
      </c>
      <c r="O216" s="826">
        <v>0.5</v>
      </c>
      <c r="P216" s="825"/>
      <c r="Q216" s="827">
        <v>0</v>
      </c>
      <c r="R216" s="822"/>
      <c r="S216" s="827">
        <v>0</v>
      </c>
      <c r="T216" s="826"/>
      <c r="U216" s="828">
        <v>0</v>
      </c>
    </row>
    <row r="217" spans="1:21" ht="14.45" customHeight="1" x14ac:dyDescent="0.2">
      <c r="A217" s="821">
        <v>30</v>
      </c>
      <c r="B217" s="822" t="s">
        <v>2955</v>
      </c>
      <c r="C217" s="822" t="s">
        <v>2959</v>
      </c>
      <c r="D217" s="823" t="s">
        <v>4176</v>
      </c>
      <c r="E217" s="824" t="s">
        <v>2965</v>
      </c>
      <c r="F217" s="822" t="s">
        <v>2956</v>
      </c>
      <c r="G217" s="822" t="s">
        <v>3024</v>
      </c>
      <c r="H217" s="822" t="s">
        <v>329</v>
      </c>
      <c r="I217" s="822" t="s">
        <v>3025</v>
      </c>
      <c r="J217" s="822" t="s">
        <v>818</v>
      </c>
      <c r="K217" s="822" t="s">
        <v>840</v>
      </c>
      <c r="L217" s="825">
        <v>91.11</v>
      </c>
      <c r="M217" s="825">
        <v>2277.7499999999995</v>
      </c>
      <c r="N217" s="822">
        <v>25</v>
      </c>
      <c r="O217" s="826">
        <v>8</v>
      </c>
      <c r="P217" s="825">
        <v>364.44</v>
      </c>
      <c r="Q217" s="827">
        <v>0.16000000000000003</v>
      </c>
      <c r="R217" s="822">
        <v>4</v>
      </c>
      <c r="S217" s="827">
        <v>0.16</v>
      </c>
      <c r="T217" s="826">
        <v>2</v>
      </c>
      <c r="U217" s="828">
        <v>0.25</v>
      </c>
    </row>
    <row r="218" spans="1:21" ht="14.45" customHeight="1" x14ac:dyDescent="0.2">
      <c r="A218" s="821">
        <v>30</v>
      </c>
      <c r="B218" s="822" t="s">
        <v>2955</v>
      </c>
      <c r="C218" s="822" t="s">
        <v>2959</v>
      </c>
      <c r="D218" s="823" t="s">
        <v>4176</v>
      </c>
      <c r="E218" s="824" t="s">
        <v>2965</v>
      </c>
      <c r="F218" s="822" t="s">
        <v>2956</v>
      </c>
      <c r="G218" s="822" t="s">
        <v>3024</v>
      </c>
      <c r="H218" s="822" t="s">
        <v>329</v>
      </c>
      <c r="I218" s="822" t="s">
        <v>3334</v>
      </c>
      <c r="J218" s="822" t="s">
        <v>818</v>
      </c>
      <c r="K218" s="822" t="s">
        <v>3335</v>
      </c>
      <c r="L218" s="825">
        <v>273.33</v>
      </c>
      <c r="M218" s="825">
        <v>819.99</v>
      </c>
      <c r="N218" s="822">
        <v>3</v>
      </c>
      <c r="O218" s="826">
        <v>2.5</v>
      </c>
      <c r="P218" s="825">
        <v>273.33</v>
      </c>
      <c r="Q218" s="827">
        <v>0.33333333333333331</v>
      </c>
      <c r="R218" s="822">
        <v>1</v>
      </c>
      <c r="S218" s="827">
        <v>0.33333333333333331</v>
      </c>
      <c r="T218" s="826">
        <v>1</v>
      </c>
      <c r="U218" s="828">
        <v>0.4</v>
      </c>
    </row>
    <row r="219" spans="1:21" ht="14.45" customHeight="1" x14ac:dyDescent="0.2">
      <c r="A219" s="821">
        <v>30</v>
      </c>
      <c r="B219" s="822" t="s">
        <v>2955</v>
      </c>
      <c r="C219" s="822" t="s">
        <v>2959</v>
      </c>
      <c r="D219" s="823" t="s">
        <v>4176</v>
      </c>
      <c r="E219" s="824" t="s">
        <v>2965</v>
      </c>
      <c r="F219" s="822" t="s">
        <v>2956</v>
      </c>
      <c r="G219" s="822" t="s">
        <v>3024</v>
      </c>
      <c r="H219" s="822" t="s">
        <v>329</v>
      </c>
      <c r="I219" s="822" t="s">
        <v>3336</v>
      </c>
      <c r="J219" s="822" t="s">
        <v>818</v>
      </c>
      <c r="K219" s="822" t="s">
        <v>3337</v>
      </c>
      <c r="L219" s="825">
        <v>273.33</v>
      </c>
      <c r="M219" s="825">
        <v>273.33</v>
      </c>
      <c r="N219" s="822">
        <v>1</v>
      </c>
      <c r="O219" s="826">
        <v>1</v>
      </c>
      <c r="P219" s="825"/>
      <c r="Q219" s="827">
        <v>0</v>
      </c>
      <c r="R219" s="822"/>
      <c r="S219" s="827">
        <v>0</v>
      </c>
      <c r="T219" s="826"/>
      <c r="U219" s="828">
        <v>0</v>
      </c>
    </row>
    <row r="220" spans="1:21" ht="14.45" customHeight="1" x14ac:dyDescent="0.2">
      <c r="A220" s="821">
        <v>30</v>
      </c>
      <c r="B220" s="822" t="s">
        <v>2955</v>
      </c>
      <c r="C220" s="822" t="s">
        <v>2959</v>
      </c>
      <c r="D220" s="823" t="s">
        <v>4176</v>
      </c>
      <c r="E220" s="824" t="s">
        <v>2965</v>
      </c>
      <c r="F220" s="822" t="s">
        <v>2956</v>
      </c>
      <c r="G220" s="822" t="s">
        <v>3028</v>
      </c>
      <c r="H220" s="822" t="s">
        <v>329</v>
      </c>
      <c r="I220" s="822" t="s">
        <v>3338</v>
      </c>
      <c r="J220" s="822" t="s">
        <v>3339</v>
      </c>
      <c r="K220" s="822" t="s">
        <v>849</v>
      </c>
      <c r="L220" s="825">
        <v>528.44000000000005</v>
      </c>
      <c r="M220" s="825">
        <v>3170.6400000000003</v>
      </c>
      <c r="N220" s="822">
        <v>6</v>
      </c>
      <c r="O220" s="826">
        <v>2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30</v>
      </c>
      <c r="B221" s="822" t="s">
        <v>2955</v>
      </c>
      <c r="C221" s="822" t="s">
        <v>2959</v>
      </c>
      <c r="D221" s="823" t="s">
        <v>4176</v>
      </c>
      <c r="E221" s="824" t="s">
        <v>2965</v>
      </c>
      <c r="F221" s="822" t="s">
        <v>2956</v>
      </c>
      <c r="G221" s="822" t="s">
        <v>3028</v>
      </c>
      <c r="H221" s="822" t="s">
        <v>329</v>
      </c>
      <c r="I221" s="822" t="s">
        <v>3340</v>
      </c>
      <c r="J221" s="822" t="s">
        <v>3341</v>
      </c>
      <c r="K221" s="822" t="s">
        <v>848</v>
      </c>
      <c r="L221" s="825">
        <v>178.23</v>
      </c>
      <c r="M221" s="825">
        <v>534.68999999999994</v>
      </c>
      <c r="N221" s="822">
        <v>3</v>
      </c>
      <c r="O221" s="826">
        <v>0.5</v>
      </c>
      <c r="P221" s="825">
        <v>534.68999999999994</v>
      </c>
      <c r="Q221" s="827">
        <v>1</v>
      </c>
      <c r="R221" s="822">
        <v>3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30</v>
      </c>
      <c r="B222" s="822" t="s">
        <v>2955</v>
      </c>
      <c r="C222" s="822" t="s">
        <v>2959</v>
      </c>
      <c r="D222" s="823" t="s">
        <v>4176</v>
      </c>
      <c r="E222" s="824" t="s">
        <v>2965</v>
      </c>
      <c r="F222" s="822" t="s">
        <v>2956</v>
      </c>
      <c r="G222" s="822" t="s">
        <v>3028</v>
      </c>
      <c r="H222" s="822" t="s">
        <v>329</v>
      </c>
      <c r="I222" s="822" t="s">
        <v>3342</v>
      </c>
      <c r="J222" s="822" t="s">
        <v>3343</v>
      </c>
      <c r="K222" s="822" t="s">
        <v>849</v>
      </c>
      <c r="L222" s="825">
        <v>356.47</v>
      </c>
      <c r="M222" s="825">
        <v>1069.4100000000001</v>
      </c>
      <c r="N222" s="822">
        <v>3</v>
      </c>
      <c r="O222" s="826">
        <v>0.5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2955</v>
      </c>
      <c r="C223" s="822" t="s">
        <v>2959</v>
      </c>
      <c r="D223" s="823" t="s">
        <v>4176</v>
      </c>
      <c r="E223" s="824" t="s">
        <v>2965</v>
      </c>
      <c r="F223" s="822" t="s">
        <v>2956</v>
      </c>
      <c r="G223" s="822" t="s">
        <v>3028</v>
      </c>
      <c r="H223" s="822" t="s">
        <v>329</v>
      </c>
      <c r="I223" s="822" t="s">
        <v>3342</v>
      </c>
      <c r="J223" s="822" t="s">
        <v>3343</v>
      </c>
      <c r="K223" s="822" t="s">
        <v>849</v>
      </c>
      <c r="L223" s="825">
        <v>528.44000000000005</v>
      </c>
      <c r="M223" s="825">
        <v>528.44000000000005</v>
      </c>
      <c r="N223" s="822">
        <v>1</v>
      </c>
      <c r="O223" s="826">
        <v>0.5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2955</v>
      </c>
      <c r="C224" s="822" t="s">
        <v>2959</v>
      </c>
      <c r="D224" s="823" t="s">
        <v>4176</v>
      </c>
      <c r="E224" s="824" t="s">
        <v>2965</v>
      </c>
      <c r="F224" s="822" t="s">
        <v>2956</v>
      </c>
      <c r="G224" s="822" t="s">
        <v>3028</v>
      </c>
      <c r="H224" s="822" t="s">
        <v>587</v>
      </c>
      <c r="I224" s="822" t="s">
        <v>2749</v>
      </c>
      <c r="J224" s="822" t="s">
        <v>847</v>
      </c>
      <c r="K224" s="822" t="s">
        <v>848</v>
      </c>
      <c r="L224" s="825">
        <v>264.23</v>
      </c>
      <c r="M224" s="825">
        <v>1321.15</v>
      </c>
      <c r="N224" s="822">
        <v>5</v>
      </c>
      <c r="O224" s="826">
        <v>2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30</v>
      </c>
      <c r="B225" s="822" t="s">
        <v>2955</v>
      </c>
      <c r="C225" s="822" t="s">
        <v>2959</v>
      </c>
      <c r="D225" s="823" t="s">
        <v>4176</v>
      </c>
      <c r="E225" s="824" t="s">
        <v>2965</v>
      </c>
      <c r="F225" s="822" t="s">
        <v>2956</v>
      </c>
      <c r="G225" s="822" t="s">
        <v>3028</v>
      </c>
      <c r="H225" s="822" t="s">
        <v>587</v>
      </c>
      <c r="I225" s="822" t="s">
        <v>2749</v>
      </c>
      <c r="J225" s="822" t="s">
        <v>847</v>
      </c>
      <c r="K225" s="822" t="s">
        <v>848</v>
      </c>
      <c r="L225" s="825">
        <v>178.23</v>
      </c>
      <c r="M225" s="825">
        <v>178.23</v>
      </c>
      <c r="N225" s="822">
        <v>1</v>
      </c>
      <c r="O225" s="826">
        <v>1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2955</v>
      </c>
      <c r="C226" s="822" t="s">
        <v>2959</v>
      </c>
      <c r="D226" s="823" t="s">
        <v>4176</v>
      </c>
      <c r="E226" s="824" t="s">
        <v>2965</v>
      </c>
      <c r="F226" s="822" t="s">
        <v>2956</v>
      </c>
      <c r="G226" s="822" t="s">
        <v>3028</v>
      </c>
      <c r="H226" s="822" t="s">
        <v>587</v>
      </c>
      <c r="I226" s="822" t="s">
        <v>2750</v>
      </c>
      <c r="J226" s="822" t="s">
        <v>847</v>
      </c>
      <c r="K226" s="822" t="s">
        <v>849</v>
      </c>
      <c r="L226" s="825">
        <v>356.47</v>
      </c>
      <c r="M226" s="825">
        <v>1069.4100000000001</v>
      </c>
      <c r="N226" s="822">
        <v>3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2955</v>
      </c>
      <c r="C227" s="822" t="s">
        <v>2959</v>
      </c>
      <c r="D227" s="823" t="s">
        <v>4176</v>
      </c>
      <c r="E227" s="824" t="s">
        <v>2965</v>
      </c>
      <c r="F227" s="822" t="s">
        <v>2956</v>
      </c>
      <c r="G227" s="822" t="s">
        <v>3028</v>
      </c>
      <c r="H227" s="822" t="s">
        <v>587</v>
      </c>
      <c r="I227" s="822" t="s">
        <v>2750</v>
      </c>
      <c r="J227" s="822" t="s">
        <v>847</v>
      </c>
      <c r="K227" s="822" t="s">
        <v>849</v>
      </c>
      <c r="L227" s="825">
        <v>528.44000000000005</v>
      </c>
      <c r="M227" s="825">
        <v>1585.3200000000002</v>
      </c>
      <c r="N227" s="822">
        <v>3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30</v>
      </c>
      <c r="B228" s="822" t="s">
        <v>2955</v>
      </c>
      <c r="C228" s="822" t="s">
        <v>2959</v>
      </c>
      <c r="D228" s="823" t="s">
        <v>4176</v>
      </c>
      <c r="E228" s="824" t="s">
        <v>2965</v>
      </c>
      <c r="F228" s="822" t="s">
        <v>2956</v>
      </c>
      <c r="G228" s="822" t="s">
        <v>3028</v>
      </c>
      <c r="H228" s="822" t="s">
        <v>587</v>
      </c>
      <c r="I228" s="822" t="s">
        <v>2747</v>
      </c>
      <c r="J228" s="822" t="s">
        <v>847</v>
      </c>
      <c r="K228" s="822" t="s">
        <v>2748</v>
      </c>
      <c r="L228" s="825">
        <v>356.47</v>
      </c>
      <c r="M228" s="825">
        <v>1425.88</v>
      </c>
      <c r="N228" s="822">
        <v>4</v>
      </c>
      <c r="O228" s="826">
        <v>2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30</v>
      </c>
      <c r="B229" s="822" t="s">
        <v>2955</v>
      </c>
      <c r="C229" s="822" t="s">
        <v>2959</v>
      </c>
      <c r="D229" s="823" t="s">
        <v>4176</v>
      </c>
      <c r="E229" s="824" t="s">
        <v>2965</v>
      </c>
      <c r="F229" s="822" t="s">
        <v>2956</v>
      </c>
      <c r="G229" s="822" t="s">
        <v>3028</v>
      </c>
      <c r="H229" s="822" t="s">
        <v>587</v>
      </c>
      <c r="I229" s="822" t="s">
        <v>2747</v>
      </c>
      <c r="J229" s="822" t="s">
        <v>847</v>
      </c>
      <c r="K229" s="822" t="s">
        <v>2748</v>
      </c>
      <c r="L229" s="825">
        <v>528.44000000000005</v>
      </c>
      <c r="M229" s="825">
        <v>1585.3200000000002</v>
      </c>
      <c r="N229" s="822">
        <v>3</v>
      </c>
      <c r="O229" s="826">
        <v>1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30</v>
      </c>
      <c r="B230" s="822" t="s">
        <v>2955</v>
      </c>
      <c r="C230" s="822" t="s">
        <v>2959</v>
      </c>
      <c r="D230" s="823" t="s">
        <v>4176</v>
      </c>
      <c r="E230" s="824" t="s">
        <v>2965</v>
      </c>
      <c r="F230" s="822" t="s">
        <v>2956</v>
      </c>
      <c r="G230" s="822" t="s">
        <v>3028</v>
      </c>
      <c r="H230" s="822" t="s">
        <v>587</v>
      </c>
      <c r="I230" s="822" t="s">
        <v>2929</v>
      </c>
      <c r="J230" s="822" t="s">
        <v>847</v>
      </c>
      <c r="K230" s="822" t="s">
        <v>1849</v>
      </c>
      <c r="L230" s="825">
        <v>1069.3900000000001</v>
      </c>
      <c r="M230" s="825">
        <v>1069.3900000000001</v>
      </c>
      <c r="N230" s="822">
        <v>1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30</v>
      </c>
      <c r="B231" s="822" t="s">
        <v>2955</v>
      </c>
      <c r="C231" s="822" t="s">
        <v>2959</v>
      </c>
      <c r="D231" s="823" t="s">
        <v>4176</v>
      </c>
      <c r="E231" s="824" t="s">
        <v>2965</v>
      </c>
      <c r="F231" s="822" t="s">
        <v>2956</v>
      </c>
      <c r="G231" s="822" t="s">
        <v>3344</v>
      </c>
      <c r="H231" s="822" t="s">
        <v>329</v>
      </c>
      <c r="I231" s="822" t="s">
        <v>3345</v>
      </c>
      <c r="J231" s="822" t="s">
        <v>3346</v>
      </c>
      <c r="K231" s="822" t="s">
        <v>3347</v>
      </c>
      <c r="L231" s="825">
        <v>46.75</v>
      </c>
      <c r="M231" s="825">
        <v>93.5</v>
      </c>
      <c r="N231" s="822">
        <v>2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30</v>
      </c>
      <c r="B232" s="822" t="s">
        <v>2955</v>
      </c>
      <c r="C232" s="822" t="s">
        <v>2959</v>
      </c>
      <c r="D232" s="823" t="s">
        <v>4176</v>
      </c>
      <c r="E232" s="824" t="s">
        <v>2965</v>
      </c>
      <c r="F232" s="822" t="s">
        <v>2956</v>
      </c>
      <c r="G232" s="822" t="s">
        <v>3348</v>
      </c>
      <c r="H232" s="822" t="s">
        <v>329</v>
      </c>
      <c r="I232" s="822" t="s">
        <v>3349</v>
      </c>
      <c r="J232" s="822" t="s">
        <v>3350</v>
      </c>
      <c r="K232" s="822" t="s">
        <v>3351</v>
      </c>
      <c r="L232" s="825">
        <v>96.52</v>
      </c>
      <c r="M232" s="825">
        <v>868.68000000000006</v>
      </c>
      <c r="N232" s="822">
        <v>9</v>
      </c>
      <c r="O232" s="826">
        <v>3</v>
      </c>
      <c r="P232" s="825">
        <v>868.68000000000006</v>
      </c>
      <c r="Q232" s="827">
        <v>1</v>
      </c>
      <c r="R232" s="822">
        <v>9</v>
      </c>
      <c r="S232" s="827">
        <v>1</v>
      </c>
      <c r="T232" s="826">
        <v>3</v>
      </c>
      <c r="U232" s="828">
        <v>1</v>
      </c>
    </row>
    <row r="233" spans="1:21" ht="14.45" customHeight="1" x14ac:dyDescent="0.2">
      <c r="A233" s="821">
        <v>30</v>
      </c>
      <c r="B233" s="822" t="s">
        <v>2955</v>
      </c>
      <c r="C233" s="822" t="s">
        <v>2959</v>
      </c>
      <c r="D233" s="823" t="s">
        <v>4176</v>
      </c>
      <c r="E233" s="824" t="s">
        <v>2965</v>
      </c>
      <c r="F233" s="822" t="s">
        <v>2956</v>
      </c>
      <c r="G233" s="822" t="s">
        <v>3032</v>
      </c>
      <c r="H233" s="822" t="s">
        <v>329</v>
      </c>
      <c r="I233" s="822" t="s">
        <v>2728</v>
      </c>
      <c r="J233" s="822" t="s">
        <v>2729</v>
      </c>
      <c r="K233" s="822" t="s">
        <v>849</v>
      </c>
      <c r="L233" s="825">
        <v>123.2</v>
      </c>
      <c r="M233" s="825">
        <v>369.6</v>
      </c>
      <c r="N233" s="822">
        <v>3</v>
      </c>
      <c r="O233" s="826">
        <v>0.5</v>
      </c>
      <c r="P233" s="825">
        <v>369.6</v>
      </c>
      <c r="Q233" s="827">
        <v>1</v>
      </c>
      <c r="R233" s="822">
        <v>3</v>
      </c>
      <c r="S233" s="827">
        <v>1</v>
      </c>
      <c r="T233" s="826">
        <v>0.5</v>
      </c>
      <c r="U233" s="828">
        <v>1</v>
      </c>
    </row>
    <row r="234" spans="1:21" ht="14.45" customHeight="1" x14ac:dyDescent="0.2">
      <c r="A234" s="821">
        <v>30</v>
      </c>
      <c r="B234" s="822" t="s">
        <v>2955</v>
      </c>
      <c r="C234" s="822" t="s">
        <v>2959</v>
      </c>
      <c r="D234" s="823" t="s">
        <v>4176</v>
      </c>
      <c r="E234" s="824" t="s">
        <v>2965</v>
      </c>
      <c r="F234" s="822" t="s">
        <v>2956</v>
      </c>
      <c r="G234" s="822" t="s">
        <v>3032</v>
      </c>
      <c r="H234" s="822" t="s">
        <v>329</v>
      </c>
      <c r="I234" s="822" t="s">
        <v>3352</v>
      </c>
      <c r="J234" s="822" t="s">
        <v>2729</v>
      </c>
      <c r="K234" s="822" t="s">
        <v>848</v>
      </c>
      <c r="L234" s="825">
        <v>61.59</v>
      </c>
      <c r="M234" s="825">
        <v>123.18</v>
      </c>
      <c r="N234" s="822">
        <v>2</v>
      </c>
      <c r="O234" s="826">
        <v>1</v>
      </c>
      <c r="P234" s="825">
        <v>123.18</v>
      </c>
      <c r="Q234" s="827">
        <v>1</v>
      </c>
      <c r="R234" s="822">
        <v>2</v>
      </c>
      <c r="S234" s="827">
        <v>1</v>
      </c>
      <c r="T234" s="826">
        <v>1</v>
      </c>
      <c r="U234" s="828">
        <v>1</v>
      </c>
    </row>
    <row r="235" spans="1:21" ht="14.45" customHeight="1" x14ac:dyDescent="0.2">
      <c r="A235" s="821">
        <v>30</v>
      </c>
      <c r="B235" s="822" t="s">
        <v>2955</v>
      </c>
      <c r="C235" s="822" t="s">
        <v>2959</v>
      </c>
      <c r="D235" s="823" t="s">
        <v>4176</v>
      </c>
      <c r="E235" s="824" t="s">
        <v>2965</v>
      </c>
      <c r="F235" s="822" t="s">
        <v>2956</v>
      </c>
      <c r="G235" s="822" t="s">
        <v>3032</v>
      </c>
      <c r="H235" s="822" t="s">
        <v>329</v>
      </c>
      <c r="I235" s="822" t="s">
        <v>3353</v>
      </c>
      <c r="J235" s="822" t="s">
        <v>2729</v>
      </c>
      <c r="K235" s="822" t="s">
        <v>2702</v>
      </c>
      <c r="L235" s="825">
        <v>246.39</v>
      </c>
      <c r="M235" s="825">
        <v>492.78</v>
      </c>
      <c r="N235" s="822">
        <v>2</v>
      </c>
      <c r="O235" s="826">
        <v>1.5</v>
      </c>
      <c r="P235" s="825">
        <v>246.39</v>
      </c>
      <c r="Q235" s="827">
        <v>0.5</v>
      </c>
      <c r="R235" s="822">
        <v>1</v>
      </c>
      <c r="S235" s="827">
        <v>0.5</v>
      </c>
      <c r="T235" s="826">
        <v>1</v>
      </c>
      <c r="U235" s="828">
        <v>0.66666666666666663</v>
      </c>
    </row>
    <row r="236" spans="1:21" ht="14.45" customHeight="1" x14ac:dyDescent="0.2">
      <c r="A236" s="821">
        <v>30</v>
      </c>
      <c r="B236" s="822" t="s">
        <v>2955</v>
      </c>
      <c r="C236" s="822" t="s">
        <v>2959</v>
      </c>
      <c r="D236" s="823" t="s">
        <v>4176</v>
      </c>
      <c r="E236" s="824" t="s">
        <v>2965</v>
      </c>
      <c r="F236" s="822" t="s">
        <v>2956</v>
      </c>
      <c r="G236" s="822" t="s">
        <v>3033</v>
      </c>
      <c r="H236" s="822" t="s">
        <v>329</v>
      </c>
      <c r="I236" s="822" t="s">
        <v>3354</v>
      </c>
      <c r="J236" s="822" t="s">
        <v>1465</v>
      </c>
      <c r="K236" s="822" t="s">
        <v>1466</v>
      </c>
      <c r="L236" s="825">
        <v>124.49</v>
      </c>
      <c r="M236" s="825">
        <v>373.46999999999997</v>
      </c>
      <c r="N236" s="822">
        <v>3</v>
      </c>
      <c r="O236" s="826">
        <v>0.5</v>
      </c>
      <c r="P236" s="825">
        <v>373.46999999999997</v>
      </c>
      <c r="Q236" s="827">
        <v>1</v>
      </c>
      <c r="R236" s="822">
        <v>3</v>
      </c>
      <c r="S236" s="827">
        <v>1</v>
      </c>
      <c r="T236" s="826">
        <v>0.5</v>
      </c>
      <c r="U236" s="828">
        <v>1</v>
      </c>
    </row>
    <row r="237" spans="1:21" ht="14.45" customHeight="1" x14ac:dyDescent="0.2">
      <c r="A237" s="821">
        <v>30</v>
      </c>
      <c r="B237" s="822" t="s">
        <v>2955</v>
      </c>
      <c r="C237" s="822" t="s">
        <v>2959</v>
      </c>
      <c r="D237" s="823" t="s">
        <v>4176</v>
      </c>
      <c r="E237" s="824" t="s">
        <v>2965</v>
      </c>
      <c r="F237" s="822" t="s">
        <v>2956</v>
      </c>
      <c r="G237" s="822" t="s">
        <v>3355</v>
      </c>
      <c r="H237" s="822" t="s">
        <v>587</v>
      </c>
      <c r="I237" s="822" t="s">
        <v>3356</v>
      </c>
      <c r="J237" s="822" t="s">
        <v>1167</v>
      </c>
      <c r="K237" s="822" t="s">
        <v>3357</v>
      </c>
      <c r="L237" s="825">
        <v>419.2</v>
      </c>
      <c r="M237" s="825">
        <v>1676.8</v>
      </c>
      <c r="N237" s="822">
        <v>4</v>
      </c>
      <c r="O237" s="826">
        <v>3</v>
      </c>
      <c r="P237" s="825">
        <v>838.4</v>
      </c>
      <c r="Q237" s="827">
        <v>0.5</v>
      </c>
      <c r="R237" s="822">
        <v>2</v>
      </c>
      <c r="S237" s="827">
        <v>0.5</v>
      </c>
      <c r="T237" s="826">
        <v>1.5</v>
      </c>
      <c r="U237" s="828">
        <v>0.5</v>
      </c>
    </row>
    <row r="238" spans="1:21" ht="14.45" customHeight="1" x14ac:dyDescent="0.2">
      <c r="A238" s="821">
        <v>30</v>
      </c>
      <c r="B238" s="822" t="s">
        <v>2955</v>
      </c>
      <c r="C238" s="822" t="s">
        <v>2959</v>
      </c>
      <c r="D238" s="823" t="s">
        <v>4176</v>
      </c>
      <c r="E238" s="824" t="s">
        <v>2965</v>
      </c>
      <c r="F238" s="822" t="s">
        <v>2956</v>
      </c>
      <c r="G238" s="822" t="s">
        <v>3042</v>
      </c>
      <c r="H238" s="822" t="s">
        <v>587</v>
      </c>
      <c r="I238" s="822" t="s">
        <v>2400</v>
      </c>
      <c r="J238" s="822" t="s">
        <v>2401</v>
      </c>
      <c r="K238" s="822" t="s">
        <v>2402</v>
      </c>
      <c r="L238" s="825">
        <v>42.51</v>
      </c>
      <c r="M238" s="825">
        <v>85.02</v>
      </c>
      <c r="N238" s="822">
        <v>2</v>
      </c>
      <c r="O238" s="826">
        <v>1</v>
      </c>
      <c r="P238" s="825"/>
      <c r="Q238" s="827">
        <v>0</v>
      </c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30</v>
      </c>
      <c r="B239" s="822" t="s">
        <v>2955</v>
      </c>
      <c r="C239" s="822" t="s">
        <v>2959</v>
      </c>
      <c r="D239" s="823" t="s">
        <v>4176</v>
      </c>
      <c r="E239" s="824" t="s">
        <v>2965</v>
      </c>
      <c r="F239" s="822" t="s">
        <v>2956</v>
      </c>
      <c r="G239" s="822" t="s">
        <v>3042</v>
      </c>
      <c r="H239" s="822" t="s">
        <v>587</v>
      </c>
      <c r="I239" s="822" t="s">
        <v>2403</v>
      </c>
      <c r="J239" s="822" t="s">
        <v>2401</v>
      </c>
      <c r="K239" s="822" t="s">
        <v>2404</v>
      </c>
      <c r="L239" s="825">
        <v>85.02</v>
      </c>
      <c r="M239" s="825">
        <v>85.02</v>
      </c>
      <c r="N239" s="822">
        <v>1</v>
      </c>
      <c r="O239" s="826">
        <v>1</v>
      </c>
      <c r="P239" s="825"/>
      <c r="Q239" s="827">
        <v>0</v>
      </c>
      <c r="R239" s="822"/>
      <c r="S239" s="827">
        <v>0</v>
      </c>
      <c r="T239" s="826"/>
      <c r="U239" s="828">
        <v>0</v>
      </c>
    </row>
    <row r="240" spans="1:21" ht="14.45" customHeight="1" x14ac:dyDescent="0.2">
      <c r="A240" s="821">
        <v>30</v>
      </c>
      <c r="B240" s="822" t="s">
        <v>2955</v>
      </c>
      <c r="C240" s="822" t="s">
        <v>2959</v>
      </c>
      <c r="D240" s="823" t="s">
        <v>4176</v>
      </c>
      <c r="E240" s="824" t="s">
        <v>2965</v>
      </c>
      <c r="F240" s="822" t="s">
        <v>2956</v>
      </c>
      <c r="G240" s="822" t="s">
        <v>3042</v>
      </c>
      <c r="H240" s="822" t="s">
        <v>329</v>
      </c>
      <c r="I240" s="822" t="s">
        <v>3358</v>
      </c>
      <c r="J240" s="822" t="s">
        <v>1004</v>
      </c>
      <c r="K240" s="822" t="s">
        <v>1005</v>
      </c>
      <c r="L240" s="825">
        <v>0</v>
      </c>
      <c r="M240" s="825">
        <v>0</v>
      </c>
      <c r="N240" s="822">
        <v>1</v>
      </c>
      <c r="O240" s="826">
        <v>0.5</v>
      </c>
      <c r="P240" s="825">
        <v>0</v>
      </c>
      <c r="Q240" s="827"/>
      <c r="R240" s="822">
        <v>1</v>
      </c>
      <c r="S240" s="827">
        <v>1</v>
      </c>
      <c r="T240" s="826">
        <v>0.5</v>
      </c>
      <c r="U240" s="828">
        <v>1</v>
      </c>
    </row>
    <row r="241" spans="1:21" ht="14.45" customHeight="1" x14ac:dyDescent="0.2">
      <c r="A241" s="821">
        <v>30</v>
      </c>
      <c r="B241" s="822" t="s">
        <v>2955</v>
      </c>
      <c r="C241" s="822" t="s">
        <v>2959</v>
      </c>
      <c r="D241" s="823" t="s">
        <v>4176</v>
      </c>
      <c r="E241" s="824" t="s">
        <v>2965</v>
      </c>
      <c r="F241" s="822" t="s">
        <v>2956</v>
      </c>
      <c r="G241" s="822" t="s">
        <v>3044</v>
      </c>
      <c r="H241" s="822" t="s">
        <v>329</v>
      </c>
      <c r="I241" s="822" t="s">
        <v>3359</v>
      </c>
      <c r="J241" s="822" t="s">
        <v>821</v>
      </c>
      <c r="K241" s="822" t="s">
        <v>3325</v>
      </c>
      <c r="L241" s="825">
        <v>62.45</v>
      </c>
      <c r="M241" s="825">
        <v>124.9</v>
      </c>
      <c r="N241" s="822">
        <v>2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30</v>
      </c>
      <c r="B242" s="822" t="s">
        <v>2955</v>
      </c>
      <c r="C242" s="822" t="s">
        <v>2959</v>
      </c>
      <c r="D242" s="823" t="s">
        <v>4176</v>
      </c>
      <c r="E242" s="824" t="s">
        <v>2965</v>
      </c>
      <c r="F242" s="822" t="s">
        <v>2956</v>
      </c>
      <c r="G242" s="822" t="s">
        <v>3360</v>
      </c>
      <c r="H242" s="822" t="s">
        <v>329</v>
      </c>
      <c r="I242" s="822" t="s">
        <v>3361</v>
      </c>
      <c r="J242" s="822" t="s">
        <v>3362</v>
      </c>
      <c r="K242" s="822" t="s">
        <v>1041</v>
      </c>
      <c r="L242" s="825">
        <v>32.81</v>
      </c>
      <c r="M242" s="825">
        <v>65.62</v>
      </c>
      <c r="N242" s="822">
        <v>2</v>
      </c>
      <c r="O242" s="826">
        <v>1</v>
      </c>
      <c r="P242" s="825">
        <v>65.62</v>
      </c>
      <c r="Q242" s="827">
        <v>1</v>
      </c>
      <c r="R242" s="822">
        <v>2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30</v>
      </c>
      <c r="B243" s="822" t="s">
        <v>2955</v>
      </c>
      <c r="C243" s="822" t="s">
        <v>2959</v>
      </c>
      <c r="D243" s="823" t="s">
        <v>4176</v>
      </c>
      <c r="E243" s="824" t="s">
        <v>2965</v>
      </c>
      <c r="F243" s="822" t="s">
        <v>2956</v>
      </c>
      <c r="G243" s="822" t="s">
        <v>3047</v>
      </c>
      <c r="H243" s="822" t="s">
        <v>329</v>
      </c>
      <c r="I243" s="822" t="s">
        <v>3048</v>
      </c>
      <c r="J243" s="822" t="s">
        <v>1238</v>
      </c>
      <c r="K243" s="822" t="s">
        <v>3049</v>
      </c>
      <c r="L243" s="825">
        <v>50.64</v>
      </c>
      <c r="M243" s="825">
        <v>50.64</v>
      </c>
      <c r="N243" s="822">
        <v>1</v>
      </c>
      <c r="O243" s="826">
        <v>0.5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30</v>
      </c>
      <c r="B244" s="822" t="s">
        <v>2955</v>
      </c>
      <c r="C244" s="822" t="s">
        <v>2959</v>
      </c>
      <c r="D244" s="823" t="s">
        <v>4176</v>
      </c>
      <c r="E244" s="824" t="s">
        <v>2965</v>
      </c>
      <c r="F244" s="822" t="s">
        <v>2956</v>
      </c>
      <c r="G244" s="822" t="s">
        <v>3363</v>
      </c>
      <c r="H244" s="822" t="s">
        <v>329</v>
      </c>
      <c r="I244" s="822" t="s">
        <v>3364</v>
      </c>
      <c r="J244" s="822" t="s">
        <v>1324</v>
      </c>
      <c r="K244" s="822" t="s">
        <v>2025</v>
      </c>
      <c r="L244" s="825">
        <v>0</v>
      </c>
      <c r="M244" s="825">
        <v>0</v>
      </c>
      <c r="N244" s="822">
        <v>2</v>
      </c>
      <c r="O244" s="826">
        <v>1</v>
      </c>
      <c r="P244" s="825"/>
      <c r="Q244" s="827"/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30</v>
      </c>
      <c r="B245" s="822" t="s">
        <v>2955</v>
      </c>
      <c r="C245" s="822" t="s">
        <v>2959</v>
      </c>
      <c r="D245" s="823" t="s">
        <v>4176</v>
      </c>
      <c r="E245" s="824" t="s">
        <v>2965</v>
      </c>
      <c r="F245" s="822" t="s">
        <v>2956</v>
      </c>
      <c r="G245" s="822" t="s">
        <v>3365</v>
      </c>
      <c r="H245" s="822" t="s">
        <v>329</v>
      </c>
      <c r="I245" s="822" t="s">
        <v>3366</v>
      </c>
      <c r="J245" s="822" t="s">
        <v>1086</v>
      </c>
      <c r="K245" s="822" t="s">
        <v>3367</v>
      </c>
      <c r="L245" s="825">
        <v>45.03</v>
      </c>
      <c r="M245" s="825">
        <v>270.18</v>
      </c>
      <c r="N245" s="822">
        <v>6</v>
      </c>
      <c r="O245" s="826">
        <v>1.5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30</v>
      </c>
      <c r="B246" s="822" t="s">
        <v>2955</v>
      </c>
      <c r="C246" s="822" t="s">
        <v>2959</v>
      </c>
      <c r="D246" s="823" t="s">
        <v>4176</v>
      </c>
      <c r="E246" s="824" t="s">
        <v>2965</v>
      </c>
      <c r="F246" s="822" t="s">
        <v>2956</v>
      </c>
      <c r="G246" s="822" t="s">
        <v>3368</v>
      </c>
      <c r="H246" s="822" t="s">
        <v>329</v>
      </c>
      <c r="I246" s="822" t="s">
        <v>3369</v>
      </c>
      <c r="J246" s="822" t="s">
        <v>3370</v>
      </c>
      <c r="K246" s="822" t="s">
        <v>3371</v>
      </c>
      <c r="L246" s="825">
        <v>37.69</v>
      </c>
      <c r="M246" s="825">
        <v>226.14</v>
      </c>
      <c r="N246" s="822">
        <v>6</v>
      </c>
      <c r="O246" s="826">
        <v>1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30</v>
      </c>
      <c r="B247" s="822" t="s">
        <v>2955</v>
      </c>
      <c r="C247" s="822" t="s">
        <v>2959</v>
      </c>
      <c r="D247" s="823" t="s">
        <v>4176</v>
      </c>
      <c r="E247" s="824" t="s">
        <v>2965</v>
      </c>
      <c r="F247" s="822" t="s">
        <v>2956</v>
      </c>
      <c r="G247" s="822" t="s">
        <v>3368</v>
      </c>
      <c r="H247" s="822" t="s">
        <v>329</v>
      </c>
      <c r="I247" s="822" t="s">
        <v>3372</v>
      </c>
      <c r="J247" s="822" t="s">
        <v>3370</v>
      </c>
      <c r="K247" s="822" t="s">
        <v>3371</v>
      </c>
      <c r="L247" s="825">
        <v>37.69</v>
      </c>
      <c r="M247" s="825">
        <v>113.07</v>
      </c>
      <c r="N247" s="822">
        <v>3</v>
      </c>
      <c r="O247" s="826">
        <v>0.5</v>
      </c>
      <c r="P247" s="825"/>
      <c r="Q247" s="827">
        <v>0</v>
      </c>
      <c r="R247" s="822"/>
      <c r="S247" s="827">
        <v>0</v>
      </c>
      <c r="T247" s="826"/>
      <c r="U247" s="828">
        <v>0</v>
      </c>
    </row>
    <row r="248" spans="1:21" ht="14.45" customHeight="1" x14ac:dyDescent="0.2">
      <c r="A248" s="821">
        <v>30</v>
      </c>
      <c r="B248" s="822" t="s">
        <v>2955</v>
      </c>
      <c r="C248" s="822" t="s">
        <v>2959</v>
      </c>
      <c r="D248" s="823" t="s">
        <v>4176</v>
      </c>
      <c r="E248" s="824" t="s">
        <v>2965</v>
      </c>
      <c r="F248" s="822" t="s">
        <v>2956</v>
      </c>
      <c r="G248" s="822" t="s">
        <v>3053</v>
      </c>
      <c r="H248" s="822" t="s">
        <v>329</v>
      </c>
      <c r="I248" s="822" t="s">
        <v>3054</v>
      </c>
      <c r="J248" s="822" t="s">
        <v>1563</v>
      </c>
      <c r="K248" s="822" t="s">
        <v>1564</v>
      </c>
      <c r="L248" s="825">
        <v>94.7</v>
      </c>
      <c r="M248" s="825">
        <v>757.6</v>
      </c>
      <c r="N248" s="822">
        <v>8</v>
      </c>
      <c r="O248" s="826">
        <v>8</v>
      </c>
      <c r="P248" s="825">
        <v>378.8</v>
      </c>
      <c r="Q248" s="827">
        <v>0.5</v>
      </c>
      <c r="R248" s="822">
        <v>4</v>
      </c>
      <c r="S248" s="827">
        <v>0.5</v>
      </c>
      <c r="T248" s="826">
        <v>4</v>
      </c>
      <c r="U248" s="828">
        <v>0.5</v>
      </c>
    </row>
    <row r="249" spans="1:21" ht="14.45" customHeight="1" x14ac:dyDescent="0.2">
      <c r="A249" s="821">
        <v>30</v>
      </c>
      <c r="B249" s="822" t="s">
        <v>2955</v>
      </c>
      <c r="C249" s="822" t="s">
        <v>2959</v>
      </c>
      <c r="D249" s="823" t="s">
        <v>4176</v>
      </c>
      <c r="E249" s="824" t="s">
        <v>2965</v>
      </c>
      <c r="F249" s="822" t="s">
        <v>2956</v>
      </c>
      <c r="G249" s="822" t="s">
        <v>3053</v>
      </c>
      <c r="H249" s="822" t="s">
        <v>329</v>
      </c>
      <c r="I249" s="822" t="s">
        <v>3054</v>
      </c>
      <c r="J249" s="822" t="s">
        <v>1563</v>
      </c>
      <c r="K249" s="822" t="s">
        <v>1564</v>
      </c>
      <c r="L249" s="825">
        <v>49.04</v>
      </c>
      <c r="M249" s="825">
        <v>441.36000000000007</v>
      </c>
      <c r="N249" s="822">
        <v>9</v>
      </c>
      <c r="O249" s="826">
        <v>7</v>
      </c>
      <c r="P249" s="825">
        <v>49.04</v>
      </c>
      <c r="Q249" s="827">
        <v>0.11111111111111109</v>
      </c>
      <c r="R249" s="822">
        <v>1</v>
      </c>
      <c r="S249" s="827">
        <v>0.1111111111111111</v>
      </c>
      <c r="T249" s="826">
        <v>1</v>
      </c>
      <c r="U249" s="828">
        <v>0.14285714285714285</v>
      </c>
    </row>
    <row r="250" spans="1:21" ht="14.45" customHeight="1" x14ac:dyDescent="0.2">
      <c r="A250" s="821">
        <v>30</v>
      </c>
      <c r="B250" s="822" t="s">
        <v>2955</v>
      </c>
      <c r="C250" s="822" t="s">
        <v>2959</v>
      </c>
      <c r="D250" s="823" t="s">
        <v>4176</v>
      </c>
      <c r="E250" s="824" t="s">
        <v>2965</v>
      </c>
      <c r="F250" s="822" t="s">
        <v>2956</v>
      </c>
      <c r="G250" s="822" t="s">
        <v>3053</v>
      </c>
      <c r="H250" s="822" t="s">
        <v>329</v>
      </c>
      <c r="I250" s="822" t="s">
        <v>3373</v>
      </c>
      <c r="J250" s="822" t="s">
        <v>1563</v>
      </c>
      <c r="K250" s="822" t="s">
        <v>1564</v>
      </c>
      <c r="L250" s="825">
        <v>49.04</v>
      </c>
      <c r="M250" s="825">
        <v>98.08</v>
      </c>
      <c r="N250" s="822">
        <v>2</v>
      </c>
      <c r="O250" s="826">
        <v>2</v>
      </c>
      <c r="P250" s="825">
        <v>49.04</v>
      </c>
      <c r="Q250" s="827">
        <v>0.5</v>
      </c>
      <c r="R250" s="822">
        <v>1</v>
      </c>
      <c r="S250" s="827">
        <v>0.5</v>
      </c>
      <c r="T250" s="826">
        <v>1</v>
      </c>
      <c r="U250" s="828">
        <v>0.5</v>
      </c>
    </row>
    <row r="251" spans="1:21" ht="14.45" customHeight="1" x14ac:dyDescent="0.2">
      <c r="A251" s="821">
        <v>30</v>
      </c>
      <c r="B251" s="822" t="s">
        <v>2955</v>
      </c>
      <c r="C251" s="822" t="s">
        <v>2959</v>
      </c>
      <c r="D251" s="823" t="s">
        <v>4176</v>
      </c>
      <c r="E251" s="824" t="s">
        <v>2965</v>
      </c>
      <c r="F251" s="822" t="s">
        <v>2956</v>
      </c>
      <c r="G251" s="822" t="s">
        <v>3053</v>
      </c>
      <c r="H251" s="822" t="s">
        <v>329</v>
      </c>
      <c r="I251" s="822" t="s">
        <v>3057</v>
      </c>
      <c r="J251" s="822" t="s">
        <v>1563</v>
      </c>
      <c r="K251" s="822" t="s">
        <v>1564</v>
      </c>
      <c r="L251" s="825">
        <v>49.04</v>
      </c>
      <c r="M251" s="825">
        <v>49.04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30</v>
      </c>
      <c r="B252" s="822" t="s">
        <v>2955</v>
      </c>
      <c r="C252" s="822" t="s">
        <v>2959</v>
      </c>
      <c r="D252" s="823" t="s">
        <v>4176</v>
      </c>
      <c r="E252" s="824" t="s">
        <v>2965</v>
      </c>
      <c r="F252" s="822" t="s">
        <v>2956</v>
      </c>
      <c r="G252" s="822" t="s">
        <v>3053</v>
      </c>
      <c r="H252" s="822" t="s">
        <v>329</v>
      </c>
      <c r="I252" s="822" t="s">
        <v>3058</v>
      </c>
      <c r="J252" s="822" t="s">
        <v>1563</v>
      </c>
      <c r="K252" s="822" t="s">
        <v>1564</v>
      </c>
      <c r="L252" s="825">
        <v>49.04</v>
      </c>
      <c r="M252" s="825">
        <v>49.04</v>
      </c>
      <c r="N252" s="822">
        <v>1</v>
      </c>
      <c r="O252" s="826">
        <v>1</v>
      </c>
      <c r="P252" s="825"/>
      <c r="Q252" s="827">
        <v>0</v>
      </c>
      <c r="R252" s="822"/>
      <c r="S252" s="827">
        <v>0</v>
      </c>
      <c r="T252" s="826"/>
      <c r="U252" s="828">
        <v>0</v>
      </c>
    </row>
    <row r="253" spans="1:21" ht="14.45" customHeight="1" x14ac:dyDescent="0.2">
      <c r="A253" s="821">
        <v>30</v>
      </c>
      <c r="B253" s="822" t="s">
        <v>2955</v>
      </c>
      <c r="C253" s="822" t="s">
        <v>2959</v>
      </c>
      <c r="D253" s="823" t="s">
        <v>4176</v>
      </c>
      <c r="E253" s="824" t="s">
        <v>2965</v>
      </c>
      <c r="F253" s="822" t="s">
        <v>2956</v>
      </c>
      <c r="G253" s="822" t="s">
        <v>3374</v>
      </c>
      <c r="H253" s="822" t="s">
        <v>329</v>
      </c>
      <c r="I253" s="822" t="s">
        <v>3375</v>
      </c>
      <c r="J253" s="822" t="s">
        <v>1063</v>
      </c>
      <c r="K253" s="822" t="s">
        <v>3376</v>
      </c>
      <c r="L253" s="825">
        <v>164.01</v>
      </c>
      <c r="M253" s="825">
        <v>164.01</v>
      </c>
      <c r="N253" s="822">
        <v>1</v>
      </c>
      <c r="O253" s="826">
        <v>0.5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30</v>
      </c>
      <c r="B254" s="822" t="s">
        <v>2955</v>
      </c>
      <c r="C254" s="822" t="s">
        <v>2959</v>
      </c>
      <c r="D254" s="823" t="s">
        <v>4176</v>
      </c>
      <c r="E254" s="824" t="s">
        <v>2965</v>
      </c>
      <c r="F254" s="822" t="s">
        <v>2956</v>
      </c>
      <c r="G254" s="822" t="s">
        <v>3374</v>
      </c>
      <c r="H254" s="822" t="s">
        <v>329</v>
      </c>
      <c r="I254" s="822" t="s">
        <v>3377</v>
      </c>
      <c r="J254" s="822" t="s">
        <v>1063</v>
      </c>
      <c r="K254" s="822" t="s">
        <v>3378</v>
      </c>
      <c r="L254" s="825">
        <v>49.2</v>
      </c>
      <c r="M254" s="825">
        <v>738.00000000000011</v>
      </c>
      <c r="N254" s="822">
        <v>15</v>
      </c>
      <c r="O254" s="826">
        <v>3.5</v>
      </c>
      <c r="P254" s="825">
        <v>295.20000000000005</v>
      </c>
      <c r="Q254" s="827">
        <v>0.4</v>
      </c>
      <c r="R254" s="822">
        <v>6</v>
      </c>
      <c r="S254" s="827">
        <v>0.4</v>
      </c>
      <c r="T254" s="826">
        <v>1</v>
      </c>
      <c r="U254" s="828">
        <v>0.2857142857142857</v>
      </c>
    </row>
    <row r="255" spans="1:21" ht="14.45" customHeight="1" x14ac:dyDescent="0.2">
      <c r="A255" s="821">
        <v>30</v>
      </c>
      <c r="B255" s="822" t="s">
        <v>2955</v>
      </c>
      <c r="C255" s="822" t="s">
        <v>2959</v>
      </c>
      <c r="D255" s="823" t="s">
        <v>4176</v>
      </c>
      <c r="E255" s="824" t="s">
        <v>2965</v>
      </c>
      <c r="F255" s="822" t="s">
        <v>2956</v>
      </c>
      <c r="G255" s="822" t="s">
        <v>3374</v>
      </c>
      <c r="H255" s="822" t="s">
        <v>329</v>
      </c>
      <c r="I255" s="822" t="s">
        <v>3379</v>
      </c>
      <c r="J255" s="822" t="s">
        <v>3380</v>
      </c>
      <c r="K255" s="822" t="s">
        <v>2442</v>
      </c>
      <c r="L255" s="825">
        <v>49.2</v>
      </c>
      <c r="M255" s="825">
        <v>49.2</v>
      </c>
      <c r="N255" s="822">
        <v>1</v>
      </c>
      <c r="O255" s="826">
        <v>0.5</v>
      </c>
      <c r="P255" s="825">
        <v>49.2</v>
      </c>
      <c r="Q255" s="827">
        <v>1</v>
      </c>
      <c r="R255" s="822">
        <v>1</v>
      </c>
      <c r="S255" s="827">
        <v>1</v>
      </c>
      <c r="T255" s="826">
        <v>0.5</v>
      </c>
      <c r="U255" s="828">
        <v>1</v>
      </c>
    </row>
    <row r="256" spans="1:21" ht="14.45" customHeight="1" x14ac:dyDescent="0.2">
      <c r="A256" s="821">
        <v>30</v>
      </c>
      <c r="B256" s="822" t="s">
        <v>2955</v>
      </c>
      <c r="C256" s="822" t="s">
        <v>2959</v>
      </c>
      <c r="D256" s="823" t="s">
        <v>4176</v>
      </c>
      <c r="E256" s="824" t="s">
        <v>2965</v>
      </c>
      <c r="F256" s="822" t="s">
        <v>2956</v>
      </c>
      <c r="G256" s="822" t="s">
        <v>3381</v>
      </c>
      <c r="H256" s="822" t="s">
        <v>329</v>
      </c>
      <c r="I256" s="822" t="s">
        <v>3382</v>
      </c>
      <c r="J256" s="822" t="s">
        <v>3383</v>
      </c>
      <c r="K256" s="822" t="s">
        <v>3384</v>
      </c>
      <c r="L256" s="825">
        <v>91.78</v>
      </c>
      <c r="M256" s="825">
        <v>91.78</v>
      </c>
      <c r="N256" s="822">
        <v>1</v>
      </c>
      <c r="O256" s="826">
        <v>1</v>
      </c>
      <c r="P256" s="825">
        <v>91.78</v>
      </c>
      <c r="Q256" s="827">
        <v>1</v>
      </c>
      <c r="R256" s="822">
        <v>1</v>
      </c>
      <c r="S256" s="827">
        <v>1</v>
      </c>
      <c r="T256" s="826">
        <v>1</v>
      </c>
      <c r="U256" s="828">
        <v>1</v>
      </c>
    </row>
    <row r="257" spans="1:21" ht="14.45" customHeight="1" x14ac:dyDescent="0.2">
      <c r="A257" s="821">
        <v>30</v>
      </c>
      <c r="B257" s="822" t="s">
        <v>2955</v>
      </c>
      <c r="C257" s="822" t="s">
        <v>2959</v>
      </c>
      <c r="D257" s="823" t="s">
        <v>4176</v>
      </c>
      <c r="E257" s="824" t="s">
        <v>2965</v>
      </c>
      <c r="F257" s="822" t="s">
        <v>2956</v>
      </c>
      <c r="G257" s="822" t="s">
        <v>3381</v>
      </c>
      <c r="H257" s="822" t="s">
        <v>329</v>
      </c>
      <c r="I257" s="822" t="s">
        <v>3385</v>
      </c>
      <c r="J257" s="822" t="s">
        <v>3386</v>
      </c>
      <c r="K257" s="822" t="s">
        <v>3387</v>
      </c>
      <c r="L257" s="825">
        <v>0</v>
      </c>
      <c r="M257" s="825">
        <v>0</v>
      </c>
      <c r="N257" s="822">
        <v>1</v>
      </c>
      <c r="O257" s="826">
        <v>1</v>
      </c>
      <c r="P257" s="825"/>
      <c r="Q257" s="827"/>
      <c r="R257" s="822"/>
      <c r="S257" s="827">
        <v>0</v>
      </c>
      <c r="T257" s="826"/>
      <c r="U257" s="828">
        <v>0</v>
      </c>
    </row>
    <row r="258" spans="1:21" ht="14.45" customHeight="1" x14ac:dyDescent="0.2">
      <c r="A258" s="821">
        <v>30</v>
      </c>
      <c r="B258" s="822" t="s">
        <v>2955</v>
      </c>
      <c r="C258" s="822" t="s">
        <v>2959</v>
      </c>
      <c r="D258" s="823" t="s">
        <v>4176</v>
      </c>
      <c r="E258" s="824" t="s">
        <v>2965</v>
      </c>
      <c r="F258" s="822" t="s">
        <v>2956</v>
      </c>
      <c r="G258" s="822" t="s">
        <v>3388</v>
      </c>
      <c r="H258" s="822" t="s">
        <v>587</v>
      </c>
      <c r="I258" s="822" t="s">
        <v>3389</v>
      </c>
      <c r="J258" s="822" t="s">
        <v>3390</v>
      </c>
      <c r="K258" s="822" t="s">
        <v>3391</v>
      </c>
      <c r="L258" s="825">
        <v>773.45</v>
      </c>
      <c r="M258" s="825">
        <v>1546.9</v>
      </c>
      <c r="N258" s="822">
        <v>2</v>
      </c>
      <c r="O258" s="826">
        <v>1</v>
      </c>
      <c r="P258" s="825"/>
      <c r="Q258" s="827">
        <v>0</v>
      </c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30</v>
      </c>
      <c r="B259" s="822" t="s">
        <v>2955</v>
      </c>
      <c r="C259" s="822" t="s">
        <v>2959</v>
      </c>
      <c r="D259" s="823" t="s">
        <v>4176</v>
      </c>
      <c r="E259" s="824" t="s">
        <v>2965</v>
      </c>
      <c r="F259" s="822" t="s">
        <v>2956</v>
      </c>
      <c r="G259" s="822" t="s">
        <v>3066</v>
      </c>
      <c r="H259" s="822" t="s">
        <v>329</v>
      </c>
      <c r="I259" s="822" t="s">
        <v>3392</v>
      </c>
      <c r="J259" s="822" t="s">
        <v>3393</v>
      </c>
      <c r="K259" s="822" t="s">
        <v>3394</v>
      </c>
      <c r="L259" s="825">
        <v>166.1</v>
      </c>
      <c r="M259" s="825">
        <v>166.1</v>
      </c>
      <c r="N259" s="822">
        <v>1</v>
      </c>
      <c r="O259" s="826">
        <v>0.5</v>
      </c>
      <c r="P259" s="825">
        <v>166.1</v>
      </c>
      <c r="Q259" s="827">
        <v>1</v>
      </c>
      <c r="R259" s="822">
        <v>1</v>
      </c>
      <c r="S259" s="827">
        <v>1</v>
      </c>
      <c r="T259" s="826">
        <v>0.5</v>
      </c>
      <c r="U259" s="828">
        <v>1</v>
      </c>
    </row>
    <row r="260" spans="1:21" ht="14.45" customHeight="1" x14ac:dyDescent="0.2">
      <c r="A260" s="821">
        <v>30</v>
      </c>
      <c r="B260" s="822" t="s">
        <v>2955</v>
      </c>
      <c r="C260" s="822" t="s">
        <v>2959</v>
      </c>
      <c r="D260" s="823" t="s">
        <v>4176</v>
      </c>
      <c r="E260" s="824" t="s">
        <v>2965</v>
      </c>
      <c r="F260" s="822" t="s">
        <v>2956</v>
      </c>
      <c r="G260" s="822" t="s">
        <v>3395</v>
      </c>
      <c r="H260" s="822" t="s">
        <v>329</v>
      </c>
      <c r="I260" s="822" t="s">
        <v>3396</v>
      </c>
      <c r="J260" s="822" t="s">
        <v>1722</v>
      </c>
      <c r="K260" s="822" t="s">
        <v>3397</v>
      </c>
      <c r="L260" s="825">
        <v>42.14</v>
      </c>
      <c r="M260" s="825">
        <v>126.42</v>
      </c>
      <c r="N260" s="822">
        <v>3</v>
      </c>
      <c r="O260" s="826">
        <v>2</v>
      </c>
      <c r="P260" s="825">
        <v>42.14</v>
      </c>
      <c r="Q260" s="827">
        <v>0.33333333333333331</v>
      </c>
      <c r="R260" s="822">
        <v>1</v>
      </c>
      <c r="S260" s="827">
        <v>0.33333333333333331</v>
      </c>
      <c r="T260" s="826">
        <v>1</v>
      </c>
      <c r="U260" s="828">
        <v>0.5</v>
      </c>
    </row>
    <row r="261" spans="1:21" ht="14.45" customHeight="1" x14ac:dyDescent="0.2">
      <c r="A261" s="821">
        <v>30</v>
      </c>
      <c r="B261" s="822" t="s">
        <v>2955</v>
      </c>
      <c r="C261" s="822" t="s">
        <v>2959</v>
      </c>
      <c r="D261" s="823" t="s">
        <v>4176</v>
      </c>
      <c r="E261" s="824" t="s">
        <v>2965</v>
      </c>
      <c r="F261" s="822" t="s">
        <v>2956</v>
      </c>
      <c r="G261" s="822" t="s">
        <v>3398</v>
      </c>
      <c r="H261" s="822" t="s">
        <v>329</v>
      </c>
      <c r="I261" s="822" t="s">
        <v>3399</v>
      </c>
      <c r="J261" s="822" t="s">
        <v>1456</v>
      </c>
      <c r="K261" s="822" t="s">
        <v>3400</v>
      </c>
      <c r="L261" s="825">
        <v>0</v>
      </c>
      <c r="M261" s="825">
        <v>0</v>
      </c>
      <c r="N261" s="822">
        <v>1</v>
      </c>
      <c r="O261" s="826">
        <v>1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30</v>
      </c>
      <c r="B262" s="822" t="s">
        <v>2955</v>
      </c>
      <c r="C262" s="822" t="s">
        <v>2959</v>
      </c>
      <c r="D262" s="823" t="s">
        <v>4176</v>
      </c>
      <c r="E262" s="824" t="s">
        <v>2965</v>
      </c>
      <c r="F262" s="822" t="s">
        <v>2956</v>
      </c>
      <c r="G262" s="822" t="s">
        <v>3398</v>
      </c>
      <c r="H262" s="822" t="s">
        <v>329</v>
      </c>
      <c r="I262" s="822" t="s">
        <v>3401</v>
      </c>
      <c r="J262" s="822" t="s">
        <v>1456</v>
      </c>
      <c r="K262" s="822" t="s">
        <v>3402</v>
      </c>
      <c r="L262" s="825">
        <v>0</v>
      </c>
      <c r="M262" s="825">
        <v>0</v>
      </c>
      <c r="N262" s="822">
        <v>12</v>
      </c>
      <c r="O262" s="826">
        <v>1.5</v>
      </c>
      <c r="P262" s="825"/>
      <c r="Q262" s="827"/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30</v>
      </c>
      <c r="B263" s="822" t="s">
        <v>2955</v>
      </c>
      <c r="C263" s="822" t="s">
        <v>2959</v>
      </c>
      <c r="D263" s="823" t="s">
        <v>4176</v>
      </c>
      <c r="E263" s="824" t="s">
        <v>2965</v>
      </c>
      <c r="F263" s="822" t="s">
        <v>2956</v>
      </c>
      <c r="G263" s="822" t="s">
        <v>3403</v>
      </c>
      <c r="H263" s="822" t="s">
        <v>329</v>
      </c>
      <c r="I263" s="822" t="s">
        <v>3404</v>
      </c>
      <c r="J263" s="822" t="s">
        <v>1734</v>
      </c>
      <c r="K263" s="822" t="s">
        <v>2121</v>
      </c>
      <c r="L263" s="825">
        <v>111.72</v>
      </c>
      <c r="M263" s="825">
        <v>111.72</v>
      </c>
      <c r="N263" s="822">
        <v>1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30</v>
      </c>
      <c r="B264" s="822" t="s">
        <v>2955</v>
      </c>
      <c r="C264" s="822" t="s">
        <v>2959</v>
      </c>
      <c r="D264" s="823" t="s">
        <v>4176</v>
      </c>
      <c r="E264" s="824" t="s">
        <v>2965</v>
      </c>
      <c r="F264" s="822" t="s">
        <v>2956</v>
      </c>
      <c r="G264" s="822" t="s">
        <v>3403</v>
      </c>
      <c r="H264" s="822" t="s">
        <v>329</v>
      </c>
      <c r="I264" s="822" t="s">
        <v>3405</v>
      </c>
      <c r="J264" s="822" t="s">
        <v>3406</v>
      </c>
      <c r="K264" s="822" t="s">
        <v>3407</v>
      </c>
      <c r="L264" s="825">
        <v>167.58</v>
      </c>
      <c r="M264" s="825">
        <v>167.58</v>
      </c>
      <c r="N264" s="822">
        <v>1</v>
      </c>
      <c r="O264" s="826">
        <v>1</v>
      </c>
      <c r="P264" s="825">
        <v>167.58</v>
      </c>
      <c r="Q264" s="827">
        <v>1</v>
      </c>
      <c r="R264" s="822">
        <v>1</v>
      </c>
      <c r="S264" s="827">
        <v>1</v>
      </c>
      <c r="T264" s="826">
        <v>1</v>
      </c>
      <c r="U264" s="828">
        <v>1</v>
      </c>
    </row>
    <row r="265" spans="1:21" ht="14.45" customHeight="1" x14ac:dyDescent="0.2">
      <c r="A265" s="821">
        <v>30</v>
      </c>
      <c r="B265" s="822" t="s">
        <v>2955</v>
      </c>
      <c r="C265" s="822" t="s">
        <v>2959</v>
      </c>
      <c r="D265" s="823" t="s">
        <v>4176</v>
      </c>
      <c r="E265" s="824" t="s">
        <v>2965</v>
      </c>
      <c r="F265" s="822" t="s">
        <v>2956</v>
      </c>
      <c r="G265" s="822" t="s">
        <v>3403</v>
      </c>
      <c r="H265" s="822" t="s">
        <v>329</v>
      </c>
      <c r="I265" s="822" t="s">
        <v>3408</v>
      </c>
      <c r="J265" s="822" t="s">
        <v>1734</v>
      </c>
      <c r="K265" s="822" t="s">
        <v>2121</v>
      </c>
      <c r="L265" s="825">
        <v>111.72</v>
      </c>
      <c r="M265" s="825">
        <v>223.44</v>
      </c>
      <c r="N265" s="822">
        <v>2</v>
      </c>
      <c r="O265" s="826">
        <v>1.5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30</v>
      </c>
      <c r="B266" s="822" t="s">
        <v>2955</v>
      </c>
      <c r="C266" s="822" t="s">
        <v>2959</v>
      </c>
      <c r="D266" s="823" t="s">
        <v>4176</v>
      </c>
      <c r="E266" s="824" t="s">
        <v>2965</v>
      </c>
      <c r="F266" s="822" t="s">
        <v>2956</v>
      </c>
      <c r="G266" s="822" t="s">
        <v>3076</v>
      </c>
      <c r="H266" s="822" t="s">
        <v>587</v>
      </c>
      <c r="I266" s="822" t="s">
        <v>2361</v>
      </c>
      <c r="J266" s="822" t="s">
        <v>2359</v>
      </c>
      <c r="K266" s="822" t="s">
        <v>2362</v>
      </c>
      <c r="L266" s="825">
        <v>186.87</v>
      </c>
      <c r="M266" s="825">
        <v>186.87</v>
      </c>
      <c r="N266" s="822">
        <v>1</v>
      </c>
      <c r="O266" s="826">
        <v>0.5</v>
      </c>
      <c r="P266" s="825"/>
      <c r="Q266" s="827">
        <v>0</v>
      </c>
      <c r="R266" s="822"/>
      <c r="S266" s="827">
        <v>0</v>
      </c>
      <c r="T266" s="826"/>
      <c r="U266" s="828">
        <v>0</v>
      </c>
    </row>
    <row r="267" spans="1:21" ht="14.45" customHeight="1" x14ac:dyDescent="0.2">
      <c r="A267" s="821">
        <v>30</v>
      </c>
      <c r="B267" s="822" t="s">
        <v>2955</v>
      </c>
      <c r="C267" s="822" t="s">
        <v>2959</v>
      </c>
      <c r="D267" s="823" t="s">
        <v>4176</v>
      </c>
      <c r="E267" s="824" t="s">
        <v>2965</v>
      </c>
      <c r="F267" s="822" t="s">
        <v>2956</v>
      </c>
      <c r="G267" s="822" t="s">
        <v>3409</v>
      </c>
      <c r="H267" s="822" t="s">
        <v>329</v>
      </c>
      <c r="I267" s="822" t="s">
        <v>3410</v>
      </c>
      <c r="J267" s="822" t="s">
        <v>3411</v>
      </c>
      <c r="K267" s="822" t="s">
        <v>3412</v>
      </c>
      <c r="L267" s="825">
        <v>0</v>
      </c>
      <c r="M267" s="825">
        <v>0</v>
      </c>
      <c r="N267" s="822">
        <v>1</v>
      </c>
      <c r="O267" s="826">
        <v>1</v>
      </c>
      <c r="P267" s="825"/>
      <c r="Q267" s="827"/>
      <c r="R267" s="822"/>
      <c r="S267" s="827">
        <v>0</v>
      </c>
      <c r="T267" s="826"/>
      <c r="U267" s="828">
        <v>0</v>
      </c>
    </row>
    <row r="268" spans="1:21" ht="14.45" customHeight="1" x14ac:dyDescent="0.2">
      <c r="A268" s="821">
        <v>30</v>
      </c>
      <c r="B268" s="822" t="s">
        <v>2955</v>
      </c>
      <c r="C268" s="822" t="s">
        <v>2959</v>
      </c>
      <c r="D268" s="823" t="s">
        <v>4176</v>
      </c>
      <c r="E268" s="824" t="s">
        <v>2965</v>
      </c>
      <c r="F268" s="822" t="s">
        <v>2956</v>
      </c>
      <c r="G268" s="822" t="s">
        <v>3413</v>
      </c>
      <c r="H268" s="822" t="s">
        <v>329</v>
      </c>
      <c r="I268" s="822" t="s">
        <v>3414</v>
      </c>
      <c r="J268" s="822" t="s">
        <v>3415</v>
      </c>
      <c r="K268" s="822" t="s">
        <v>3416</v>
      </c>
      <c r="L268" s="825">
        <v>38.5</v>
      </c>
      <c r="M268" s="825">
        <v>77</v>
      </c>
      <c r="N268" s="822">
        <v>2</v>
      </c>
      <c r="O268" s="826">
        <v>1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30</v>
      </c>
      <c r="B269" s="822" t="s">
        <v>2955</v>
      </c>
      <c r="C269" s="822" t="s">
        <v>2959</v>
      </c>
      <c r="D269" s="823" t="s">
        <v>4176</v>
      </c>
      <c r="E269" s="824" t="s">
        <v>2965</v>
      </c>
      <c r="F269" s="822" t="s">
        <v>2956</v>
      </c>
      <c r="G269" s="822" t="s">
        <v>3413</v>
      </c>
      <c r="H269" s="822" t="s">
        <v>329</v>
      </c>
      <c r="I269" s="822" t="s">
        <v>3417</v>
      </c>
      <c r="J269" s="822" t="s">
        <v>3415</v>
      </c>
      <c r="K269" s="822" t="s">
        <v>3418</v>
      </c>
      <c r="L269" s="825">
        <v>73.989999999999995</v>
      </c>
      <c r="M269" s="825">
        <v>73.989999999999995</v>
      </c>
      <c r="N269" s="822">
        <v>1</v>
      </c>
      <c r="O269" s="826">
        <v>1</v>
      </c>
      <c r="P269" s="825">
        <v>73.989999999999995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30</v>
      </c>
      <c r="B270" s="822" t="s">
        <v>2955</v>
      </c>
      <c r="C270" s="822" t="s">
        <v>2959</v>
      </c>
      <c r="D270" s="823" t="s">
        <v>4176</v>
      </c>
      <c r="E270" s="824" t="s">
        <v>2965</v>
      </c>
      <c r="F270" s="822" t="s">
        <v>2956</v>
      </c>
      <c r="G270" s="822" t="s">
        <v>3413</v>
      </c>
      <c r="H270" s="822" t="s">
        <v>329</v>
      </c>
      <c r="I270" s="822" t="s">
        <v>3419</v>
      </c>
      <c r="J270" s="822" t="s">
        <v>3415</v>
      </c>
      <c r="K270" s="822" t="s">
        <v>3418</v>
      </c>
      <c r="L270" s="825">
        <v>73.989999999999995</v>
      </c>
      <c r="M270" s="825">
        <v>147.97999999999999</v>
      </c>
      <c r="N270" s="822">
        <v>2</v>
      </c>
      <c r="O270" s="826">
        <v>0.5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30</v>
      </c>
      <c r="B271" s="822" t="s">
        <v>2955</v>
      </c>
      <c r="C271" s="822" t="s">
        <v>2959</v>
      </c>
      <c r="D271" s="823" t="s">
        <v>4176</v>
      </c>
      <c r="E271" s="824" t="s">
        <v>2965</v>
      </c>
      <c r="F271" s="822" t="s">
        <v>2956</v>
      </c>
      <c r="G271" s="822" t="s">
        <v>3413</v>
      </c>
      <c r="H271" s="822" t="s">
        <v>329</v>
      </c>
      <c r="I271" s="822" t="s">
        <v>3420</v>
      </c>
      <c r="J271" s="822" t="s">
        <v>3415</v>
      </c>
      <c r="K271" s="822" t="s">
        <v>3416</v>
      </c>
      <c r="L271" s="825">
        <v>38.5</v>
      </c>
      <c r="M271" s="825">
        <v>77</v>
      </c>
      <c r="N271" s="822">
        <v>2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30</v>
      </c>
      <c r="B272" s="822" t="s">
        <v>2955</v>
      </c>
      <c r="C272" s="822" t="s">
        <v>2959</v>
      </c>
      <c r="D272" s="823" t="s">
        <v>4176</v>
      </c>
      <c r="E272" s="824" t="s">
        <v>2965</v>
      </c>
      <c r="F272" s="822" t="s">
        <v>2956</v>
      </c>
      <c r="G272" s="822" t="s">
        <v>3082</v>
      </c>
      <c r="H272" s="822" t="s">
        <v>329</v>
      </c>
      <c r="I272" s="822" t="s">
        <v>3083</v>
      </c>
      <c r="J272" s="822" t="s">
        <v>3084</v>
      </c>
      <c r="K272" s="822" t="s">
        <v>3085</v>
      </c>
      <c r="L272" s="825">
        <v>57.48</v>
      </c>
      <c r="M272" s="825">
        <v>57.48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30</v>
      </c>
      <c r="B273" s="822" t="s">
        <v>2955</v>
      </c>
      <c r="C273" s="822" t="s">
        <v>2959</v>
      </c>
      <c r="D273" s="823" t="s">
        <v>4176</v>
      </c>
      <c r="E273" s="824" t="s">
        <v>2965</v>
      </c>
      <c r="F273" s="822" t="s">
        <v>2956</v>
      </c>
      <c r="G273" s="822" t="s">
        <v>3086</v>
      </c>
      <c r="H273" s="822" t="s">
        <v>329</v>
      </c>
      <c r="I273" s="822" t="s">
        <v>3421</v>
      </c>
      <c r="J273" s="822" t="s">
        <v>628</v>
      </c>
      <c r="K273" s="822" t="s">
        <v>3422</v>
      </c>
      <c r="L273" s="825">
        <v>31.65</v>
      </c>
      <c r="M273" s="825">
        <v>31.65</v>
      </c>
      <c r="N273" s="822">
        <v>1</v>
      </c>
      <c r="O273" s="826">
        <v>0.5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30</v>
      </c>
      <c r="B274" s="822" t="s">
        <v>2955</v>
      </c>
      <c r="C274" s="822" t="s">
        <v>2959</v>
      </c>
      <c r="D274" s="823" t="s">
        <v>4176</v>
      </c>
      <c r="E274" s="824" t="s">
        <v>2965</v>
      </c>
      <c r="F274" s="822" t="s">
        <v>2956</v>
      </c>
      <c r="G274" s="822" t="s">
        <v>3086</v>
      </c>
      <c r="H274" s="822" t="s">
        <v>329</v>
      </c>
      <c r="I274" s="822" t="s">
        <v>3423</v>
      </c>
      <c r="J274" s="822" t="s">
        <v>3090</v>
      </c>
      <c r="K274" s="822" t="s">
        <v>3424</v>
      </c>
      <c r="L274" s="825">
        <v>26.37</v>
      </c>
      <c r="M274" s="825">
        <v>52.74</v>
      </c>
      <c r="N274" s="822">
        <v>2</v>
      </c>
      <c r="O274" s="826">
        <v>1</v>
      </c>
      <c r="P274" s="825">
        <v>26.37</v>
      </c>
      <c r="Q274" s="827">
        <v>0.5</v>
      </c>
      <c r="R274" s="822">
        <v>1</v>
      </c>
      <c r="S274" s="827">
        <v>0.5</v>
      </c>
      <c r="T274" s="826">
        <v>0.5</v>
      </c>
      <c r="U274" s="828">
        <v>0.5</v>
      </c>
    </row>
    <row r="275" spans="1:21" ht="14.45" customHeight="1" x14ac:dyDescent="0.2">
      <c r="A275" s="821">
        <v>30</v>
      </c>
      <c r="B275" s="822" t="s">
        <v>2955</v>
      </c>
      <c r="C275" s="822" t="s">
        <v>2959</v>
      </c>
      <c r="D275" s="823" t="s">
        <v>4176</v>
      </c>
      <c r="E275" s="824" t="s">
        <v>2965</v>
      </c>
      <c r="F275" s="822" t="s">
        <v>2956</v>
      </c>
      <c r="G275" s="822" t="s">
        <v>3086</v>
      </c>
      <c r="H275" s="822" t="s">
        <v>329</v>
      </c>
      <c r="I275" s="822" t="s">
        <v>3089</v>
      </c>
      <c r="J275" s="822" t="s">
        <v>3090</v>
      </c>
      <c r="K275" s="822" t="s">
        <v>3091</v>
      </c>
      <c r="L275" s="825">
        <v>10.55</v>
      </c>
      <c r="M275" s="825">
        <v>21.1</v>
      </c>
      <c r="N275" s="822">
        <v>2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2955</v>
      </c>
      <c r="C276" s="822" t="s">
        <v>2959</v>
      </c>
      <c r="D276" s="823" t="s">
        <v>4176</v>
      </c>
      <c r="E276" s="824" t="s">
        <v>2965</v>
      </c>
      <c r="F276" s="822" t="s">
        <v>2956</v>
      </c>
      <c r="G276" s="822" t="s">
        <v>3086</v>
      </c>
      <c r="H276" s="822" t="s">
        <v>329</v>
      </c>
      <c r="I276" s="822" t="s">
        <v>3092</v>
      </c>
      <c r="J276" s="822" t="s">
        <v>3093</v>
      </c>
      <c r="K276" s="822" t="s">
        <v>3094</v>
      </c>
      <c r="L276" s="825">
        <v>31.65</v>
      </c>
      <c r="M276" s="825">
        <v>94.949999999999989</v>
      </c>
      <c r="N276" s="822">
        <v>3</v>
      </c>
      <c r="O276" s="826">
        <v>3</v>
      </c>
      <c r="P276" s="825">
        <v>31.65</v>
      </c>
      <c r="Q276" s="827">
        <v>0.33333333333333337</v>
      </c>
      <c r="R276" s="822">
        <v>1</v>
      </c>
      <c r="S276" s="827">
        <v>0.33333333333333331</v>
      </c>
      <c r="T276" s="826">
        <v>1</v>
      </c>
      <c r="U276" s="828">
        <v>0.33333333333333331</v>
      </c>
    </row>
    <row r="277" spans="1:21" ht="14.45" customHeight="1" x14ac:dyDescent="0.2">
      <c r="A277" s="821">
        <v>30</v>
      </c>
      <c r="B277" s="822" t="s">
        <v>2955</v>
      </c>
      <c r="C277" s="822" t="s">
        <v>2959</v>
      </c>
      <c r="D277" s="823" t="s">
        <v>4176</v>
      </c>
      <c r="E277" s="824" t="s">
        <v>2965</v>
      </c>
      <c r="F277" s="822" t="s">
        <v>2956</v>
      </c>
      <c r="G277" s="822" t="s">
        <v>3086</v>
      </c>
      <c r="H277" s="822" t="s">
        <v>329</v>
      </c>
      <c r="I277" s="822" t="s">
        <v>3425</v>
      </c>
      <c r="J277" s="822" t="s">
        <v>3426</v>
      </c>
      <c r="K277" s="822" t="s">
        <v>3427</v>
      </c>
      <c r="L277" s="825">
        <v>0</v>
      </c>
      <c r="M277" s="825">
        <v>0</v>
      </c>
      <c r="N277" s="822">
        <v>5</v>
      </c>
      <c r="O277" s="826">
        <v>4.5</v>
      </c>
      <c r="P277" s="825">
        <v>0</v>
      </c>
      <c r="Q277" s="827"/>
      <c r="R277" s="822">
        <v>2</v>
      </c>
      <c r="S277" s="827">
        <v>0.4</v>
      </c>
      <c r="T277" s="826">
        <v>2</v>
      </c>
      <c r="U277" s="828">
        <v>0.44444444444444442</v>
      </c>
    </row>
    <row r="278" spans="1:21" ht="14.45" customHeight="1" x14ac:dyDescent="0.2">
      <c r="A278" s="821">
        <v>30</v>
      </c>
      <c r="B278" s="822" t="s">
        <v>2955</v>
      </c>
      <c r="C278" s="822" t="s">
        <v>2959</v>
      </c>
      <c r="D278" s="823" t="s">
        <v>4176</v>
      </c>
      <c r="E278" s="824" t="s">
        <v>2965</v>
      </c>
      <c r="F278" s="822" t="s">
        <v>2956</v>
      </c>
      <c r="G278" s="822" t="s">
        <v>3103</v>
      </c>
      <c r="H278" s="822" t="s">
        <v>587</v>
      </c>
      <c r="I278" s="822" t="s">
        <v>2459</v>
      </c>
      <c r="J278" s="822" t="s">
        <v>2458</v>
      </c>
      <c r="K278" s="822" t="s">
        <v>2460</v>
      </c>
      <c r="L278" s="825">
        <v>62.18</v>
      </c>
      <c r="M278" s="825">
        <v>186.54</v>
      </c>
      <c r="N278" s="822">
        <v>3</v>
      </c>
      <c r="O278" s="826">
        <v>1</v>
      </c>
      <c r="P278" s="825">
        <v>186.54</v>
      </c>
      <c r="Q278" s="827">
        <v>1</v>
      </c>
      <c r="R278" s="822">
        <v>3</v>
      </c>
      <c r="S278" s="827">
        <v>1</v>
      </c>
      <c r="T278" s="826">
        <v>1</v>
      </c>
      <c r="U278" s="828">
        <v>1</v>
      </c>
    </row>
    <row r="279" spans="1:21" ht="14.45" customHeight="1" x14ac:dyDescent="0.2">
      <c r="A279" s="821">
        <v>30</v>
      </c>
      <c r="B279" s="822" t="s">
        <v>2955</v>
      </c>
      <c r="C279" s="822" t="s">
        <v>2959</v>
      </c>
      <c r="D279" s="823" t="s">
        <v>4176</v>
      </c>
      <c r="E279" s="824" t="s">
        <v>2965</v>
      </c>
      <c r="F279" s="822" t="s">
        <v>2956</v>
      </c>
      <c r="G279" s="822" t="s">
        <v>3104</v>
      </c>
      <c r="H279" s="822" t="s">
        <v>329</v>
      </c>
      <c r="I279" s="822" t="s">
        <v>3428</v>
      </c>
      <c r="J279" s="822" t="s">
        <v>3429</v>
      </c>
      <c r="K279" s="822" t="s">
        <v>3430</v>
      </c>
      <c r="L279" s="825">
        <v>0</v>
      </c>
      <c r="M279" s="825">
        <v>0</v>
      </c>
      <c r="N279" s="822">
        <v>1</v>
      </c>
      <c r="O279" s="826">
        <v>1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30</v>
      </c>
      <c r="B280" s="822" t="s">
        <v>2955</v>
      </c>
      <c r="C280" s="822" t="s">
        <v>2959</v>
      </c>
      <c r="D280" s="823" t="s">
        <v>4176</v>
      </c>
      <c r="E280" s="824" t="s">
        <v>2965</v>
      </c>
      <c r="F280" s="822" t="s">
        <v>2956</v>
      </c>
      <c r="G280" s="822" t="s">
        <v>3107</v>
      </c>
      <c r="H280" s="822" t="s">
        <v>329</v>
      </c>
      <c r="I280" s="822" t="s">
        <v>3431</v>
      </c>
      <c r="J280" s="822" t="s">
        <v>3109</v>
      </c>
      <c r="K280" s="822" t="s">
        <v>3432</v>
      </c>
      <c r="L280" s="825">
        <v>1961.01</v>
      </c>
      <c r="M280" s="825">
        <v>3922.02</v>
      </c>
      <c r="N280" s="822">
        <v>2</v>
      </c>
      <c r="O280" s="826">
        <v>2</v>
      </c>
      <c r="P280" s="825">
        <v>3922.02</v>
      </c>
      <c r="Q280" s="827">
        <v>1</v>
      </c>
      <c r="R280" s="822">
        <v>2</v>
      </c>
      <c r="S280" s="827">
        <v>1</v>
      </c>
      <c r="T280" s="826">
        <v>2</v>
      </c>
      <c r="U280" s="828">
        <v>1</v>
      </c>
    </row>
    <row r="281" spans="1:21" ht="14.45" customHeight="1" x14ac:dyDescent="0.2">
      <c r="A281" s="821">
        <v>30</v>
      </c>
      <c r="B281" s="822" t="s">
        <v>2955</v>
      </c>
      <c r="C281" s="822" t="s">
        <v>2959</v>
      </c>
      <c r="D281" s="823" t="s">
        <v>4176</v>
      </c>
      <c r="E281" s="824" t="s">
        <v>2965</v>
      </c>
      <c r="F281" s="822" t="s">
        <v>2956</v>
      </c>
      <c r="G281" s="822" t="s">
        <v>3433</v>
      </c>
      <c r="H281" s="822" t="s">
        <v>329</v>
      </c>
      <c r="I281" s="822" t="s">
        <v>3434</v>
      </c>
      <c r="J281" s="822" t="s">
        <v>1927</v>
      </c>
      <c r="K281" s="822" t="s">
        <v>1928</v>
      </c>
      <c r="L281" s="825">
        <v>0</v>
      </c>
      <c r="M281" s="825">
        <v>0</v>
      </c>
      <c r="N281" s="822">
        <v>1</v>
      </c>
      <c r="O281" s="826">
        <v>1</v>
      </c>
      <c r="P281" s="825"/>
      <c r="Q281" s="827"/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30</v>
      </c>
      <c r="B282" s="822" t="s">
        <v>2955</v>
      </c>
      <c r="C282" s="822" t="s">
        <v>2959</v>
      </c>
      <c r="D282" s="823" t="s">
        <v>4176</v>
      </c>
      <c r="E282" s="824" t="s">
        <v>2965</v>
      </c>
      <c r="F282" s="822" t="s">
        <v>2956</v>
      </c>
      <c r="G282" s="822" t="s">
        <v>3435</v>
      </c>
      <c r="H282" s="822" t="s">
        <v>329</v>
      </c>
      <c r="I282" s="822" t="s">
        <v>3436</v>
      </c>
      <c r="J282" s="822" t="s">
        <v>3437</v>
      </c>
      <c r="K282" s="822" t="s">
        <v>3438</v>
      </c>
      <c r="L282" s="825">
        <v>61.24</v>
      </c>
      <c r="M282" s="825">
        <v>734.88</v>
      </c>
      <c r="N282" s="822">
        <v>12</v>
      </c>
      <c r="O282" s="826">
        <v>2.5</v>
      </c>
      <c r="P282" s="825">
        <v>367.44</v>
      </c>
      <c r="Q282" s="827">
        <v>0.5</v>
      </c>
      <c r="R282" s="822">
        <v>6</v>
      </c>
      <c r="S282" s="827">
        <v>0.5</v>
      </c>
      <c r="T282" s="826">
        <v>1</v>
      </c>
      <c r="U282" s="828">
        <v>0.4</v>
      </c>
    </row>
    <row r="283" spans="1:21" ht="14.45" customHeight="1" x14ac:dyDescent="0.2">
      <c r="A283" s="821">
        <v>30</v>
      </c>
      <c r="B283" s="822" t="s">
        <v>2955</v>
      </c>
      <c r="C283" s="822" t="s">
        <v>2959</v>
      </c>
      <c r="D283" s="823" t="s">
        <v>4176</v>
      </c>
      <c r="E283" s="824" t="s">
        <v>2965</v>
      </c>
      <c r="F283" s="822" t="s">
        <v>2956</v>
      </c>
      <c r="G283" s="822" t="s">
        <v>3435</v>
      </c>
      <c r="H283" s="822" t="s">
        <v>329</v>
      </c>
      <c r="I283" s="822" t="s">
        <v>3439</v>
      </c>
      <c r="J283" s="822" t="s">
        <v>3437</v>
      </c>
      <c r="K283" s="822" t="s">
        <v>3440</v>
      </c>
      <c r="L283" s="825">
        <v>48.84</v>
      </c>
      <c r="M283" s="825">
        <v>146.52000000000001</v>
      </c>
      <c r="N283" s="822">
        <v>3</v>
      </c>
      <c r="O283" s="826">
        <v>0.5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30</v>
      </c>
      <c r="B284" s="822" t="s">
        <v>2955</v>
      </c>
      <c r="C284" s="822" t="s">
        <v>2959</v>
      </c>
      <c r="D284" s="823" t="s">
        <v>4176</v>
      </c>
      <c r="E284" s="824" t="s">
        <v>2965</v>
      </c>
      <c r="F284" s="822" t="s">
        <v>2956</v>
      </c>
      <c r="G284" s="822" t="s">
        <v>3441</v>
      </c>
      <c r="H284" s="822" t="s">
        <v>329</v>
      </c>
      <c r="I284" s="822" t="s">
        <v>3442</v>
      </c>
      <c r="J284" s="822" t="s">
        <v>970</v>
      </c>
      <c r="K284" s="822" t="s">
        <v>971</v>
      </c>
      <c r="L284" s="825">
        <v>248.55</v>
      </c>
      <c r="M284" s="825">
        <v>1491.3</v>
      </c>
      <c r="N284" s="822">
        <v>6</v>
      </c>
      <c r="O284" s="826">
        <v>6</v>
      </c>
      <c r="P284" s="825">
        <v>248.55</v>
      </c>
      <c r="Q284" s="827">
        <v>0.16666666666666669</v>
      </c>
      <c r="R284" s="822">
        <v>1</v>
      </c>
      <c r="S284" s="827">
        <v>0.16666666666666666</v>
      </c>
      <c r="T284" s="826">
        <v>1</v>
      </c>
      <c r="U284" s="828">
        <v>0.16666666666666666</v>
      </c>
    </row>
    <row r="285" spans="1:21" ht="14.45" customHeight="1" x14ac:dyDescent="0.2">
      <c r="A285" s="821">
        <v>30</v>
      </c>
      <c r="B285" s="822" t="s">
        <v>2955</v>
      </c>
      <c r="C285" s="822" t="s">
        <v>2959</v>
      </c>
      <c r="D285" s="823" t="s">
        <v>4176</v>
      </c>
      <c r="E285" s="824" t="s">
        <v>2965</v>
      </c>
      <c r="F285" s="822" t="s">
        <v>2956</v>
      </c>
      <c r="G285" s="822" t="s">
        <v>3441</v>
      </c>
      <c r="H285" s="822" t="s">
        <v>329</v>
      </c>
      <c r="I285" s="822" t="s">
        <v>3443</v>
      </c>
      <c r="J285" s="822" t="s">
        <v>970</v>
      </c>
      <c r="K285" s="822" t="s">
        <v>971</v>
      </c>
      <c r="L285" s="825">
        <v>248.55</v>
      </c>
      <c r="M285" s="825">
        <v>248.55</v>
      </c>
      <c r="N285" s="822">
        <v>1</v>
      </c>
      <c r="O285" s="826">
        <v>1</v>
      </c>
      <c r="P285" s="825"/>
      <c r="Q285" s="827">
        <v>0</v>
      </c>
      <c r="R285" s="822"/>
      <c r="S285" s="827">
        <v>0</v>
      </c>
      <c r="T285" s="826"/>
      <c r="U285" s="828">
        <v>0</v>
      </c>
    </row>
    <row r="286" spans="1:21" ht="14.45" customHeight="1" x14ac:dyDescent="0.2">
      <c r="A286" s="821">
        <v>30</v>
      </c>
      <c r="B286" s="822" t="s">
        <v>2955</v>
      </c>
      <c r="C286" s="822" t="s">
        <v>2959</v>
      </c>
      <c r="D286" s="823" t="s">
        <v>4176</v>
      </c>
      <c r="E286" s="824" t="s">
        <v>2965</v>
      </c>
      <c r="F286" s="822" t="s">
        <v>2956</v>
      </c>
      <c r="G286" s="822" t="s">
        <v>3444</v>
      </c>
      <c r="H286" s="822" t="s">
        <v>329</v>
      </c>
      <c r="I286" s="822" t="s">
        <v>3445</v>
      </c>
      <c r="J286" s="822" t="s">
        <v>3446</v>
      </c>
      <c r="K286" s="822" t="s">
        <v>2371</v>
      </c>
      <c r="L286" s="825">
        <v>38.56</v>
      </c>
      <c r="M286" s="825">
        <v>38.56</v>
      </c>
      <c r="N286" s="822">
        <v>1</v>
      </c>
      <c r="O286" s="826">
        <v>1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30</v>
      </c>
      <c r="B287" s="822" t="s">
        <v>2955</v>
      </c>
      <c r="C287" s="822" t="s">
        <v>2959</v>
      </c>
      <c r="D287" s="823" t="s">
        <v>4176</v>
      </c>
      <c r="E287" s="824" t="s">
        <v>2965</v>
      </c>
      <c r="F287" s="822" t="s">
        <v>2956</v>
      </c>
      <c r="G287" s="822" t="s">
        <v>3447</v>
      </c>
      <c r="H287" s="822" t="s">
        <v>587</v>
      </c>
      <c r="I287" s="822" t="s">
        <v>3448</v>
      </c>
      <c r="J287" s="822" t="s">
        <v>2623</v>
      </c>
      <c r="K287" s="822" t="s">
        <v>3449</v>
      </c>
      <c r="L287" s="825">
        <v>140.96</v>
      </c>
      <c r="M287" s="825">
        <v>140.96</v>
      </c>
      <c r="N287" s="822">
        <v>1</v>
      </c>
      <c r="O287" s="826">
        <v>0.5</v>
      </c>
      <c r="P287" s="825">
        <v>140.96</v>
      </c>
      <c r="Q287" s="827">
        <v>1</v>
      </c>
      <c r="R287" s="822">
        <v>1</v>
      </c>
      <c r="S287" s="827">
        <v>1</v>
      </c>
      <c r="T287" s="826">
        <v>0.5</v>
      </c>
      <c r="U287" s="828">
        <v>1</v>
      </c>
    </row>
    <row r="288" spans="1:21" ht="14.45" customHeight="1" x14ac:dyDescent="0.2">
      <c r="A288" s="821">
        <v>30</v>
      </c>
      <c r="B288" s="822" t="s">
        <v>2955</v>
      </c>
      <c r="C288" s="822" t="s">
        <v>2959</v>
      </c>
      <c r="D288" s="823" t="s">
        <v>4176</v>
      </c>
      <c r="E288" s="824" t="s">
        <v>2965</v>
      </c>
      <c r="F288" s="822" t="s">
        <v>2956</v>
      </c>
      <c r="G288" s="822" t="s">
        <v>3121</v>
      </c>
      <c r="H288" s="822" t="s">
        <v>329</v>
      </c>
      <c r="I288" s="822" t="s">
        <v>3450</v>
      </c>
      <c r="J288" s="822" t="s">
        <v>1889</v>
      </c>
      <c r="K288" s="822" t="s">
        <v>3451</v>
      </c>
      <c r="L288" s="825">
        <v>56.17</v>
      </c>
      <c r="M288" s="825">
        <v>112.34</v>
      </c>
      <c r="N288" s="822">
        <v>2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30</v>
      </c>
      <c r="B289" s="822" t="s">
        <v>2955</v>
      </c>
      <c r="C289" s="822" t="s">
        <v>2959</v>
      </c>
      <c r="D289" s="823" t="s">
        <v>4176</v>
      </c>
      <c r="E289" s="824" t="s">
        <v>2965</v>
      </c>
      <c r="F289" s="822" t="s">
        <v>2956</v>
      </c>
      <c r="G289" s="822" t="s">
        <v>3121</v>
      </c>
      <c r="H289" s="822" t="s">
        <v>587</v>
      </c>
      <c r="I289" s="822" t="s">
        <v>2322</v>
      </c>
      <c r="J289" s="822" t="s">
        <v>2323</v>
      </c>
      <c r="K289" s="822" t="s">
        <v>2324</v>
      </c>
      <c r="L289" s="825">
        <v>86.41</v>
      </c>
      <c r="M289" s="825">
        <v>172.82</v>
      </c>
      <c r="N289" s="822">
        <v>2</v>
      </c>
      <c r="O289" s="826">
        <v>1</v>
      </c>
      <c r="P289" s="825">
        <v>172.82</v>
      </c>
      <c r="Q289" s="827">
        <v>1</v>
      </c>
      <c r="R289" s="822">
        <v>2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30</v>
      </c>
      <c r="B290" s="822" t="s">
        <v>2955</v>
      </c>
      <c r="C290" s="822" t="s">
        <v>2959</v>
      </c>
      <c r="D290" s="823" t="s">
        <v>4176</v>
      </c>
      <c r="E290" s="824" t="s">
        <v>2965</v>
      </c>
      <c r="F290" s="822" t="s">
        <v>2956</v>
      </c>
      <c r="G290" s="822" t="s">
        <v>3121</v>
      </c>
      <c r="H290" s="822" t="s">
        <v>587</v>
      </c>
      <c r="I290" s="822" t="s">
        <v>2325</v>
      </c>
      <c r="J290" s="822" t="s">
        <v>2323</v>
      </c>
      <c r="K290" s="822" t="s">
        <v>1418</v>
      </c>
      <c r="L290" s="825">
        <v>86.43</v>
      </c>
      <c r="M290" s="825">
        <v>259.29000000000002</v>
      </c>
      <c r="N290" s="822">
        <v>3</v>
      </c>
      <c r="O290" s="826">
        <v>2.5</v>
      </c>
      <c r="P290" s="825">
        <v>172.86</v>
      </c>
      <c r="Q290" s="827">
        <v>0.66666666666666663</v>
      </c>
      <c r="R290" s="822">
        <v>2</v>
      </c>
      <c r="S290" s="827">
        <v>0.66666666666666663</v>
      </c>
      <c r="T290" s="826">
        <v>2</v>
      </c>
      <c r="U290" s="828">
        <v>0.8</v>
      </c>
    </row>
    <row r="291" spans="1:21" ht="14.45" customHeight="1" x14ac:dyDescent="0.2">
      <c r="A291" s="821">
        <v>30</v>
      </c>
      <c r="B291" s="822" t="s">
        <v>2955</v>
      </c>
      <c r="C291" s="822" t="s">
        <v>2959</v>
      </c>
      <c r="D291" s="823" t="s">
        <v>4176</v>
      </c>
      <c r="E291" s="824" t="s">
        <v>2965</v>
      </c>
      <c r="F291" s="822" t="s">
        <v>2956</v>
      </c>
      <c r="G291" s="822" t="s">
        <v>3121</v>
      </c>
      <c r="H291" s="822" t="s">
        <v>329</v>
      </c>
      <c r="I291" s="822" t="s">
        <v>3452</v>
      </c>
      <c r="J291" s="822" t="s">
        <v>3453</v>
      </c>
      <c r="K291" s="822" t="s">
        <v>840</v>
      </c>
      <c r="L291" s="825">
        <v>43.21</v>
      </c>
      <c r="M291" s="825">
        <v>86.42</v>
      </c>
      <c r="N291" s="822">
        <v>2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30</v>
      </c>
      <c r="B292" s="822" t="s">
        <v>2955</v>
      </c>
      <c r="C292" s="822" t="s">
        <v>2959</v>
      </c>
      <c r="D292" s="823" t="s">
        <v>4176</v>
      </c>
      <c r="E292" s="824" t="s">
        <v>2965</v>
      </c>
      <c r="F292" s="822" t="s">
        <v>2956</v>
      </c>
      <c r="G292" s="822" t="s">
        <v>3121</v>
      </c>
      <c r="H292" s="822" t="s">
        <v>329</v>
      </c>
      <c r="I292" s="822" t="s">
        <v>3454</v>
      </c>
      <c r="J292" s="822" t="s">
        <v>3455</v>
      </c>
      <c r="K292" s="822" t="s">
        <v>840</v>
      </c>
      <c r="L292" s="825">
        <v>43.21</v>
      </c>
      <c r="M292" s="825">
        <v>43.21</v>
      </c>
      <c r="N292" s="822">
        <v>1</v>
      </c>
      <c r="O292" s="826">
        <v>0.5</v>
      </c>
      <c r="P292" s="825">
        <v>43.21</v>
      </c>
      <c r="Q292" s="827">
        <v>1</v>
      </c>
      <c r="R292" s="822">
        <v>1</v>
      </c>
      <c r="S292" s="827">
        <v>1</v>
      </c>
      <c r="T292" s="826">
        <v>0.5</v>
      </c>
      <c r="U292" s="828">
        <v>1</v>
      </c>
    </row>
    <row r="293" spans="1:21" ht="14.45" customHeight="1" x14ac:dyDescent="0.2">
      <c r="A293" s="821">
        <v>30</v>
      </c>
      <c r="B293" s="822" t="s">
        <v>2955</v>
      </c>
      <c r="C293" s="822" t="s">
        <v>2959</v>
      </c>
      <c r="D293" s="823" t="s">
        <v>4176</v>
      </c>
      <c r="E293" s="824" t="s">
        <v>2965</v>
      </c>
      <c r="F293" s="822" t="s">
        <v>2956</v>
      </c>
      <c r="G293" s="822" t="s">
        <v>3121</v>
      </c>
      <c r="H293" s="822" t="s">
        <v>329</v>
      </c>
      <c r="I293" s="822" t="s">
        <v>3456</v>
      </c>
      <c r="J293" s="822" t="s">
        <v>3457</v>
      </c>
      <c r="K293" s="822" t="s">
        <v>840</v>
      </c>
      <c r="L293" s="825">
        <v>43.21</v>
      </c>
      <c r="M293" s="825">
        <v>129.63</v>
      </c>
      <c r="N293" s="822">
        <v>3</v>
      </c>
      <c r="O293" s="826">
        <v>2.5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30</v>
      </c>
      <c r="B294" s="822" t="s">
        <v>2955</v>
      </c>
      <c r="C294" s="822" t="s">
        <v>2959</v>
      </c>
      <c r="D294" s="823" t="s">
        <v>4176</v>
      </c>
      <c r="E294" s="824" t="s">
        <v>2965</v>
      </c>
      <c r="F294" s="822" t="s">
        <v>2956</v>
      </c>
      <c r="G294" s="822" t="s">
        <v>3121</v>
      </c>
      <c r="H294" s="822" t="s">
        <v>329</v>
      </c>
      <c r="I294" s="822" t="s">
        <v>3458</v>
      </c>
      <c r="J294" s="822" t="s">
        <v>3457</v>
      </c>
      <c r="K294" s="822" t="s">
        <v>840</v>
      </c>
      <c r="L294" s="825">
        <v>43.21</v>
      </c>
      <c r="M294" s="825">
        <v>43.21</v>
      </c>
      <c r="N294" s="822">
        <v>1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30</v>
      </c>
      <c r="B295" s="822" t="s">
        <v>2955</v>
      </c>
      <c r="C295" s="822" t="s">
        <v>2959</v>
      </c>
      <c r="D295" s="823" t="s">
        <v>4176</v>
      </c>
      <c r="E295" s="824" t="s">
        <v>2965</v>
      </c>
      <c r="F295" s="822" t="s">
        <v>2956</v>
      </c>
      <c r="G295" s="822" t="s">
        <v>3121</v>
      </c>
      <c r="H295" s="822" t="s">
        <v>329</v>
      </c>
      <c r="I295" s="822" t="s">
        <v>3459</v>
      </c>
      <c r="J295" s="822" t="s">
        <v>3455</v>
      </c>
      <c r="K295" s="822" t="s">
        <v>3460</v>
      </c>
      <c r="L295" s="825">
        <v>86.41</v>
      </c>
      <c r="M295" s="825">
        <v>86.41</v>
      </c>
      <c r="N295" s="822">
        <v>1</v>
      </c>
      <c r="O295" s="826">
        <v>0.5</v>
      </c>
      <c r="P295" s="825">
        <v>86.41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30</v>
      </c>
      <c r="B296" s="822" t="s">
        <v>2955</v>
      </c>
      <c r="C296" s="822" t="s">
        <v>2959</v>
      </c>
      <c r="D296" s="823" t="s">
        <v>4176</v>
      </c>
      <c r="E296" s="824" t="s">
        <v>2965</v>
      </c>
      <c r="F296" s="822" t="s">
        <v>2956</v>
      </c>
      <c r="G296" s="822" t="s">
        <v>3122</v>
      </c>
      <c r="H296" s="822" t="s">
        <v>329</v>
      </c>
      <c r="I296" s="822" t="s">
        <v>3123</v>
      </c>
      <c r="J296" s="822" t="s">
        <v>2871</v>
      </c>
      <c r="K296" s="822" t="s">
        <v>3124</v>
      </c>
      <c r="L296" s="825">
        <v>32.869999999999997</v>
      </c>
      <c r="M296" s="825">
        <v>197.21999999999997</v>
      </c>
      <c r="N296" s="822">
        <v>6</v>
      </c>
      <c r="O296" s="826">
        <v>1.5</v>
      </c>
      <c r="P296" s="825">
        <v>98.609999999999985</v>
      </c>
      <c r="Q296" s="827">
        <v>0.5</v>
      </c>
      <c r="R296" s="822">
        <v>3</v>
      </c>
      <c r="S296" s="827">
        <v>0.5</v>
      </c>
      <c r="T296" s="826">
        <v>0.5</v>
      </c>
      <c r="U296" s="828">
        <v>0.33333333333333331</v>
      </c>
    </row>
    <row r="297" spans="1:21" ht="14.45" customHeight="1" x14ac:dyDescent="0.2">
      <c r="A297" s="821">
        <v>30</v>
      </c>
      <c r="B297" s="822" t="s">
        <v>2955</v>
      </c>
      <c r="C297" s="822" t="s">
        <v>2959</v>
      </c>
      <c r="D297" s="823" t="s">
        <v>4176</v>
      </c>
      <c r="E297" s="824" t="s">
        <v>2965</v>
      </c>
      <c r="F297" s="822" t="s">
        <v>2956</v>
      </c>
      <c r="G297" s="822" t="s">
        <v>3125</v>
      </c>
      <c r="H297" s="822" t="s">
        <v>329</v>
      </c>
      <c r="I297" s="822" t="s">
        <v>3461</v>
      </c>
      <c r="J297" s="822" t="s">
        <v>678</v>
      </c>
      <c r="K297" s="822" t="s">
        <v>680</v>
      </c>
      <c r="L297" s="825">
        <v>58.52</v>
      </c>
      <c r="M297" s="825">
        <v>117.04</v>
      </c>
      <c r="N297" s="822">
        <v>2</v>
      </c>
      <c r="O297" s="826">
        <v>1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30</v>
      </c>
      <c r="B298" s="822" t="s">
        <v>2955</v>
      </c>
      <c r="C298" s="822" t="s">
        <v>2959</v>
      </c>
      <c r="D298" s="823" t="s">
        <v>4176</v>
      </c>
      <c r="E298" s="824" t="s">
        <v>2965</v>
      </c>
      <c r="F298" s="822" t="s">
        <v>2956</v>
      </c>
      <c r="G298" s="822" t="s">
        <v>3125</v>
      </c>
      <c r="H298" s="822" t="s">
        <v>587</v>
      </c>
      <c r="I298" s="822" t="s">
        <v>2428</v>
      </c>
      <c r="J298" s="822" t="s">
        <v>678</v>
      </c>
      <c r="K298" s="822" t="s">
        <v>680</v>
      </c>
      <c r="L298" s="825">
        <v>58.52</v>
      </c>
      <c r="M298" s="825">
        <v>117.04</v>
      </c>
      <c r="N298" s="822">
        <v>2</v>
      </c>
      <c r="O298" s="826">
        <v>1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30</v>
      </c>
      <c r="B299" s="822" t="s">
        <v>2955</v>
      </c>
      <c r="C299" s="822" t="s">
        <v>2959</v>
      </c>
      <c r="D299" s="823" t="s">
        <v>4176</v>
      </c>
      <c r="E299" s="824" t="s">
        <v>2965</v>
      </c>
      <c r="F299" s="822" t="s">
        <v>2956</v>
      </c>
      <c r="G299" s="822" t="s">
        <v>3462</v>
      </c>
      <c r="H299" s="822" t="s">
        <v>329</v>
      </c>
      <c r="I299" s="822" t="s">
        <v>3463</v>
      </c>
      <c r="J299" s="822" t="s">
        <v>3464</v>
      </c>
      <c r="K299" s="822" t="s">
        <v>3465</v>
      </c>
      <c r="L299" s="825">
        <v>128.55000000000001</v>
      </c>
      <c r="M299" s="825">
        <v>128.55000000000001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30</v>
      </c>
      <c r="B300" s="822" t="s">
        <v>2955</v>
      </c>
      <c r="C300" s="822" t="s">
        <v>2959</v>
      </c>
      <c r="D300" s="823" t="s">
        <v>4176</v>
      </c>
      <c r="E300" s="824" t="s">
        <v>2965</v>
      </c>
      <c r="F300" s="822" t="s">
        <v>2956</v>
      </c>
      <c r="G300" s="822" t="s">
        <v>3466</v>
      </c>
      <c r="H300" s="822" t="s">
        <v>329</v>
      </c>
      <c r="I300" s="822" t="s">
        <v>3467</v>
      </c>
      <c r="J300" s="822" t="s">
        <v>1236</v>
      </c>
      <c r="K300" s="822" t="s">
        <v>1221</v>
      </c>
      <c r="L300" s="825">
        <v>80.53</v>
      </c>
      <c r="M300" s="825">
        <v>402.65</v>
      </c>
      <c r="N300" s="822">
        <v>5</v>
      </c>
      <c r="O300" s="826">
        <v>2.5</v>
      </c>
      <c r="P300" s="825">
        <v>402.65</v>
      </c>
      <c r="Q300" s="827">
        <v>1</v>
      </c>
      <c r="R300" s="822">
        <v>5</v>
      </c>
      <c r="S300" s="827">
        <v>1</v>
      </c>
      <c r="T300" s="826">
        <v>2.5</v>
      </c>
      <c r="U300" s="828">
        <v>1</v>
      </c>
    </row>
    <row r="301" spans="1:21" ht="14.45" customHeight="1" x14ac:dyDescent="0.2">
      <c r="A301" s="821">
        <v>30</v>
      </c>
      <c r="B301" s="822" t="s">
        <v>2955</v>
      </c>
      <c r="C301" s="822" t="s">
        <v>2959</v>
      </c>
      <c r="D301" s="823" t="s">
        <v>4176</v>
      </c>
      <c r="E301" s="824" t="s">
        <v>2965</v>
      </c>
      <c r="F301" s="822" t="s">
        <v>2956</v>
      </c>
      <c r="G301" s="822" t="s">
        <v>3468</v>
      </c>
      <c r="H301" s="822" t="s">
        <v>587</v>
      </c>
      <c r="I301" s="822" t="s">
        <v>2757</v>
      </c>
      <c r="J301" s="822" t="s">
        <v>2758</v>
      </c>
      <c r="K301" s="822" t="s">
        <v>2759</v>
      </c>
      <c r="L301" s="825">
        <v>141.25</v>
      </c>
      <c r="M301" s="825">
        <v>141.25</v>
      </c>
      <c r="N301" s="822">
        <v>1</v>
      </c>
      <c r="O301" s="826">
        <v>1</v>
      </c>
      <c r="P301" s="825">
        <v>141.25</v>
      </c>
      <c r="Q301" s="827">
        <v>1</v>
      </c>
      <c r="R301" s="822">
        <v>1</v>
      </c>
      <c r="S301" s="827">
        <v>1</v>
      </c>
      <c r="T301" s="826">
        <v>1</v>
      </c>
      <c r="U301" s="828">
        <v>1</v>
      </c>
    </row>
    <row r="302" spans="1:21" ht="14.45" customHeight="1" x14ac:dyDescent="0.2">
      <c r="A302" s="821">
        <v>30</v>
      </c>
      <c r="B302" s="822" t="s">
        <v>2955</v>
      </c>
      <c r="C302" s="822" t="s">
        <v>2959</v>
      </c>
      <c r="D302" s="823" t="s">
        <v>4176</v>
      </c>
      <c r="E302" s="824" t="s">
        <v>2965</v>
      </c>
      <c r="F302" s="822" t="s">
        <v>2956</v>
      </c>
      <c r="G302" s="822" t="s">
        <v>3468</v>
      </c>
      <c r="H302" s="822" t="s">
        <v>329</v>
      </c>
      <c r="I302" s="822" t="s">
        <v>3469</v>
      </c>
      <c r="J302" s="822" t="s">
        <v>1857</v>
      </c>
      <c r="K302" s="822" t="s">
        <v>3470</v>
      </c>
      <c r="L302" s="825">
        <v>92.04</v>
      </c>
      <c r="M302" s="825">
        <v>92.04</v>
      </c>
      <c r="N302" s="822">
        <v>1</v>
      </c>
      <c r="O302" s="826">
        <v>0.5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30</v>
      </c>
      <c r="B303" s="822" t="s">
        <v>2955</v>
      </c>
      <c r="C303" s="822" t="s">
        <v>2959</v>
      </c>
      <c r="D303" s="823" t="s">
        <v>4176</v>
      </c>
      <c r="E303" s="824" t="s">
        <v>2965</v>
      </c>
      <c r="F303" s="822" t="s">
        <v>2956</v>
      </c>
      <c r="G303" s="822" t="s">
        <v>3127</v>
      </c>
      <c r="H303" s="822" t="s">
        <v>587</v>
      </c>
      <c r="I303" s="822" t="s">
        <v>2349</v>
      </c>
      <c r="J303" s="822" t="s">
        <v>976</v>
      </c>
      <c r="K303" s="822" t="s">
        <v>2350</v>
      </c>
      <c r="L303" s="825">
        <v>923.74</v>
      </c>
      <c r="M303" s="825">
        <v>13856.100000000002</v>
      </c>
      <c r="N303" s="822">
        <v>15</v>
      </c>
      <c r="O303" s="826">
        <v>6</v>
      </c>
      <c r="P303" s="825">
        <v>12008.620000000003</v>
      </c>
      <c r="Q303" s="827">
        <v>0.8666666666666667</v>
      </c>
      <c r="R303" s="822">
        <v>13</v>
      </c>
      <c r="S303" s="827">
        <v>0.8666666666666667</v>
      </c>
      <c r="T303" s="826">
        <v>5</v>
      </c>
      <c r="U303" s="828">
        <v>0.83333333333333337</v>
      </c>
    </row>
    <row r="304" spans="1:21" ht="14.45" customHeight="1" x14ac:dyDescent="0.2">
      <c r="A304" s="821">
        <v>30</v>
      </c>
      <c r="B304" s="822" t="s">
        <v>2955</v>
      </c>
      <c r="C304" s="822" t="s">
        <v>2959</v>
      </c>
      <c r="D304" s="823" t="s">
        <v>4176</v>
      </c>
      <c r="E304" s="824" t="s">
        <v>2965</v>
      </c>
      <c r="F304" s="822" t="s">
        <v>2956</v>
      </c>
      <c r="G304" s="822" t="s">
        <v>3471</v>
      </c>
      <c r="H304" s="822" t="s">
        <v>329</v>
      </c>
      <c r="I304" s="822" t="s">
        <v>3472</v>
      </c>
      <c r="J304" s="822" t="s">
        <v>3473</v>
      </c>
      <c r="K304" s="822" t="s">
        <v>3474</v>
      </c>
      <c r="L304" s="825">
        <v>0</v>
      </c>
      <c r="M304" s="825">
        <v>0</v>
      </c>
      <c r="N304" s="822">
        <v>1</v>
      </c>
      <c r="O304" s="826">
        <v>0.5</v>
      </c>
      <c r="P304" s="825"/>
      <c r="Q304" s="827"/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30</v>
      </c>
      <c r="B305" s="822" t="s">
        <v>2955</v>
      </c>
      <c r="C305" s="822" t="s">
        <v>2959</v>
      </c>
      <c r="D305" s="823" t="s">
        <v>4176</v>
      </c>
      <c r="E305" s="824" t="s">
        <v>2965</v>
      </c>
      <c r="F305" s="822" t="s">
        <v>2956</v>
      </c>
      <c r="G305" s="822" t="s">
        <v>3475</v>
      </c>
      <c r="H305" s="822" t="s">
        <v>329</v>
      </c>
      <c r="I305" s="822" t="s">
        <v>3476</v>
      </c>
      <c r="J305" s="822" t="s">
        <v>659</v>
      </c>
      <c r="K305" s="822" t="s">
        <v>617</v>
      </c>
      <c r="L305" s="825">
        <v>35.25</v>
      </c>
      <c r="M305" s="825">
        <v>387.75</v>
      </c>
      <c r="N305" s="822">
        <v>11</v>
      </c>
      <c r="O305" s="826">
        <v>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30</v>
      </c>
      <c r="B306" s="822" t="s">
        <v>2955</v>
      </c>
      <c r="C306" s="822" t="s">
        <v>2959</v>
      </c>
      <c r="D306" s="823" t="s">
        <v>4176</v>
      </c>
      <c r="E306" s="824" t="s">
        <v>2965</v>
      </c>
      <c r="F306" s="822" t="s">
        <v>2956</v>
      </c>
      <c r="G306" s="822" t="s">
        <v>3475</v>
      </c>
      <c r="H306" s="822" t="s">
        <v>329</v>
      </c>
      <c r="I306" s="822" t="s">
        <v>3477</v>
      </c>
      <c r="J306" s="822" t="s">
        <v>2009</v>
      </c>
      <c r="K306" s="822" t="s">
        <v>3478</v>
      </c>
      <c r="L306" s="825">
        <v>35.25</v>
      </c>
      <c r="M306" s="825">
        <v>141</v>
      </c>
      <c r="N306" s="822">
        <v>4</v>
      </c>
      <c r="O306" s="826">
        <v>2.5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2955</v>
      </c>
      <c r="C307" s="822" t="s">
        <v>2959</v>
      </c>
      <c r="D307" s="823" t="s">
        <v>4176</v>
      </c>
      <c r="E307" s="824" t="s">
        <v>2965</v>
      </c>
      <c r="F307" s="822" t="s">
        <v>2956</v>
      </c>
      <c r="G307" s="822" t="s">
        <v>3475</v>
      </c>
      <c r="H307" s="822" t="s">
        <v>329</v>
      </c>
      <c r="I307" s="822" t="s">
        <v>3479</v>
      </c>
      <c r="J307" s="822" t="s">
        <v>659</v>
      </c>
      <c r="K307" s="822" t="s">
        <v>3480</v>
      </c>
      <c r="L307" s="825">
        <v>0</v>
      </c>
      <c r="M307" s="825">
        <v>0</v>
      </c>
      <c r="N307" s="822">
        <v>1</v>
      </c>
      <c r="O307" s="826">
        <v>1</v>
      </c>
      <c r="P307" s="825"/>
      <c r="Q307" s="827"/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30</v>
      </c>
      <c r="B308" s="822" t="s">
        <v>2955</v>
      </c>
      <c r="C308" s="822" t="s">
        <v>2959</v>
      </c>
      <c r="D308" s="823" t="s">
        <v>4176</v>
      </c>
      <c r="E308" s="824" t="s">
        <v>2965</v>
      </c>
      <c r="F308" s="822" t="s">
        <v>2956</v>
      </c>
      <c r="G308" s="822" t="s">
        <v>3475</v>
      </c>
      <c r="H308" s="822" t="s">
        <v>329</v>
      </c>
      <c r="I308" s="822" t="s">
        <v>3481</v>
      </c>
      <c r="J308" s="822" t="s">
        <v>659</v>
      </c>
      <c r="K308" s="822" t="s">
        <v>617</v>
      </c>
      <c r="L308" s="825">
        <v>35.25</v>
      </c>
      <c r="M308" s="825">
        <v>70.5</v>
      </c>
      <c r="N308" s="822">
        <v>2</v>
      </c>
      <c r="O308" s="826">
        <v>0.5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30</v>
      </c>
      <c r="B309" s="822" t="s">
        <v>2955</v>
      </c>
      <c r="C309" s="822" t="s">
        <v>2959</v>
      </c>
      <c r="D309" s="823" t="s">
        <v>4176</v>
      </c>
      <c r="E309" s="824" t="s">
        <v>2965</v>
      </c>
      <c r="F309" s="822" t="s">
        <v>2956</v>
      </c>
      <c r="G309" s="822" t="s">
        <v>3475</v>
      </c>
      <c r="H309" s="822" t="s">
        <v>329</v>
      </c>
      <c r="I309" s="822" t="s">
        <v>3482</v>
      </c>
      <c r="J309" s="822" t="s">
        <v>659</v>
      </c>
      <c r="K309" s="822" t="s">
        <v>617</v>
      </c>
      <c r="L309" s="825">
        <v>35.25</v>
      </c>
      <c r="M309" s="825">
        <v>70.5</v>
      </c>
      <c r="N309" s="822">
        <v>2</v>
      </c>
      <c r="O309" s="826">
        <v>1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30</v>
      </c>
      <c r="B310" s="822" t="s">
        <v>2955</v>
      </c>
      <c r="C310" s="822" t="s">
        <v>2959</v>
      </c>
      <c r="D310" s="823" t="s">
        <v>4176</v>
      </c>
      <c r="E310" s="824" t="s">
        <v>2965</v>
      </c>
      <c r="F310" s="822" t="s">
        <v>2956</v>
      </c>
      <c r="G310" s="822" t="s">
        <v>3483</v>
      </c>
      <c r="H310" s="822" t="s">
        <v>587</v>
      </c>
      <c r="I310" s="822" t="s">
        <v>3484</v>
      </c>
      <c r="J310" s="822" t="s">
        <v>2847</v>
      </c>
      <c r="K310" s="822" t="s">
        <v>2994</v>
      </c>
      <c r="L310" s="825">
        <v>31.09</v>
      </c>
      <c r="M310" s="825">
        <v>279.81</v>
      </c>
      <c r="N310" s="822">
        <v>9</v>
      </c>
      <c r="O310" s="826">
        <v>2.5</v>
      </c>
      <c r="P310" s="825">
        <v>186.54</v>
      </c>
      <c r="Q310" s="827">
        <v>0.66666666666666663</v>
      </c>
      <c r="R310" s="822">
        <v>6</v>
      </c>
      <c r="S310" s="827">
        <v>0.66666666666666663</v>
      </c>
      <c r="T310" s="826">
        <v>2</v>
      </c>
      <c r="U310" s="828">
        <v>0.8</v>
      </c>
    </row>
    <row r="311" spans="1:21" ht="14.45" customHeight="1" x14ac:dyDescent="0.2">
      <c r="A311" s="821">
        <v>30</v>
      </c>
      <c r="B311" s="822" t="s">
        <v>2955</v>
      </c>
      <c r="C311" s="822" t="s">
        <v>2959</v>
      </c>
      <c r="D311" s="823" t="s">
        <v>4176</v>
      </c>
      <c r="E311" s="824" t="s">
        <v>2965</v>
      </c>
      <c r="F311" s="822" t="s">
        <v>2956</v>
      </c>
      <c r="G311" s="822" t="s">
        <v>3483</v>
      </c>
      <c r="H311" s="822" t="s">
        <v>329</v>
      </c>
      <c r="I311" s="822" t="s">
        <v>3485</v>
      </c>
      <c r="J311" s="822" t="s">
        <v>3486</v>
      </c>
      <c r="K311" s="822" t="s">
        <v>3487</v>
      </c>
      <c r="L311" s="825">
        <v>101.56</v>
      </c>
      <c r="M311" s="825">
        <v>304.68</v>
      </c>
      <c r="N311" s="822">
        <v>3</v>
      </c>
      <c r="O311" s="826">
        <v>2.5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30</v>
      </c>
      <c r="B312" s="822" t="s">
        <v>2955</v>
      </c>
      <c r="C312" s="822" t="s">
        <v>2959</v>
      </c>
      <c r="D312" s="823" t="s">
        <v>4176</v>
      </c>
      <c r="E312" s="824" t="s">
        <v>2965</v>
      </c>
      <c r="F312" s="822" t="s">
        <v>2956</v>
      </c>
      <c r="G312" s="822" t="s">
        <v>3131</v>
      </c>
      <c r="H312" s="822" t="s">
        <v>329</v>
      </c>
      <c r="I312" s="822" t="s">
        <v>3132</v>
      </c>
      <c r="J312" s="822" t="s">
        <v>3133</v>
      </c>
      <c r="K312" s="822" t="s">
        <v>617</v>
      </c>
      <c r="L312" s="825">
        <v>174.59</v>
      </c>
      <c r="M312" s="825">
        <v>523.77</v>
      </c>
      <c r="N312" s="822">
        <v>3</v>
      </c>
      <c r="O312" s="826">
        <v>2.5</v>
      </c>
      <c r="P312" s="825">
        <v>523.77</v>
      </c>
      <c r="Q312" s="827">
        <v>1</v>
      </c>
      <c r="R312" s="822">
        <v>3</v>
      </c>
      <c r="S312" s="827">
        <v>1</v>
      </c>
      <c r="T312" s="826">
        <v>2.5</v>
      </c>
      <c r="U312" s="828">
        <v>1</v>
      </c>
    </row>
    <row r="313" spans="1:21" ht="14.45" customHeight="1" x14ac:dyDescent="0.2">
      <c r="A313" s="821">
        <v>30</v>
      </c>
      <c r="B313" s="822" t="s">
        <v>2955</v>
      </c>
      <c r="C313" s="822" t="s">
        <v>2959</v>
      </c>
      <c r="D313" s="823" t="s">
        <v>4176</v>
      </c>
      <c r="E313" s="824" t="s">
        <v>2965</v>
      </c>
      <c r="F313" s="822" t="s">
        <v>2956</v>
      </c>
      <c r="G313" s="822" t="s">
        <v>3138</v>
      </c>
      <c r="H313" s="822" t="s">
        <v>329</v>
      </c>
      <c r="I313" s="822" t="s">
        <v>3139</v>
      </c>
      <c r="J313" s="822" t="s">
        <v>1020</v>
      </c>
      <c r="K313" s="822" t="s">
        <v>3140</v>
      </c>
      <c r="L313" s="825">
        <v>57.64</v>
      </c>
      <c r="M313" s="825">
        <v>115.28</v>
      </c>
      <c r="N313" s="822">
        <v>2</v>
      </c>
      <c r="O313" s="826">
        <v>1</v>
      </c>
      <c r="P313" s="825">
        <v>115.28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30</v>
      </c>
      <c r="B314" s="822" t="s">
        <v>2955</v>
      </c>
      <c r="C314" s="822" t="s">
        <v>2959</v>
      </c>
      <c r="D314" s="823" t="s">
        <v>4176</v>
      </c>
      <c r="E314" s="824" t="s">
        <v>2965</v>
      </c>
      <c r="F314" s="822" t="s">
        <v>2956</v>
      </c>
      <c r="G314" s="822" t="s">
        <v>3138</v>
      </c>
      <c r="H314" s="822" t="s">
        <v>329</v>
      </c>
      <c r="I314" s="822" t="s">
        <v>3141</v>
      </c>
      <c r="J314" s="822" t="s">
        <v>1020</v>
      </c>
      <c r="K314" s="822" t="s">
        <v>3142</v>
      </c>
      <c r="L314" s="825">
        <v>185.26</v>
      </c>
      <c r="M314" s="825">
        <v>370.52</v>
      </c>
      <c r="N314" s="822">
        <v>2</v>
      </c>
      <c r="O314" s="826">
        <v>1.5</v>
      </c>
      <c r="P314" s="825"/>
      <c r="Q314" s="827">
        <v>0</v>
      </c>
      <c r="R314" s="822"/>
      <c r="S314" s="827">
        <v>0</v>
      </c>
      <c r="T314" s="826"/>
      <c r="U314" s="828">
        <v>0</v>
      </c>
    </row>
    <row r="315" spans="1:21" ht="14.45" customHeight="1" x14ac:dyDescent="0.2">
      <c r="A315" s="821">
        <v>30</v>
      </c>
      <c r="B315" s="822" t="s">
        <v>2955</v>
      </c>
      <c r="C315" s="822" t="s">
        <v>2959</v>
      </c>
      <c r="D315" s="823" t="s">
        <v>4176</v>
      </c>
      <c r="E315" s="824" t="s">
        <v>2965</v>
      </c>
      <c r="F315" s="822" t="s">
        <v>2956</v>
      </c>
      <c r="G315" s="822" t="s">
        <v>3138</v>
      </c>
      <c r="H315" s="822" t="s">
        <v>329</v>
      </c>
      <c r="I315" s="822" t="s">
        <v>3141</v>
      </c>
      <c r="J315" s="822" t="s">
        <v>1020</v>
      </c>
      <c r="K315" s="822" t="s">
        <v>3142</v>
      </c>
      <c r="L315" s="825">
        <v>87.98</v>
      </c>
      <c r="M315" s="825">
        <v>263.94</v>
      </c>
      <c r="N315" s="822">
        <v>3</v>
      </c>
      <c r="O315" s="826">
        <v>2</v>
      </c>
      <c r="P315" s="825">
        <v>87.98</v>
      </c>
      <c r="Q315" s="827">
        <v>0.33333333333333337</v>
      </c>
      <c r="R315" s="822">
        <v>1</v>
      </c>
      <c r="S315" s="827">
        <v>0.33333333333333331</v>
      </c>
      <c r="T315" s="826">
        <v>1</v>
      </c>
      <c r="U315" s="828">
        <v>0.5</v>
      </c>
    </row>
    <row r="316" spans="1:21" ht="14.45" customHeight="1" x14ac:dyDescent="0.2">
      <c r="A316" s="821">
        <v>30</v>
      </c>
      <c r="B316" s="822" t="s">
        <v>2955</v>
      </c>
      <c r="C316" s="822" t="s">
        <v>2959</v>
      </c>
      <c r="D316" s="823" t="s">
        <v>4176</v>
      </c>
      <c r="E316" s="824" t="s">
        <v>2965</v>
      </c>
      <c r="F316" s="822" t="s">
        <v>2956</v>
      </c>
      <c r="G316" s="822" t="s">
        <v>3138</v>
      </c>
      <c r="H316" s="822" t="s">
        <v>329</v>
      </c>
      <c r="I316" s="822" t="s">
        <v>3488</v>
      </c>
      <c r="J316" s="822" t="s">
        <v>1020</v>
      </c>
      <c r="K316" s="822" t="s">
        <v>3142</v>
      </c>
      <c r="L316" s="825">
        <v>301.2</v>
      </c>
      <c r="M316" s="825">
        <v>301.2</v>
      </c>
      <c r="N316" s="822">
        <v>1</v>
      </c>
      <c r="O316" s="826">
        <v>1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30</v>
      </c>
      <c r="B317" s="822" t="s">
        <v>2955</v>
      </c>
      <c r="C317" s="822" t="s">
        <v>2959</v>
      </c>
      <c r="D317" s="823" t="s">
        <v>4176</v>
      </c>
      <c r="E317" s="824" t="s">
        <v>2965</v>
      </c>
      <c r="F317" s="822" t="s">
        <v>2956</v>
      </c>
      <c r="G317" s="822" t="s">
        <v>3138</v>
      </c>
      <c r="H317" s="822" t="s">
        <v>329</v>
      </c>
      <c r="I317" s="822" t="s">
        <v>3488</v>
      </c>
      <c r="J317" s="822" t="s">
        <v>1020</v>
      </c>
      <c r="K317" s="822" t="s">
        <v>3142</v>
      </c>
      <c r="L317" s="825">
        <v>87.98</v>
      </c>
      <c r="M317" s="825">
        <v>175.96</v>
      </c>
      <c r="N317" s="822">
        <v>2</v>
      </c>
      <c r="O317" s="826">
        <v>1.5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30</v>
      </c>
      <c r="B318" s="822" t="s">
        <v>2955</v>
      </c>
      <c r="C318" s="822" t="s">
        <v>2959</v>
      </c>
      <c r="D318" s="823" t="s">
        <v>4176</v>
      </c>
      <c r="E318" s="824" t="s">
        <v>2965</v>
      </c>
      <c r="F318" s="822" t="s">
        <v>2956</v>
      </c>
      <c r="G318" s="822" t="s">
        <v>3138</v>
      </c>
      <c r="H318" s="822" t="s">
        <v>329</v>
      </c>
      <c r="I318" s="822" t="s">
        <v>3489</v>
      </c>
      <c r="J318" s="822" t="s">
        <v>1020</v>
      </c>
      <c r="K318" s="822" t="s">
        <v>3140</v>
      </c>
      <c r="L318" s="825">
        <v>27.37</v>
      </c>
      <c r="M318" s="825">
        <v>27.37</v>
      </c>
      <c r="N318" s="822">
        <v>1</v>
      </c>
      <c r="O318" s="826">
        <v>1</v>
      </c>
      <c r="P318" s="825"/>
      <c r="Q318" s="827">
        <v>0</v>
      </c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30</v>
      </c>
      <c r="B319" s="822" t="s">
        <v>2955</v>
      </c>
      <c r="C319" s="822" t="s">
        <v>2959</v>
      </c>
      <c r="D319" s="823" t="s">
        <v>4176</v>
      </c>
      <c r="E319" s="824" t="s">
        <v>2965</v>
      </c>
      <c r="F319" s="822" t="s">
        <v>2956</v>
      </c>
      <c r="G319" s="822" t="s">
        <v>3138</v>
      </c>
      <c r="H319" s="822" t="s">
        <v>329</v>
      </c>
      <c r="I319" s="822" t="s">
        <v>3490</v>
      </c>
      <c r="J319" s="822" t="s">
        <v>3491</v>
      </c>
      <c r="K319" s="822" t="s">
        <v>2305</v>
      </c>
      <c r="L319" s="825">
        <v>57.64</v>
      </c>
      <c r="M319" s="825">
        <v>115.28</v>
      </c>
      <c r="N319" s="822">
        <v>2</v>
      </c>
      <c r="O319" s="826">
        <v>2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30</v>
      </c>
      <c r="B320" s="822" t="s">
        <v>2955</v>
      </c>
      <c r="C320" s="822" t="s">
        <v>2959</v>
      </c>
      <c r="D320" s="823" t="s">
        <v>4176</v>
      </c>
      <c r="E320" s="824" t="s">
        <v>2965</v>
      </c>
      <c r="F320" s="822" t="s">
        <v>2956</v>
      </c>
      <c r="G320" s="822" t="s">
        <v>3138</v>
      </c>
      <c r="H320" s="822" t="s">
        <v>329</v>
      </c>
      <c r="I320" s="822" t="s">
        <v>3492</v>
      </c>
      <c r="J320" s="822" t="s">
        <v>3491</v>
      </c>
      <c r="K320" s="822" t="s">
        <v>2305</v>
      </c>
      <c r="L320" s="825">
        <v>57.64</v>
      </c>
      <c r="M320" s="825">
        <v>115.28</v>
      </c>
      <c r="N320" s="822">
        <v>2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2955</v>
      </c>
      <c r="C321" s="822" t="s">
        <v>2959</v>
      </c>
      <c r="D321" s="823" t="s">
        <v>4176</v>
      </c>
      <c r="E321" s="824" t="s">
        <v>2965</v>
      </c>
      <c r="F321" s="822" t="s">
        <v>2956</v>
      </c>
      <c r="G321" s="822" t="s">
        <v>3138</v>
      </c>
      <c r="H321" s="822" t="s">
        <v>329</v>
      </c>
      <c r="I321" s="822" t="s">
        <v>3492</v>
      </c>
      <c r="J321" s="822" t="s">
        <v>3491</v>
      </c>
      <c r="K321" s="822" t="s">
        <v>2305</v>
      </c>
      <c r="L321" s="825">
        <v>27.37</v>
      </c>
      <c r="M321" s="825">
        <v>136.85</v>
      </c>
      <c r="N321" s="822">
        <v>5</v>
      </c>
      <c r="O321" s="826">
        <v>1.5</v>
      </c>
      <c r="P321" s="825"/>
      <c r="Q321" s="827">
        <v>0</v>
      </c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30</v>
      </c>
      <c r="B322" s="822" t="s">
        <v>2955</v>
      </c>
      <c r="C322" s="822" t="s">
        <v>2959</v>
      </c>
      <c r="D322" s="823" t="s">
        <v>4176</v>
      </c>
      <c r="E322" s="824" t="s">
        <v>2965</v>
      </c>
      <c r="F322" s="822" t="s">
        <v>2956</v>
      </c>
      <c r="G322" s="822" t="s">
        <v>3143</v>
      </c>
      <c r="H322" s="822" t="s">
        <v>587</v>
      </c>
      <c r="I322" s="822" t="s">
        <v>2297</v>
      </c>
      <c r="J322" s="822" t="s">
        <v>785</v>
      </c>
      <c r="K322" s="822" t="s">
        <v>2298</v>
      </c>
      <c r="L322" s="825">
        <v>48.89</v>
      </c>
      <c r="M322" s="825">
        <v>48.89</v>
      </c>
      <c r="N322" s="822">
        <v>1</v>
      </c>
      <c r="O322" s="826">
        <v>0.5</v>
      </c>
      <c r="P322" s="825"/>
      <c r="Q322" s="827">
        <v>0</v>
      </c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2955</v>
      </c>
      <c r="C323" s="822" t="s">
        <v>2959</v>
      </c>
      <c r="D323" s="823" t="s">
        <v>4176</v>
      </c>
      <c r="E323" s="824" t="s">
        <v>2965</v>
      </c>
      <c r="F323" s="822" t="s">
        <v>2956</v>
      </c>
      <c r="G323" s="822" t="s">
        <v>3143</v>
      </c>
      <c r="H323" s="822" t="s">
        <v>587</v>
      </c>
      <c r="I323" s="822" t="s">
        <v>2295</v>
      </c>
      <c r="J323" s="822" t="s">
        <v>785</v>
      </c>
      <c r="K323" s="822" t="s">
        <v>2296</v>
      </c>
      <c r="L323" s="825">
        <v>28.81</v>
      </c>
      <c r="M323" s="825">
        <v>288.09999999999997</v>
      </c>
      <c r="N323" s="822">
        <v>10</v>
      </c>
      <c r="O323" s="826">
        <v>3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30</v>
      </c>
      <c r="B324" s="822" t="s">
        <v>2955</v>
      </c>
      <c r="C324" s="822" t="s">
        <v>2959</v>
      </c>
      <c r="D324" s="823" t="s">
        <v>4176</v>
      </c>
      <c r="E324" s="824" t="s">
        <v>2965</v>
      </c>
      <c r="F324" s="822" t="s">
        <v>2956</v>
      </c>
      <c r="G324" s="822" t="s">
        <v>3143</v>
      </c>
      <c r="H324" s="822" t="s">
        <v>587</v>
      </c>
      <c r="I324" s="822" t="s">
        <v>2295</v>
      </c>
      <c r="J324" s="822" t="s">
        <v>785</v>
      </c>
      <c r="K324" s="822" t="s">
        <v>2296</v>
      </c>
      <c r="L324" s="825">
        <v>13.68</v>
      </c>
      <c r="M324" s="825">
        <v>41.04</v>
      </c>
      <c r="N324" s="822">
        <v>3</v>
      </c>
      <c r="O324" s="826">
        <v>0.5</v>
      </c>
      <c r="P324" s="825">
        <v>41.04</v>
      </c>
      <c r="Q324" s="827">
        <v>1</v>
      </c>
      <c r="R324" s="822">
        <v>3</v>
      </c>
      <c r="S324" s="827">
        <v>1</v>
      </c>
      <c r="T324" s="826">
        <v>0.5</v>
      </c>
      <c r="U324" s="828">
        <v>1</v>
      </c>
    </row>
    <row r="325" spans="1:21" ht="14.45" customHeight="1" x14ac:dyDescent="0.2">
      <c r="A325" s="821">
        <v>30</v>
      </c>
      <c r="B325" s="822" t="s">
        <v>2955</v>
      </c>
      <c r="C325" s="822" t="s">
        <v>2959</v>
      </c>
      <c r="D325" s="823" t="s">
        <v>4176</v>
      </c>
      <c r="E325" s="824" t="s">
        <v>2965</v>
      </c>
      <c r="F325" s="822" t="s">
        <v>2956</v>
      </c>
      <c r="G325" s="822" t="s">
        <v>3493</v>
      </c>
      <c r="H325" s="822" t="s">
        <v>329</v>
      </c>
      <c r="I325" s="822" t="s">
        <v>3494</v>
      </c>
      <c r="J325" s="822" t="s">
        <v>3495</v>
      </c>
      <c r="K325" s="822" t="s">
        <v>3496</v>
      </c>
      <c r="L325" s="825">
        <v>173.31</v>
      </c>
      <c r="M325" s="825">
        <v>346.62</v>
      </c>
      <c r="N325" s="822">
        <v>2</v>
      </c>
      <c r="O325" s="826">
        <v>2</v>
      </c>
      <c r="P325" s="825"/>
      <c r="Q325" s="827">
        <v>0</v>
      </c>
      <c r="R325" s="822"/>
      <c r="S325" s="827">
        <v>0</v>
      </c>
      <c r="T325" s="826"/>
      <c r="U325" s="828">
        <v>0</v>
      </c>
    </row>
    <row r="326" spans="1:21" ht="14.45" customHeight="1" x14ac:dyDescent="0.2">
      <c r="A326" s="821">
        <v>30</v>
      </c>
      <c r="B326" s="822" t="s">
        <v>2955</v>
      </c>
      <c r="C326" s="822" t="s">
        <v>2959</v>
      </c>
      <c r="D326" s="823" t="s">
        <v>4176</v>
      </c>
      <c r="E326" s="824" t="s">
        <v>2965</v>
      </c>
      <c r="F326" s="822" t="s">
        <v>2956</v>
      </c>
      <c r="G326" s="822" t="s">
        <v>3146</v>
      </c>
      <c r="H326" s="822" t="s">
        <v>587</v>
      </c>
      <c r="I326" s="822" t="s">
        <v>2467</v>
      </c>
      <c r="J326" s="822" t="s">
        <v>1351</v>
      </c>
      <c r="K326" s="822" t="s">
        <v>2468</v>
      </c>
      <c r="L326" s="825">
        <v>103.4</v>
      </c>
      <c r="M326" s="825">
        <v>517</v>
      </c>
      <c r="N326" s="822">
        <v>5</v>
      </c>
      <c r="O326" s="826">
        <v>4</v>
      </c>
      <c r="P326" s="825">
        <v>103.4</v>
      </c>
      <c r="Q326" s="827">
        <v>0.2</v>
      </c>
      <c r="R326" s="822">
        <v>1</v>
      </c>
      <c r="S326" s="827">
        <v>0.2</v>
      </c>
      <c r="T326" s="826">
        <v>0.5</v>
      </c>
      <c r="U326" s="828">
        <v>0.125</v>
      </c>
    </row>
    <row r="327" spans="1:21" ht="14.45" customHeight="1" x14ac:dyDescent="0.2">
      <c r="A327" s="821">
        <v>30</v>
      </c>
      <c r="B327" s="822" t="s">
        <v>2955</v>
      </c>
      <c r="C327" s="822" t="s">
        <v>2959</v>
      </c>
      <c r="D327" s="823" t="s">
        <v>4176</v>
      </c>
      <c r="E327" s="824" t="s">
        <v>2965</v>
      </c>
      <c r="F327" s="822" t="s">
        <v>2956</v>
      </c>
      <c r="G327" s="822" t="s">
        <v>3497</v>
      </c>
      <c r="H327" s="822" t="s">
        <v>329</v>
      </c>
      <c r="I327" s="822" t="s">
        <v>3498</v>
      </c>
      <c r="J327" s="822" t="s">
        <v>3499</v>
      </c>
      <c r="K327" s="822" t="s">
        <v>3500</v>
      </c>
      <c r="L327" s="825">
        <v>72.88</v>
      </c>
      <c r="M327" s="825">
        <v>72.88</v>
      </c>
      <c r="N327" s="822">
        <v>1</v>
      </c>
      <c r="O327" s="826">
        <v>1</v>
      </c>
      <c r="P327" s="825"/>
      <c r="Q327" s="827">
        <v>0</v>
      </c>
      <c r="R327" s="822"/>
      <c r="S327" s="827">
        <v>0</v>
      </c>
      <c r="T327" s="826"/>
      <c r="U327" s="828">
        <v>0</v>
      </c>
    </row>
    <row r="328" spans="1:21" ht="14.45" customHeight="1" x14ac:dyDescent="0.2">
      <c r="A328" s="821">
        <v>30</v>
      </c>
      <c r="B328" s="822" t="s">
        <v>2955</v>
      </c>
      <c r="C328" s="822" t="s">
        <v>2959</v>
      </c>
      <c r="D328" s="823" t="s">
        <v>4176</v>
      </c>
      <c r="E328" s="824" t="s">
        <v>2965</v>
      </c>
      <c r="F328" s="822" t="s">
        <v>2956</v>
      </c>
      <c r="G328" s="822" t="s">
        <v>3497</v>
      </c>
      <c r="H328" s="822" t="s">
        <v>329</v>
      </c>
      <c r="I328" s="822" t="s">
        <v>3501</v>
      </c>
      <c r="J328" s="822" t="s">
        <v>3499</v>
      </c>
      <c r="K328" s="822" t="s">
        <v>3502</v>
      </c>
      <c r="L328" s="825">
        <v>218.62</v>
      </c>
      <c r="M328" s="825">
        <v>874.48</v>
      </c>
      <c r="N328" s="822">
        <v>4</v>
      </c>
      <c r="O328" s="826">
        <v>3</v>
      </c>
      <c r="P328" s="825"/>
      <c r="Q328" s="827">
        <v>0</v>
      </c>
      <c r="R328" s="822"/>
      <c r="S328" s="827">
        <v>0</v>
      </c>
      <c r="T328" s="826"/>
      <c r="U328" s="828">
        <v>0</v>
      </c>
    </row>
    <row r="329" spans="1:21" ht="14.45" customHeight="1" x14ac:dyDescent="0.2">
      <c r="A329" s="821">
        <v>30</v>
      </c>
      <c r="B329" s="822" t="s">
        <v>2955</v>
      </c>
      <c r="C329" s="822" t="s">
        <v>2959</v>
      </c>
      <c r="D329" s="823" t="s">
        <v>4176</v>
      </c>
      <c r="E329" s="824" t="s">
        <v>2965</v>
      </c>
      <c r="F329" s="822" t="s">
        <v>2956</v>
      </c>
      <c r="G329" s="822" t="s">
        <v>3497</v>
      </c>
      <c r="H329" s="822" t="s">
        <v>329</v>
      </c>
      <c r="I329" s="822" t="s">
        <v>3503</v>
      </c>
      <c r="J329" s="822" t="s">
        <v>3499</v>
      </c>
      <c r="K329" s="822" t="s">
        <v>3504</v>
      </c>
      <c r="L329" s="825">
        <v>437.23</v>
      </c>
      <c r="M329" s="825">
        <v>874.46</v>
      </c>
      <c r="N329" s="822">
        <v>2</v>
      </c>
      <c r="O329" s="826">
        <v>1.5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30</v>
      </c>
      <c r="B330" s="822" t="s">
        <v>2955</v>
      </c>
      <c r="C330" s="822" t="s">
        <v>2959</v>
      </c>
      <c r="D330" s="823" t="s">
        <v>4176</v>
      </c>
      <c r="E330" s="824" t="s">
        <v>2965</v>
      </c>
      <c r="F330" s="822" t="s">
        <v>2956</v>
      </c>
      <c r="G330" s="822" t="s">
        <v>3505</v>
      </c>
      <c r="H330" s="822" t="s">
        <v>329</v>
      </c>
      <c r="I330" s="822" t="s">
        <v>3506</v>
      </c>
      <c r="J330" s="822" t="s">
        <v>614</v>
      </c>
      <c r="K330" s="822" t="s">
        <v>3507</v>
      </c>
      <c r="L330" s="825">
        <v>127.91</v>
      </c>
      <c r="M330" s="825">
        <v>383.73</v>
      </c>
      <c r="N330" s="822">
        <v>3</v>
      </c>
      <c r="O330" s="826">
        <v>2.5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30</v>
      </c>
      <c r="B331" s="822" t="s">
        <v>2955</v>
      </c>
      <c r="C331" s="822" t="s">
        <v>2959</v>
      </c>
      <c r="D331" s="823" t="s">
        <v>4176</v>
      </c>
      <c r="E331" s="824" t="s">
        <v>2965</v>
      </c>
      <c r="F331" s="822" t="s">
        <v>2956</v>
      </c>
      <c r="G331" s="822" t="s">
        <v>3149</v>
      </c>
      <c r="H331" s="822" t="s">
        <v>329</v>
      </c>
      <c r="I331" s="822" t="s">
        <v>3508</v>
      </c>
      <c r="J331" s="822" t="s">
        <v>3509</v>
      </c>
      <c r="K331" s="822" t="s">
        <v>3510</v>
      </c>
      <c r="L331" s="825">
        <v>28.39</v>
      </c>
      <c r="M331" s="825">
        <v>28.39</v>
      </c>
      <c r="N331" s="822">
        <v>1</v>
      </c>
      <c r="O331" s="826">
        <v>1</v>
      </c>
      <c r="P331" s="825">
        <v>28.39</v>
      </c>
      <c r="Q331" s="827">
        <v>1</v>
      </c>
      <c r="R331" s="822">
        <v>1</v>
      </c>
      <c r="S331" s="827">
        <v>1</v>
      </c>
      <c r="T331" s="826">
        <v>1</v>
      </c>
      <c r="U331" s="828">
        <v>1</v>
      </c>
    </row>
    <row r="332" spans="1:21" ht="14.45" customHeight="1" x14ac:dyDescent="0.2">
      <c r="A332" s="821">
        <v>30</v>
      </c>
      <c r="B332" s="822" t="s">
        <v>2955</v>
      </c>
      <c r="C332" s="822" t="s">
        <v>2959</v>
      </c>
      <c r="D332" s="823" t="s">
        <v>4176</v>
      </c>
      <c r="E332" s="824" t="s">
        <v>2965</v>
      </c>
      <c r="F332" s="822" t="s">
        <v>2956</v>
      </c>
      <c r="G332" s="822" t="s">
        <v>3155</v>
      </c>
      <c r="H332" s="822" t="s">
        <v>587</v>
      </c>
      <c r="I332" s="822" t="s">
        <v>2472</v>
      </c>
      <c r="J332" s="822" t="s">
        <v>2471</v>
      </c>
      <c r="K332" s="822" t="s">
        <v>2473</v>
      </c>
      <c r="L332" s="825">
        <v>7.47</v>
      </c>
      <c r="M332" s="825">
        <v>291.33000000000004</v>
      </c>
      <c r="N332" s="822">
        <v>39</v>
      </c>
      <c r="O332" s="826">
        <v>12</v>
      </c>
      <c r="P332" s="825">
        <v>134.46</v>
      </c>
      <c r="Q332" s="827">
        <v>0.46153846153846151</v>
      </c>
      <c r="R332" s="822">
        <v>18</v>
      </c>
      <c r="S332" s="827">
        <v>0.46153846153846156</v>
      </c>
      <c r="T332" s="826">
        <v>6</v>
      </c>
      <c r="U332" s="828">
        <v>0.5</v>
      </c>
    </row>
    <row r="333" spans="1:21" ht="14.45" customHeight="1" x14ac:dyDescent="0.2">
      <c r="A333" s="821">
        <v>30</v>
      </c>
      <c r="B333" s="822" t="s">
        <v>2955</v>
      </c>
      <c r="C333" s="822" t="s">
        <v>2959</v>
      </c>
      <c r="D333" s="823" t="s">
        <v>4176</v>
      </c>
      <c r="E333" s="824" t="s">
        <v>2965</v>
      </c>
      <c r="F333" s="822" t="s">
        <v>2956</v>
      </c>
      <c r="G333" s="822" t="s">
        <v>3155</v>
      </c>
      <c r="H333" s="822" t="s">
        <v>587</v>
      </c>
      <c r="I333" s="822" t="s">
        <v>2474</v>
      </c>
      <c r="J333" s="822" t="s">
        <v>2471</v>
      </c>
      <c r="K333" s="822" t="s">
        <v>2475</v>
      </c>
      <c r="L333" s="825">
        <v>11.48</v>
      </c>
      <c r="M333" s="825">
        <v>68.88</v>
      </c>
      <c r="N333" s="822">
        <v>6</v>
      </c>
      <c r="O333" s="826">
        <v>3</v>
      </c>
      <c r="P333" s="825"/>
      <c r="Q333" s="827">
        <v>0</v>
      </c>
      <c r="R333" s="822"/>
      <c r="S333" s="827">
        <v>0</v>
      </c>
      <c r="T333" s="826"/>
      <c r="U333" s="828">
        <v>0</v>
      </c>
    </row>
    <row r="334" spans="1:21" ht="14.45" customHeight="1" x14ac:dyDescent="0.2">
      <c r="A334" s="821">
        <v>30</v>
      </c>
      <c r="B334" s="822" t="s">
        <v>2955</v>
      </c>
      <c r="C334" s="822" t="s">
        <v>2959</v>
      </c>
      <c r="D334" s="823" t="s">
        <v>4176</v>
      </c>
      <c r="E334" s="824" t="s">
        <v>2965</v>
      </c>
      <c r="F334" s="822" t="s">
        <v>2956</v>
      </c>
      <c r="G334" s="822" t="s">
        <v>3511</v>
      </c>
      <c r="H334" s="822" t="s">
        <v>329</v>
      </c>
      <c r="I334" s="822" t="s">
        <v>3512</v>
      </c>
      <c r="J334" s="822" t="s">
        <v>3513</v>
      </c>
      <c r="K334" s="822" t="s">
        <v>3514</v>
      </c>
      <c r="L334" s="825">
        <v>117.46</v>
      </c>
      <c r="M334" s="825">
        <v>352.38</v>
      </c>
      <c r="N334" s="822">
        <v>3</v>
      </c>
      <c r="O334" s="826">
        <v>0.5</v>
      </c>
      <c r="P334" s="825"/>
      <c r="Q334" s="827">
        <v>0</v>
      </c>
      <c r="R334" s="822"/>
      <c r="S334" s="827">
        <v>0</v>
      </c>
      <c r="T334" s="826"/>
      <c r="U334" s="828">
        <v>0</v>
      </c>
    </row>
    <row r="335" spans="1:21" ht="14.45" customHeight="1" x14ac:dyDescent="0.2">
      <c r="A335" s="821">
        <v>30</v>
      </c>
      <c r="B335" s="822" t="s">
        <v>2955</v>
      </c>
      <c r="C335" s="822" t="s">
        <v>2959</v>
      </c>
      <c r="D335" s="823" t="s">
        <v>4176</v>
      </c>
      <c r="E335" s="824" t="s">
        <v>2965</v>
      </c>
      <c r="F335" s="822" t="s">
        <v>2956</v>
      </c>
      <c r="G335" s="822" t="s">
        <v>3515</v>
      </c>
      <c r="H335" s="822" t="s">
        <v>329</v>
      </c>
      <c r="I335" s="822" t="s">
        <v>3516</v>
      </c>
      <c r="J335" s="822" t="s">
        <v>3517</v>
      </c>
      <c r="K335" s="822" t="s">
        <v>3518</v>
      </c>
      <c r="L335" s="825">
        <v>294.86</v>
      </c>
      <c r="M335" s="825">
        <v>884.58</v>
      </c>
      <c r="N335" s="822">
        <v>3</v>
      </c>
      <c r="O335" s="826">
        <v>2</v>
      </c>
      <c r="P335" s="825">
        <v>294.86</v>
      </c>
      <c r="Q335" s="827">
        <v>0.33333333333333331</v>
      </c>
      <c r="R335" s="822">
        <v>1</v>
      </c>
      <c r="S335" s="827">
        <v>0.33333333333333331</v>
      </c>
      <c r="T335" s="826">
        <v>1</v>
      </c>
      <c r="U335" s="828">
        <v>0.5</v>
      </c>
    </row>
    <row r="336" spans="1:21" ht="14.45" customHeight="1" x14ac:dyDescent="0.2">
      <c r="A336" s="821">
        <v>30</v>
      </c>
      <c r="B336" s="822" t="s">
        <v>2955</v>
      </c>
      <c r="C336" s="822" t="s">
        <v>2959</v>
      </c>
      <c r="D336" s="823" t="s">
        <v>4176</v>
      </c>
      <c r="E336" s="824" t="s">
        <v>2965</v>
      </c>
      <c r="F336" s="822" t="s">
        <v>2956</v>
      </c>
      <c r="G336" s="822" t="s">
        <v>3161</v>
      </c>
      <c r="H336" s="822" t="s">
        <v>329</v>
      </c>
      <c r="I336" s="822" t="s">
        <v>3519</v>
      </c>
      <c r="J336" s="822" t="s">
        <v>3163</v>
      </c>
      <c r="K336" s="822" t="s">
        <v>3520</v>
      </c>
      <c r="L336" s="825">
        <v>4341</v>
      </c>
      <c r="M336" s="825">
        <v>13023</v>
      </c>
      <c r="N336" s="822">
        <v>3</v>
      </c>
      <c r="O336" s="826">
        <v>3</v>
      </c>
      <c r="P336" s="825">
        <v>4341</v>
      </c>
      <c r="Q336" s="827">
        <v>0.33333333333333331</v>
      </c>
      <c r="R336" s="822">
        <v>1</v>
      </c>
      <c r="S336" s="827">
        <v>0.33333333333333331</v>
      </c>
      <c r="T336" s="826">
        <v>1</v>
      </c>
      <c r="U336" s="828">
        <v>0.33333333333333331</v>
      </c>
    </row>
    <row r="337" spans="1:21" ht="14.45" customHeight="1" x14ac:dyDescent="0.2">
      <c r="A337" s="821">
        <v>30</v>
      </c>
      <c r="B337" s="822" t="s">
        <v>2955</v>
      </c>
      <c r="C337" s="822" t="s">
        <v>2959</v>
      </c>
      <c r="D337" s="823" t="s">
        <v>4176</v>
      </c>
      <c r="E337" s="824" t="s">
        <v>2965</v>
      </c>
      <c r="F337" s="822" t="s">
        <v>2956</v>
      </c>
      <c r="G337" s="822" t="s">
        <v>3165</v>
      </c>
      <c r="H337" s="822" t="s">
        <v>329</v>
      </c>
      <c r="I337" s="822" t="s">
        <v>3521</v>
      </c>
      <c r="J337" s="822" t="s">
        <v>3167</v>
      </c>
      <c r="K337" s="822" t="s">
        <v>3522</v>
      </c>
      <c r="L337" s="825">
        <v>352.3</v>
      </c>
      <c r="M337" s="825">
        <v>2818.4</v>
      </c>
      <c r="N337" s="822">
        <v>8</v>
      </c>
      <c r="O337" s="826">
        <v>4</v>
      </c>
      <c r="P337" s="825">
        <v>2113.8000000000002</v>
      </c>
      <c r="Q337" s="827">
        <v>0.75</v>
      </c>
      <c r="R337" s="822">
        <v>6</v>
      </c>
      <c r="S337" s="827">
        <v>0.75</v>
      </c>
      <c r="T337" s="826">
        <v>3</v>
      </c>
      <c r="U337" s="828">
        <v>0.75</v>
      </c>
    </row>
    <row r="338" spans="1:21" ht="14.45" customHeight="1" x14ac:dyDescent="0.2">
      <c r="A338" s="821">
        <v>30</v>
      </c>
      <c r="B338" s="822" t="s">
        <v>2955</v>
      </c>
      <c r="C338" s="822" t="s">
        <v>2959</v>
      </c>
      <c r="D338" s="823" t="s">
        <v>4176</v>
      </c>
      <c r="E338" s="824" t="s">
        <v>2965</v>
      </c>
      <c r="F338" s="822" t="s">
        <v>2956</v>
      </c>
      <c r="G338" s="822" t="s">
        <v>3165</v>
      </c>
      <c r="H338" s="822" t="s">
        <v>329</v>
      </c>
      <c r="I338" s="822" t="s">
        <v>3521</v>
      </c>
      <c r="J338" s="822" t="s">
        <v>3167</v>
      </c>
      <c r="K338" s="822" t="s">
        <v>3522</v>
      </c>
      <c r="L338" s="825">
        <v>237.64</v>
      </c>
      <c r="M338" s="825">
        <v>1663.4799999999998</v>
      </c>
      <c r="N338" s="822">
        <v>7</v>
      </c>
      <c r="O338" s="826">
        <v>3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30</v>
      </c>
      <c r="B339" s="822" t="s">
        <v>2955</v>
      </c>
      <c r="C339" s="822" t="s">
        <v>2959</v>
      </c>
      <c r="D339" s="823" t="s">
        <v>4176</v>
      </c>
      <c r="E339" s="824" t="s">
        <v>2965</v>
      </c>
      <c r="F339" s="822" t="s">
        <v>2956</v>
      </c>
      <c r="G339" s="822" t="s">
        <v>3165</v>
      </c>
      <c r="H339" s="822" t="s">
        <v>329</v>
      </c>
      <c r="I339" s="822" t="s">
        <v>3523</v>
      </c>
      <c r="J339" s="822" t="s">
        <v>3167</v>
      </c>
      <c r="K339" s="822" t="s">
        <v>3524</v>
      </c>
      <c r="L339" s="825">
        <v>566.19000000000005</v>
      </c>
      <c r="M339" s="825">
        <v>1698.5700000000002</v>
      </c>
      <c r="N339" s="822">
        <v>3</v>
      </c>
      <c r="O339" s="826">
        <v>1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30</v>
      </c>
      <c r="B340" s="822" t="s">
        <v>2955</v>
      </c>
      <c r="C340" s="822" t="s">
        <v>2959</v>
      </c>
      <c r="D340" s="823" t="s">
        <v>4176</v>
      </c>
      <c r="E340" s="824" t="s">
        <v>2965</v>
      </c>
      <c r="F340" s="822" t="s">
        <v>2956</v>
      </c>
      <c r="G340" s="822" t="s">
        <v>3165</v>
      </c>
      <c r="H340" s="822" t="s">
        <v>329</v>
      </c>
      <c r="I340" s="822" t="s">
        <v>3525</v>
      </c>
      <c r="J340" s="822" t="s">
        <v>3526</v>
      </c>
      <c r="K340" s="822" t="s">
        <v>3527</v>
      </c>
      <c r="L340" s="825">
        <v>264.23</v>
      </c>
      <c r="M340" s="825">
        <v>3170.76</v>
      </c>
      <c r="N340" s="822">
        <v>12</v>
      </c>
      <c r="O340" s="826">
        <v>5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30</v>
      </c>
      <c r="B341" s="822" t="s">
        <v>2955</v>
      </c>
      <c r="C341" s="822" t="s">
        <v>2959</v>
      </c>
      <c r="D341" s="823" t="s">
        <v>4176</v>
      </c>
      <c r="E341" s="824" t="s">
        <v>2965</v>
      </c>
      <c r="F341" s="822" t="s">
        <v>2956</v>
      </c>
      <c r="G341" s="822" t="s">
        <v>3165</v>
      </c>
      <c r="H341" s="822" t="s">
        <v>329</v>
      </c>
      <c r="I341" s="822" t="s">
        <v>3525</v>
      </c>
      <c r="J341" s="822" t="s">
        <v>3526</v>
      </c>
      <c r="K341" s="822" t="s">
        <v>3527</v>
      </c>
      <c r="L341" s="825">
        <v>178.23</v>
      </c>
      <c r="M341" s="825">
        <v>1069.3799999999999</v>
      </c>
      <c r="N341" s="822">
        <v>6</v>
      </c>
      <c r="O341" s="826">
        <v>1</v>
      </c>
      <c r="P341" s="825"/>
      <c r="Q341" s="827">
        <v>0</v>
      </c>
      <c r="R341" s="822"/>
      <c r="S341" s="827">
        <v>0</v>
      </c>
      <c r="T341" s="826"/>
      <c r="U341" s="828">
        <v>0</v>
      </c>
    </row>
    <row r="342" spans="1:21" ht="14.45" customHeight="1" x14ac:dyDescent="0.2">
      <c r="A342" s="821">
        <v>30</v>
      </c>
      <c r="B342" s="822" t="s">
        <v>2955</v>
      </c>
      <c r="C342" s="822" t="s">
        <v>2959</v>
      </c>
      <c r="D342" s="823" t="s">
        <v>4176</v>
      </c>
      <c r="E342" s="824" t="s">
        <v>2965</v>
      </c>
      <c r="F342" s="822" t="s">
        <v>2956</v>
      </c>
      <c r="G342" s="822" t="s">
        <v>3169</v>
      </c>
      <c r="H342" s="822" t="s">
        <v>329</v>
      </c>
      <c r="I342" s="822" t="s">
        <v>3528</v>
      </c>
      <c r="J342" s="822" t="s">
        <v>3529</v>
      </c>
      <c r="K342" s="822" t="s">
        <v>770</v>
      </c>
      <c r="L342" s="825">
        <v>143.35</v>
      </c>
      <c r="M342" s="825">
        <v>430.04999999999995</v>
      </c>
      <c r="N342" s="822">
        <v>3</v>
      </c>
      <c r="O342" s="826">
        <v>0.5</v>
      </c>
      <c r="P342" s="825"/>
      <c r="Q342" s="827">
        <v>0</v>
      </c>
      <c r="R342" s="822"/>
      <c r="S342" s="827">
        <v>0</v>
      </c>
      <c r="T342" s="826"/>
      <c r="U342" s="828">
        <v>0</v>
      </c>
    </row>
    <row r="343" spans="1:21" ht="14.45" customHeight="1" x14ac:dyDescent="0.2">
      <c r="A343" s="821">
        <v>30</v>
      </c>
      <c r="B343" s="822" t="s">
        <v>2955</v>
      </c>
      <c r="C343" s="822" t="s">
        <v>2959</v>
      </c>
      <c r="D343" s="823" t="s">
        <v>4176</v>
      </c>
      <c r="E343" s="824" t="s">
        <v>2965</v>
      </c>
      <c r="F343" s="822" t="s">
        <v>2956</v>
      </c>
      <c r="G343" s="822" t="s">
        <v>3169</v>
      </c>
      <c r="H343" s="822" t="s">
        <v>329</v>
      </c>
      <c r="I343" s="822" t="s">
        <v>3530</v>
      </c>
      <c r="J343" s="822" t="s">
        <v>3529</v>
      </c>
      <c r="K343" s="822" t="s">
        <v>3531</v>
      </c>
      <c r="L343" s="825">
        <v>430.05</v>
      </c>
      <c r="M343" s="825">
        <v>430.05</v>
      </c>
      <c r="N343" s="822">
        <v>1</v>
      </c>
      <c r="O343" s="826">
        <v>0.5</v>
      </c>
      <c r="P343" s="825">
        <v>430.05</v>
      </c>
      <c r="Q343" s="827">
        <v>1</v>
      </c>
      <c r="R343" s="822">
        <v>1</v>
      </c>
      <c r="S343" s="827">
        <v>1</v>
      </c>
      <c r="T343" s="826">
        <v>0.5</v>
      </c>
      <c r="U343" s="828">
        <v>1</v>
      </c>
    </row>
    <row r="344" spans="1:21" ht="14.45" customHeight="1" x14ac:dyDescent="0.2">
      <c r="A344" s="821">
        <v>30</v>
      </c>
      <c r="B344" s="822" t="s">
        <v>2955</v>
      </c>
      <c r="C344" s="822" t="s">
        <v>2959</v>
      </c>
      <c r="D344" s="823" t="s">
        <v>4176</v>
      </c>
      <c r="E344" s="824" t="s">
        <v>2965</v>
      </c>
      <c r="F344" s="822" t="s">
        <v>2956</v>
      </c>
      <c r="G344" s="822" t="s">
        <v>3169</v>
      </c>
      <c r="H344" s="822" t="s">
        <v>329</v>
      </c>
      <c r="I344" s="822" t="s">
        <v>3530</v>
      </c>
      <c r="J344" s="822" t="s">
        <v>3529</v>
      </c>
      <c r="K344" s="822" t="s">
        <v>3531</v>
      </c>
      <c r="L344" s="825">
        <v>254.49</v>
      </c>
      <c r="M344" s="825">
        <v>508.98</v>
      </c>
      <c r="N344" s="822">
        <v>2</v>
      </c>
      <c r="O344" s="826">
        <v>1</v>
      </c>
      <c r="P344" s="825">
        <v>508.98</v>
      </c>
      <c r="Q344" s="827">
        <v>1</v>
      </c>
      <c r="R344" s="822">
        <v>2</v>
      </c>
      <c r="S344" s="827">
        <v>1</v>
      </c>
      <c r="T344" s="826">
        <v>1</v>
      </c>
      <c r="U344" s="828">
        <v>1</v>
      </c>
    </row>
    <row r="345" spans="1:21" ht="14.45" customHeight="1" x14ac:dyDescent="0.2">
      <c r="A345" s="821">
        <v>30</v>
      </c>
      <c r="B345" s="822" t="s">
        <v>2955</v>
      </c>
      <c r="C345" s="822" t="s">
        <v>2959</v>
      </c>
      <c r="D345" s="823" t="s">
        <v>4176</v>
      </c>
      <c r="E345" s="824" t="s">
        <v>2965</v>
      </c>
      <c r="F345" s="822" t="s">
        <v>2956</v>
      </c>
      <c r="G345" s="822" t="s">
        <v>3169</v>
      </c>
      <c r="H345" s="822" t="s">
        <v>329</v>
      </c>
      <c r="I345" s="822" t="s">
        <v>3532</v>
      </c>
      <c r="J345" s="822" t="s">
        <v>3171</v>
      </c>
      <c r="K345" s="822" t="s">
        <v>770</v>
      </c>
      <c r="L345" s="825">
        <v>143.35</v>
      </c>
      <c r="M345" s="825">
        <v>430.04999999999995</v>
      </c>
      <c r="N345" s="822">
        <v>3</v>
      </c>
      <c r="O345" s="826">
        <v>1</v>
      </c>
      <c r="P345" s="825">
        <v>430.04999999999995</v>
      </c>
      <c r="Q345" s="827">
        <v>1</v>
      </c>
      <c r="R345" s="822">
        <v>3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30</v>
      </c>
      <c r="B346" s="822" t="s">
        <v>2955</v>
      </c>
      <c r="C346" s="822" t="s">
        <v>2959</v>
      </c>
      <c r="D346" s="823" t="s">
        <v>4176</v>
      </c>
      <c r="E346" s="824" t="s">
        <v>2965</v>
      </c>
      <c r="F346" s="822" t="s">
        <v>2956</v>
      </c>
      <c r="G346" s="822" t="s">
        <v>3533</v>
      </c>
      <c r="H346" s="822" t="s">
        <v>329</v>
      </c>
      <c r="I346" s="822" t="s">
        <v>3534</v>
      </c>
      <c r="J346" s="822" t="s">
        <v>911</v>
      </c>
      <c r="K346" s="822" t="s">
        <v>3535</v>
      </c>
      <c r="L346" s="825">
        <v>0</v>
      </c>
      <c r="M346" s="825">
        <v>0</v>
      </c>
      <c r="N346" s="822">
        <v>2</v>
      </c>
      <c r="O346" s="826">
        <v>0.5</v>
      </c>
      <c r="P346" s="825"/>
      <c r="Q346" s="827"/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30</v>
      </c>
      <c r="B347" s="822" t="s">
        <v>2955</v>
      </c>
      <c r="C347" s="822" t="s">
        <v>2959</v>
      </c>
      <c r="D347" s="823" t="s">
        <v>4176</v>
      </c>
      <c r="E347" s="824" t="s">
        <v>2965</v>
      </c>
      <c r="F347" s="822" t="s">
        <v>2956</v>
      </c>
      <c r="G347" s="822" t="s">
        <v>3173</v>
      </c>
      <c r="H347" s="822" t="s">
        <v>329</v>
      </c>
      <c r="I347" s="822" t="s">
        <v>3536</v>
      </c>
      <c r="J347" s="822" t="s">
        <v>1142</v>
      </c>
      <c r="K347" s="822" t="s">
        <v>3537</v>
      </c>
      <c r="L347" s="825">
        <v>0</v>
      </c>
      <c r="M347" s="825">
        <v>0</v>
      </c>
      <c r="N347" s="822">
        <v>1</v>
      </c>
      <c r="O347" s="826">
        <v>1</v>
      </c>
      <c r="P347" s="825"/>
      <c r="Q347" s="827"/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30</v>
      </c>
      <c r="B348" s="822" t="s">
        <v>2955</v>
      </c>
      <c r="C348" s="822" t="s">
        <v>2959</v>
      </c>
      <c r="D348" s="823" t="s">
        <v>4176</v>
      </c>
      <c r="E348" s="824" t="s">
        <v>2965</v>
      </c>
      <c r="F348" s="822" t="s">
        <v>2956</v>
      </c>
      <c r="G348" s="822" t="s">
        <v>3538</v>
      </c>
      <c r="H348" s="822" t="s">
        <v>329</v>
      </c>
      <c r="I348" s="822" t="s">
        <v>3539</v>
      </c>
      <c r="J348" s="822" t="s">
        <v>2123</v>
      </c>
      <c r="K348" s="822" t="s">
        <v>3540</v>
      </c>
      <c r="L348" s="825">
        <v>140.97</v>
      </c>
      <c r="M348" s="825">
        <v>140.97</v>
      </c>
      <c r="N348" s="822">
        <v>1</v>
      </c>
      <c r="O348" s="826">
        <v>1</v>
      </c>
      <c r="P348" s="825">
        <v>140.97</v>
      </c>
      <c r="Q348" s="827">
        <v>1</v>
      </c>
      <c r="R348" s="822">
        <v>1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30</v>
      </c>
      <c r="B349" s="822" t="s">
        <v>2955</v>
      </c>
      <c r="C349" s="822" t="s">
        <v>2959</v>
      </c>
      <c r="D349" s="823" t="s">
        <v>4176</v>
      </c>
      <c r="E349" s="824" t="s">
        <v>2965</v>
      </c>
      <c r="F349" s="822" t="s">
        <v>2956</v>
      </c>
      <c r="G349" s="822" t="s">
        <v>3182</v>
      </c>
      <c r="H349" s="822" t="s">
        <v>587</v>
      </c>
      <c r="I349" s="822" t="s">
        <v>2652</v>
      </c>
      <c r="J349" s="822" t="s">
        <v>1280</v>
      </c>
      <c r="K349" s="822" t="s">
        <v>1282</v>
      </c>
      <c r="L349" s="825">
        <v>0</v>
      </c>
      <c r="M349" s="825">
        <v>0</v>
      </c>
      <c r="N349" s="822">
        <v>20</v>
      </c>
      <c r="O349" s="826">
        <v>6.5</v>
      </c>
      <c r="P349" s="825">
        <v>0</v>
      </c>
      <c r="Q349" s="827"/>
      <c r="R349" s="822">
        <v>2</v>
      </c>
      <c r="S349" s="827">
        <v>0.1</v>
      </c>
      <c r="T349" s="826">
        <v>1</v>
      </c>
      <c r="U349" s="828">
        <v>0.15384615384615385</v>
      </c>
    </row>
    <row r="350" spans="1:21" ht="14.45" customHeight="1" x14ac:dyDescent="0.2">
      <c r="A350" s="821">
        <v>30</v>
      </c>
      <c r="B350" s="822" t="s">
        <v>2955</v>
      </c>
      <c r="C350" s="822" t="s">
        <v>2959</v>
      </c>
      <c r="D350" s="823" t="s">
        <v>4176</v>
      </c>
      <c r="E350" s="824" t="s">
        <v>2965</v>
      </c>
      <c r="F350" s="822" t="s">
        <v>2956</v>
      </c>
      <c r="G350" s="822" t="s">
        <v>3541</v>
      </c>
      <c r="H350" s="822" t="s">
        <v>329</v>
      </c>
      <c r="I350" s="822" t="s">
        <v>3542</v>
      </c>
      <c r="J350" s="822" t="s">
        <v>3543</v>
      </c>
      <c r="K350" s="822" t="s">
        <v>591</v>
      </c>
      <c r="L350" s="825">
        <v>1036</v>
      </c>
      <c r="M350" s="825">
        <v>1036</v>
      </c>
      <c r="N350" s="822">
        <v>1</v>
      </c>
      <c r="O350" s="826">
        <v>0.5</v>
      </c>
      <c r="P350" s="825">
        <v>1036</v>
      </c>
      <c r="Q350" s="827">
        <v>1</v>
      </c>
      <c r="R350" s="822">
        <v>1</v>
      </c>
      <c r="S350" s="827">
        <v>1</v>
      </c>
      <c r="T350" s="826">
        <v>0.5</v>
      </c>
      <c r="U350" s="828">
        <v>1</v>
      </c>
    </row>
    <row r="351" spans="1:21" ht="14.45" customHeight="1" x14ac:dyDescent="0.2">
      <c r="A351" s="821">
        <v>30</v>
      </c>
      <c r="B351" s="822" t="s">
        <v>2955</v>
      </c>
      <c r="C351" s="822" t="s">
        <v>2959</v>
      </c>
      <c r="D351" s="823" t="s">
        <v>4176</v>
      </c>
      <c r="E351" s="824" t="s">
        <v>2965</v>
      </c>
      <c r="F351" s="822" t="s">
        <v>2956</v>
      </c>
      <c r="G351" s="822" t="s">
        <v>3544</v>
      </c>
      <c r="H351" s="822" t="s">
        <v>329</v>
      </c>
      <c r="I351" s="822" t="s">
        <v>3545</v>
      </c>
      <c r="J351" s="822" t="s">
        <v>3546</v>
      </c>
      <c r="K351" s="822" t="s">
        <v>2081</v>
      </c>
      <c r="L351" s="825">
        <v>120.14</v>
      </c>
      <c r="M351" s="825">
        <v>240.28</v>
      </c>
      <c r="N351" s="822">
        <v>2</v>
      </c>
      <c r="O351" s="826">
        <v>2</v>
      </c>
      <c r="P351" s="825"/>
      <c r="Q351" s="827">
        <v>0</v>
      </c>
      <c r="R351" s="822"/>
      <c r="S351" s="827">
        <v>0</v>
      </c>
      <c r="T351" s="826"/>
      <c r="U351" s="828">
        <v>0</v>
      </c>
    </row>
    <row r="352" spans="1:21" ht="14.45" customHeight="1" x14ac:dyDescent="0.2">
      <c r="A352" s="821">
        <v>30</v>
      </c>
      <c r="B352" s="822" t="s">
        <v>2955</v>
      </c>
      <c r="C352" s="822" t="s">
        <v>2959</v>
      </c>
      <c r="D352" s="823" t="s">
        <v>4176</v>
      </c>
      <c r="E352" s="824" t="s">
        <v>2965</v>
      </c>
      <c r="F352" s="822" t="s">
        <v>2956</v>
      </c>
      <c r="G352" s="822" t="s">
        <v>3547</v>
      </c>
      <c r="H352" s="822" t="s">
        <v>329</v>
      </c>
      <c r="I352" s="822" t="s">
        <v>3548</v>
      </c>
      <c r="J352" s="822" t="s">
        <v>700</v>
      </c>
      <c r="K352" s="822" t="s">
        <v>3549</v>
      </c>
      <c r="L352" s="825">
        <v>42.54</v>
      </c>
      <c r="M352" s="825">
        <v>85.08</v>
      </c>
      <c r="N352" s="822">
        <v>2</v>
      </c>
      <c r="O352" s="826">
        <v>2</v>
      </c>
      <c r="P352" s="825">
        <v>85.08</v>
      </c>
      <c r="Q352" s="827">
        <v>1</v>
      </c>
      <c r="R352" s="822">
        <v>2</v>
      </c>
      <c r="S352" s="827">
        <v>1</v>
      </c>
      <c r="T352" s="826">
        <v>2</v>
      </c>
      <c r="U352" s="828">
        <v>1</v>
      </c>
    </row>
    <row r="353" spans="1:21" ht="14.45" customHeight="1" x14ac:dyDescent="0.2">
      <c r="A353" s="821">
        <v>30</v>
      </c>
      <c r="B353" s="822" t="s">
        <v>2955</v>
      </c>
      <c r="C353" s="822" t="s">
        <v>2959</v>
      </c>
      <c r="D353" s="823" t="s">
        <v>4176</v>
      </c>
      <c r="E353" s="824" t="s">
        <v>2965</v>
      </c>
      <c r="F353" s="822" t="s">
        <v>2956</v>
      </c>
      <c r="G353" s="822" t="s">
        <v>3547</v>
      </c>
      <c r="H353" s="822" t="s">
        <v>329</v>
      </c>
      <c r="I353" s="822" t="s">
        <v>3550</v>
      </c>
      <c r="J353" s="822" t="s">
        <v>1713</v>
      </c>
      <c r="K353" s="822" t="s">
        <v>3551</v>
      </c>
      <c r="L353" s="825">
        <v>66.88</v>
      </c>
      <c r="M353" s="825">
        <v>66.88</v>
      </c>
      <c r="N353" s="822">
        <v>1</v>
      </c>
      <c r="O353" s="826">
        <v>1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30</v>
      </c>
      <c r="B354" s="822" t="s">
        <v>2955</v>
      </c>
      <c r="C354" s="822" t="s">
        <v>2959</v>
      </c>
      <c r="D354" s="823" t="s">
        <v>4176</v>
      </c>
      <c r="E354" s="824" t="s">
        <v>2965</v>
      </c>
      <c r="F354" s="822" t="s">
        <v>2956</v>
      </c>
      <c r="G354" s="822" t="s">
        <v>3547</v>
      </c>
      <c r="H354" s="822" t="s">
        <v>329</v>
      </c>
      <c r="I354" s="822" t="s">
        <v>3552</v>
      </c>
      <c r="J354" s="822" t="s">
        <v>700</v>
      </c>
      <c r="K354" s="822" t="s">
        <v>701</v>
      </c>
      <c r="L354" s="825">
        <v>59.56</v>
      </c>
      <c r="M354" s="825">
        <v>59.56</v>
      </c>
      <c r="N354" s="822">
        <v>1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2955</v>
      </c>
      <c r="C355" s="822" t="s">
        <v>2959</v>
      </c>
      <c r="D355" s="823" t="s">
        <v>4176</v>
      </c>
      <c r="E355" s="824" t="s">
        <v>2965</v>
      </c>
      <c r="F355" s="822" t="s">
        <v>2956</v>
      </c>
      <c r="G355" s="822" t="s">
        <v>3553</v>
      </c>
      <c r="H355" s="822" t="s">
        <v>329</v>
      </c>
      <c r="I355" s="822" t="s">
        <v>3554</v>
      </c>
      <c r="J355" s="822" t="s">
        <v>1557</v>
      </c>
      <c r="K355" s="822" t="s">
        <v>1558</v>
      </c>
      <c r="L355" s="825">
        <v>657.67</v>
      </c>
      <c r="M355" s="825">
        <v>2630.68</v>
      </c>
      <c r="N355" s="822">
        <v>4</v>
      </c>
      <c r="O355" s="826">
        <v>1.5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30</v>
      </c>
      <c r="B356" s="822" t="s">
        <v>2955</v>
      </c>
      <c r="C356" s="822" t="s">
        <v>2959</v>
      </c>
      <c r="D356" s="823" t="s">
        <v>4176</v>
      </c>
      <c r="E356" s="824" t="s">
        <v>2965</v>
      </c>
      <c r="F356" s="822" t="s">
        <v>2956</v>
      </c>
      <c r="G356" s="822" t="s">
        <v>3553</v>
      </c>
      <c r="H356" s="822" t="s">
        <v>329</v>
      </c>
      <c r="I356" s="822" t="s">
        <v>3555</v>
      </c>
      <c r="J356" s="822" t="s">
        <v>1557</v>
      </c>
      <c r="K356" s="822" t="s">
        <v>3556</v>
      </c>
      <c r="L356" s="825">
        <v>1578.41</v>
      </c>
      <c r="M356" s="825">
        <v>1578.41</v>
      </c>
      <c r="N356" s="822">
        <v>1</v>
      </c>
      <c r="O356" s="826">
        <v>1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2955</v>
      </c>
      <c r="C357" s="822" t="s">
        <v>2959</v>
      </c>
      <c r="D357" s="823" t="s">
        <v>4176</v>
      </c>
      <c r="E357" s="824" t="s">
        <v>2965</v>
      </c>
      <c r="F357" s="822" t="s">
        <v>2956</v>
      </c>
      <c r="G357" s="822" t="s">
        <v>3553</v>
      </c>
      <c r="H357" s="822" t="s">
        <v>329</v>
      </c>
      <c r="I357" s="822" t="s">
        <v>3557</v>
      </c>
      <c r="J357" s="822" t="s">
        <v>1557</v>
      </c>
      <c r="K357" s="822" t="s">
        <v>3558</v>
      </c>
      <c r="L357" s="825">
        <v>789.2</v>
      </c>
      <c r="M357" s="825">
        <v>2367.6000000000004</v>
      </c>
      <c r="N357" s="822">
        <v>3</v>
      </c>
      <c r="O357" s="826">
        <v>1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2955</v>
      </c>
      <c r="C358" s="822" t="s">
        <v>2959</v>
      </c>
      <c r="D358" s="823" t="s">
        <v>4176</v>
      </c>
      <c r="E358" s="824" t="s">
        <v>2965</v>
      </c>
      <c r="F358" s="822" t="s">
        <v>2956</v>
      </c>
      <c r="G358" s="822" t="s">
        <v>3553</v>
      </c>
      <c r="H358" s="822" t="s">
        <v>329</v>
      </c>
      <c r="I358" s="822" t="s">
        <v>3559</v>
      </c>
      <c r="J358" s="822" t="s">
        <v>1557</v>
      </c>
      <c r="K358" s="822" t="s">
        <v>3558</v>
      </c>
      <c r="L358" s="825">
        <v>789.2</v>
      </c>
      <c r="M358" s="825">
        <v>2367.6000000000004</v>
      </c>
      <c r="N358" s="822">
        <v>3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30</v>
      </c>
      <c r="B359" s="822" t="s">
        <v>2955</v>
      </c>
      <c r="C359" s="822" t="s">
        <v>2959</v>
      </c>
      <c r="D359" s="823" t="s">
        <v>4176</v>
      </c>
      <c r="E359" s="824" t="s">
        <v>2965</v>
      </c>
      <c r="F359" s="822" t="s">
        <v>2956</v>
      </c>
      <c r="G359" s="822" t="s">
        <v>3190</v>
      </c>
      <c r="H359" s="822" t="s">
        <v>329</v>
      </c>
      <c r="I359" s="822" t="s">
        <v>3191</v>
      </c>
      <c r="J359" s="822" t="s">
        <v>2080</v>
      </c>
      <c r="K359" s="822" t="s">
        <v>3192</v>
      </c>
      <c r="L359" s="825">
        <v>79.11</v>
      </c>
      <c r="M359" s="825">
        <v>79.11</v>
      </c>
      <c r="N359" s="822">
        <v>1</v>
      </c>
      <c r="O359" s="826">
        <v>1</v>
      </c>
      <c r="P359" s="825">
        <v>79.11</v>
      </c>
      <c r="Q359" s="827">
        <v>1</v>
      </c>
      <c r="R359" s="822">
        <v>1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30</v>
      </c>
      <c r="B360" s="822" t="s">
        <v>2955</v>
      </c>
      <c r="C360" s="822" t="s">
        <v>2959</v>
      </c>
      <c r="D360" s="823" t="s">
        <v>4176</v>
      </c>
      <c r="E360" s="824" t="s">
        <v>2965</v>
      </c>
      <c r="F360" s="822" t="s">
        <v>2956</v>
      </c>
      <c r="G360" s="822" t="s">
        <v>3190</v>
      </c>
      <c r="H360" s="822" t="s">
        <v>329</v>
      </c>
      <c r="I360" s="822" t="s">
        <v>3560</v>
      </c>
      <c r="J360" s="822" t="s">
        <v>3561</v>
      </c>
      <c r="K360" s="822" t="s">
        <v>3562</v>
      </c>
      <c r="L360" s="825">
        <v>79.11</v>
      </c>
      <c r="M360" s="825">
        <v>237.32999999999998</v>
      </c>
      <c r="N360" s="822">
        <v>3</v>
      </c>
      <c r="O360" s="826">
        <v>1</v>
      </c>
      <c r="P360" s="825">
        <v>237.32999999999998</v>
      </c>
      <c r="Q360" s="827">
        <v>1</v>
      </c>
      <c r="R360" s="822">
        <v>3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30</v>
      </c>
      <c r="B361" s="822" t="s">
        <v>2955</v>
      </c>
      <c r="C361" s="822" t="s">
        <v>2959</v>
      </c>
      <c r="D361" s="823" t="s">
        <v>4176</v>
      </c>
      <c r="E361" s="824" t="s">
        <v>2965</v>
      </c>
      <c r="F361" s="822" t="s">
        <v>2956</v>
      </c>
      <c r="G361" s="822" t="s">
        <v>3194</v>
      </c>
      <c r="H361" s="822" t="s">
        <v>329</v>
      </c>
      <c r="I361" s="822" t="s">
        <v>3563</v>
      </c>
      <c r="J361" s="822" t="s">
        <v>3564</v>
      </c>
      <c r="K361" s="822" t="s">
        <v>3565</v>
      </c>
      <c r="L361" s="825">
        <v>96.8</v>
      </c>
      <c r="M361" s="825">
        <v>580.79999999999995</v>
      </c>
      <c r="N361" s="822">
        <v>6</v>
      </c>
      <c r="O361" s="826">
        <v>1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30</v>
      </c>
      <c r="B362" s="822" t="s">
        <v>2955</v>
      </c>
      <c r="C362" s="822" t="s">
        <v>2959</v>
      </c>
      <c r="D362" s="823" t="s">
        <v>4176</v>
      </c>
      <c r="E362" s="824" t="s">
        <v>2965</v>
      </c>
      <c r="F362" s="822" t="s">
        <v>2956</v>
      </c>
      <c r="G362" s="822" t="s">
        <v>3194</v>
      </c>
      <c r="H362" s="822" t="s">
        <v>329</v>
      </c>
      <c r="I362" s="822" t="s">
        <v>3566</v>
      </c>
      <c r="J362" s="822" t="s">
        <v>3564</v>
      </c>
      <c r="K362" s="822" t="s">
        <v>3567</v>
      </c>
      <c r="L362" s="825">
        <v>80.94</v>
      </c>
      <c r="M362" s="825">
        <v>323.76</v>
      </c>
      <c r="N362" s="822">
        <v>4</v>
      </c>
      <c r="O362" s="826">
        <v>1.5</v>
      </c>
      <c r="P362" s="825"/>
      <c r="Q362" s="827">
        <v>0</v>
      </c>
      <c r="R362" s="822"/>
      <c r="S362" s="827">
        <v>0</v>
      </c>
      <c r="T362" s="826"/>
      <c r="U362" s="828">
        <v>0</v>
      </c>
    </row>
    <row r="363" spans="1:21" ht="14.45" customHeight="1" x14ac:dyDescent="0.2">
      <c r="A363" s="821">
        <v>30</v>
      </c>
      <c r="B363" s="822" t="s">
        <v>2955</v>
      </c>
      <c r="C363" s="822" t="s">
        <v>2959</v>
      </c>
      <c r="D363" s="823" t="s">
        <v>4176</v>
      </c>
      <c r="E363" s="824" t="s">
        <v>2965</v>
      </c>
      <c r="F363" s="822" t="s">
        <v>2956</v>
      </c>
      <c r="G363" s="822" t="s">
        <v>3568</v>
      </c>
      <c r="H363" s="822" t="s">
        <v>329</v>
      </c>
      <c r="I363" s="822" t="s">
        <v>3569</v>
      </c>
      <c r="J363" s="822" t="s">
        <v>2002</v>
      </c>
      <c r="K363" s="822" t="s">
        <v>3570</v>
      </c>
      <c r="L363" s="825">
        <v>38.56</v>
      </c>
      <c r="M363" s="825">
        <v>38.56</v>
      </c>
      <c r="N363" s="822">
        <v>1</v>
      </c>
      <c r="O363" s="826">
        <v>1</v>
      </c>
      <c r="P363" s="825"/>
      <c r="Q363" s="827">
        <v>0</v>
      </c>
      <c r="R363" s="822"/>
      <c r="S363" s="827">
        <v>0</v>
      </c>
      <c r="T363" s="826"/>
      <c r="U363" s="828">
        <v>0</v>
      </c>
    </row>
    <row r="364" spans="1:21" ht="14.45" customHeight="1" x14ac:dyDescent="0.2">
      <c r="A364" s="821">
        <v>30</v>
      </c>
      <c r="B364" s="822" t="s">
        <v>2955</v>
      </c>
      <c r="C364" s="822" t="s">
        <v>2959</v>
      </c>
      <c r="D364" s="823" t="s">
        <v>4176</v>
      </c>
      <c r="E364" s="824" t="s">
        <v>2965</v>
      </c>
      <c r="F364" s="822" t="s">
        <v>2956</v>
      </c>
      <c r="G364" s="822" t="s">
        <v>3568</v>
      </c>
      <c r="H364" s="822" t="s">
        <v>329</v>
      </c>
      <c r="I364" s="822" t="s">
        <v>3571</v>
      </c>
      <c r="J364" s="822" t="s">
        <v>2002</v>
      </c>
      <c r="K364" s="822" t="s">
        <v>3572</v>
      </c>
      <c r="L364" s="825">
        <v>57.85</v>
      </c>
      <c r="M364" s="825">
        <v>57.85</v>
      </c>
      <c r="N364" s="822">
        <v>1</v>
      </c>
      <c r="O364" s="826">
        <v>0.5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30</v>
      </c>
      <c r="B365" s="822" t="s">
        <v>2955</v>
      </c>
      <c r="C365" s="822" t="s">
        <v>2959</v>
      </c>
      <c r="D365" s="823" t="s">
        <v>4176</v>
      </c>
      <c r="E365" s="824" t="s">
        <v>2965</v>
      </c>
      <c r="F365" s="822" t="s">
        <v>2956</v>
      </c>
      <c r="G365" s="822" t="s">
        <v>3206</v>
      </c>
      <c r="H365" s="822" t="s">
        <v>329</v>
      </c>
      <c r="I365" s="822" t="s">
        <v>3207</v>
      </c>
      <c r="J365" s="822" t="s">
        <v>1471</v>
      </c>
      <c r="K365" s="822" t="s">
        <v>3208</v>
      </c>
      <c r="L365" s="825">
        <v>137.88</v>
      </c>
      <c r="M365" s="825">
        <v>413.64</v>
      </c>
      <c r="N365" s="822">
        <v>3</v>
      </c>
      <c r="O365" s="826">
        <v>2.5</v>
      </c>
      <c r="P365" s="825"/>
      <c r="Q365" s="827">
        <v>0</v>
      </c>
      <c r="R365" s="822"/>
      <c r="S365" s="827">
        <v>0</v>
      </c>
      <c r="T365" s="826"/>
      <c r="U365" s="828">
        <v>0</v>
      </c>
    </row>
    <row r="366" spans="1:21" ht="14.45" customHeight="1" x14ac:dyDescent="0.2">
      <c r="A366" s="821">
        <v>30</v>
      </c>
      <c r="B366" s="822" t="s">
        <v>2955</v>
      </c>
      <c r="C366" s="822" t="s">
        <v>2959</v>
      </c>
      <c r="D366" s="823" t="s">
        <v>4176</v>
      </c>
      <c r="E366" s="824" t="s">
        <v>2965</v>
      </c>
      <c r="F366" s="822" t="s">
        <v>2956</v>
      </c>
      <c r="G366" s="822" t="s">
        <v>3206</v>
      </c>
      <c r="H366" s="822" t="s">
        <v>329</v>
      </c>
      <c r="I366" s="822" t="s">
        <v>3573</v>
      </c>
      <c r="J366" s="822" t="s">
        <v>3574</v>
      </c>
      <c r="K366" s="822" t="s">
        <v>3575</v>
      </c>
      <c r="L366" s="825">
        <v>137.88</v>
      </c>
      <c r="M366" s="825">
        <v>275.76</v>
      </c>
      <c r="N366" s="822">
        <v>2</v>
      </c>
      <c r="O366" s="826">
        <v>1</v>
      </c>
      <c r="P366" s="825">
        <v>275.76</v>
      </c>
      <c r="Q366" s="827">
        <v>1</v>
      </c>
      <c r="R366" s="822">
        <v>2</v>
      </c>
      <c r="S366" s="827">
        <v>1</v>
      </c>
      <c r="T366" s="826">
        <v>1</v>
      </c>
      <c r="U366" s="828">
        <v>1</v>
      </c>
    </row>
    <row r="367" spans="1:21" ht="14.45" customHeight="1" x14ac:dyDescent="0.2">
      <c r="A367" s="821">
        <v>30</v>
      </c>
      <c r="B367" s="822" t="s">
        <v>2955</v>
      </c>
      <c r="C367" s="822" t="s">
        <v>2959</v>
      </c>
      <c r="D367" s="823" t="s">
        <v>4176</v>
      </c>
      <c r="E367" s="824" t="s">
        <v>2965</v>
      </c>
      <c r="F367" s="822" t="s">
        <v>2956</v>
      </c>
      <c r="G367" s="822" t="s">
        <v>3211</v>
      </c>
      <c r="H367" s="822" t="s">
        <v>329</v>
      </c>
      <c r="I367" s="822" t="s">
        <v>3576</v>
      </c>
      <c r="J367" s="822" t="s">
        <v>3213</v>
      </c>
      <c r="K367" s="822" t="s">
        <v>3577</v>
      </c>
      <c r="L367" s="825">
        <v>264</v>
      </c>
      <c r="M367" s="825">
        <v>528</v>
      </c>
      <c r="N367" s="822">
        <v>2</v>
      </c>
      <c r="O367" s="826">
        <v>2</v>
      </c>
      <c r="P367" s="825">
        <v>264</v>
      </c>
      <c r="Q367" s="827">
        <v>0.5</v>
      </c>
      <c r="R367" s="822">
        <v>1</v>
      </c>
      <c r="S367" s="827">
        <v>0.5</v>
      </c>
      <c r="T367" s="826">
        <v>1</v>
      </c>
      <c r="U367" s="828">
        <v>0.5</v>
      </c>
    </row>
    <row r="368" spans="1:21" ht="14.45" customHeight="1" x14ac:dyDescent="0.2">
      <c r="A368" s="821">
        <v>30</v>
      </c>
      <c r="B368" s="822" t="s">
        <v>2955</v>
      </c>
      <c r="C368" s="822" t="s">
        <v>2959</v>
      </c>
      <c r="D368" s="823" t="s">
        <v>4176</v>
      </c>
      <c r="E368" s="824" t="s">
        <v>2965</v>
      </c>
      <c r="F368" s="822" t="s">
        <v>2956</v>
      </c>
      <c r="G368" s="822" t="s">
        <v>3578</v>
      </c>
      <c r="H368" s="822" t="s">
        <v>329</v>
      </c>
      <c r="I368" s="822" t="s">
        <v>3579</v>
      </c>
      <c r="J368" s="822" t="s">
        <v>3580</v>
      </c>
      <c r="K368" s="822" t="s">
        <v>3581</v>
      </c>
      <c r="L368" s="825">
        <v>33.18</v>
      </c>
      <c r="M368" s="825">
        <v>33.18</v>
      </c>
      <c r="N368" s="822">
        <v>1</v>
      </c>
      <c r="O368" s="826">
        <v>1</v>
      </c>
      <c r="P368" s="825">
        <v>33.18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30</v>
      </c>
      <c r="B369" s="822" t="s">
        <v>2955</v>
      </c>
      <c r="C369" s="822" t="s">
        <v>2959</v>
      </c>
      <c r="D369" s="823" t="s">
        <v>4176</v>
      </c>
      <c r="E369" s="824" t="s">
        <v>2965</v>
      </c>
      <c r="F369" s="822" t="s">
        <v>2956</v>
      </c>
      <c r="G369" s="822" t="s">
        <v>3215</v>
      </c>
      <c r="H369" s="822" t="s">
        <v>329</v>
      </c>
      <c r="I369" s="822" t="s">
        <v>3582</v>
      </c>
      <c r="J369" s="822" t="s">
        <v>3583</v>
      </c>
      <c r="K369" s="822" t="s">
        <v>3584</v>
      </c>
      <c r="L369" s="825">
        <v>131.32</v>
      </c>
      <c r="M369" s="825">
        <v>393.96</v>
      </c>
      <c r="N369" s="822">
        <v>3</v>
      </c>
      <c r="O369" s="826">
        <v>1</v>
      </c>
      <c r="P369" s="825">
        <v>131.32</v>
      </c>
      <c r="Q369" s="827">
        <v>0.33333333333333331</v>
      </c>
      <c r="R369" s="822">
        <v>1</v>
      </c>
      <c r="S369" s="827">
        <v>0.33333333333333331</v>
      </c>
      <c r="T369" s="826">
        <v>0.5</v>
      </c>
      <c r="U369" s="828">
        <v>0.5</v>
      </c>
    </row>
    <row r="370" spans="1:21" ht="14.45" customHeight="1" x14ac:dyDescent="0.2">
      <c r="A370" s="821">
        <v>30</v>
      </c>
      <c r="B370" s="822" t="s">
        <v>2955</v>
      </c>
      <c r="C370" s="822" t="s">
        <v>2959</v>
      </c>
      <c r="D370" s="823" t="s">
        <v>4176</v>
      </c>
      <c r="E370" s="824" t="s">
        <v>2965</v>
      </c>
      <c r="F370" s="822" t="s">
        <v>2956</v>
      </c>
      <c r="G370" s="822" t="s">
        <v>3216</v>
      </c>
      <c r="H370" s="822" t="s">
        <v>329</v>
      </c>
      <c r="I370" s="822" t="s">
        <v>3217</v>
      </c>
      <c r="J370" s="822" t="s">
        <v>3218</v>
      </c>
      <c r="K370" s="822" t="s">
        <v>1534</v>
      </c>
      <c r="L370" s="825">
        <v>43.94</v>
      </c>
      <c r="M370" s="825">
        <v>351.52</v>
      </c>
      <c r="N370" s="822">
        <v>8</v>
      </c>
      <c r="O370" s="826">
        <v>3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2955</v>
      </c>
      <c r="C371" s="822" t="s">
        <v>2959</v>
      </c>
      <c r="D371" s="823" t="s">
        <v>4176</v>
      </c>
      <c r="E371" s="824" t="s">
        <v>2965</v>
      </c>
      <c r="F371" s="822" t="s">
        <v>2956</v>
      </c>
      <c r="G371" s="822" t="s">
        <v>3219</v>
      </c>
      <c r="H371" s="822" t="s">
        <v>329</v>
      </c>
      <c r="I371" s="822" t="s">
        <v>3220</v>
      </c>
      <c r="J371" s="822" t="s">
        <v>3221</v>
      </c>
      <c r="K371" s="822" t="s">
        <v>3222</v>
      </c>
      <c r="L371" s="825">
        <v>311.02</v>
      </c>
      <c r="M371" s="825">
        <v>1866.12</v>
      </c>
      <c r="N371" s="822">
        <v>6</v>
      </c>
      <c r="O371" s="826">
        <v>5.5</v>
      </c>
      <c r="P371" s="825">
        <v>1244.08</v>
      </c>
      <c r="Q371" s="827">
        <v>0.66666666666666663</v>
      </c>
      <c r="R371" s="822">
        <v>4</v>
      </c>
      <c r="S371" s="827">
        <v>0.66666666666666663</v>
      </c>
      <c r="T371" s="826">
        <v>4</v>
      </c>
      <c r="U371" s="828">
        <v>0.72727272727272729</v>
      </c>
    </row>
    <row r="372" spans="1:21" ht="14.45" customHeight="1" x14ac:dyDescent="0.2">
      <c r="A372" s="821">
        <v>30</v>
      </c>
      <c r="B372" s="822" t="s">
        <v>2955</v>
      </c>
      <c r="C372" s="822" t="s">
        <v>2959</v>
      </c>
      <c r="D372" s="823" t="s">
        <v>4176</v>
      </c>
      <c r="E372" s="824" t="s">
        <v>2965</v>
      </c>
      <c r="F372" s="822" t="s">
        <v>2956</v>
      </c>
      <c r="G372" s="822" t="s">
        <v>3219</v>
      </c>
      <c r="H372" s="822" t="s">
        <v>329</v>
      </c>
      <c r="I372" s="822" t="s">
        <v>3585</v>
      </c>
      <c r="J372" s="822" t="s">
        <v>738</v>
      </c>
      <c r="K372" s="822" t="s">
        <v>3586</v>
      </c>
      <c r="L372" s="825">
        <v>0</v>
      </c>
      <c r="M372" s="825">
        <v>0</v>
      </c>
      <c r="N372" s="822">
        <v>1</v>
      </c>
      <c r="O372" s="826">
        <v>1</v>
      </c>
      <c r="P372" s="825"/>
      <c r="Q372" s="827"/>
      <c r="R372" s="822"/>
      <c r="S372" s="827">
        <v>0</v>
      </c>
      <c r="T372" s="826"/>
      <c r="U372" s="828">
        <v>0</v>
      </c>
    </row>
    <row r="373" spans="1:21" ht="14.45" customHeight="1" x14ac:dyDescent="0.2">
      <c r="A373" s="821">
        <v>30</v>
      </c>
      <c r="B373" s="822" t="s">
        <v>2955</v>
      </c>
      <c r="C373" s="822" t="s">
        <v>2959</v>
      </c>
      <c r="D373" s="823" t="s">
        <v>4176</v>
      </c>
      <c r="E373" s="824" t="s">
        <v>2965</v>
      </c>
      <c r="F373" s="822" t="s">
        <v>2956</v>
      </c>
      <c r="G373" s="822" t="s">
        <v>3219</v>
      </c>
      <c r="H373" s="822" t="s">
        <v>329</v>
      </c>
      <c r="I373" s="822" t="s">
        <v>3587</v>
      </c>
      <c r="J373" s="822" t="s">
        <v>3221</v>
      </c>
      <c r="K373" s="822" t="s">
        <v>3588</v>
      </c>
      <c r="L373" s="825">
        <v>477.11</v>
      </c>
      <c r="M373" s="825">
        <v>954.22</v>
      </c>
      <c r="N373" s="822">
        <v>2</v>
      </c>
      <c r="O373" s="826">
        <v>2</v>
      </c>
      <c r="P373" s="825"/>
      <c r="Q373" s="827">
        <v>0</v>
      </c>
      <c r="R373" s="822"/>
      <c r="S373" s="827">
        <v>0</v>
      </c>
      <c r="T373" s="826"/>
      <c r="U373" s="828">
        <v>0</v>
      </c>
    </row>
    <row r="374" spans="1:21" ht="14.45" customHeight="1" x14ac:dyDescent="0.2">
      <c r="A374" s="821">
        <v>30</v>
      </c>
      <c r="B374" s="822" t="s">
        <v>2955</v>
      </c>
      <c r="C374" s="822" t="s">
        <v>2959</v>
      </c>
      <c r="D374" s="823" t="s">
        <v>4176</v>
      </c>
      <c r="E374" s="824" t="s">
        <v>2965</v>
      </c>
      <c r="F374" s="822" t="s">
        <v>2956</v>
      </c>
      <c r="G374" s="822" t="s">
        <v>3589</v>
      </c>
      <c r="H374" s="822" t="s">
        <v>587</v>
      </c>
      <c r="I374" s="822" t="s">
        <v>3590</v>
      </c>
      <c r="J374" s="822" t="s">
        <v>752</v>
      </c>
      <c r="K374" s="822" t="s">
        <v>2844</v>
      </c>
      <c r="L374" s="825">
        <v>0</v>
      </c>
      <c r="M374" s="825">
        <v>0</v>
      </c>
      <c r="N374" s="822">
        <v>3</v>
      </c>
      <c r="O374" s="826">
        <v>2</v>
      </c>
      <c r="P374" s="825"/>
      <c r="Q374" s="827"/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30</v>
      </c>
      <c r="B375" s="822" t="s">
        <v>2955</v>
      </c>
      <c r="C375" s="822" t="s">
        <v>2959</v>
      </c>
      <c r="D375" s="823" t="s">
        <v>4176</v>
      </c>
      <c r="E375" s="824" t="s">
        <v>2965</v>
      </c>
      <c r="F375" s="822" t="s">
        <v>2956</v>
      </c>
      <c r="G375" s="822" t="s">
        <v>3227</v>
      </c>
      <c r="H375" s="822" t="s">
        <v>329</v>
      </c>
      <c r="I375" s="822" t="s">
        <v>3228</v>
      </c>
      <c r="J375" s="822" t="s">
        <v>1227</v>
      </c>
      <c r="K375" s="822" t="s">
        <v>3229</v>
      </c>
      <c r="L375" s="825">
        <v>0</v>
      </c>
      <c r="M375" s="825">
        <v>0</v>
      </c>
      <c r="N375" s="822">
        <v>2</v>
      </c>
      <c r="O375" s="826">
        <v>0.5</v>
      </c>
      <c r="P375" s="825"/>
      <c r="Q375" s="827"/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30</v>
      </c>
      <c r="B376" s="822" t="s">
        <v>2955</v>
      </c>
      <c r="C376" s="822" t="s">
        <v>2959</v>
      </c>
      <c r="D376" s="823" t="s">
        <v>4176</v>
      </c>
      <c r="E376" s="824" t="s">
        <v>2965</v>
      </c>
      <c r="F376" s="822" t="s">
        <v>2956</v>
      </c>
      <c r="G376" s="822" t="s">
        <v>3227</v>
      </c>
      <c r="H376" s="822" t="s">
        <v>329</v>
      </c>
      <c r="I376" s="822" t="s">
        <v>3591</v>
      </c>
      <c r="J376" s="822" t="s">
        <v>1227</v>
      </c>
      <c r="K376" s="822" t="s">
        <v>3592</v>
      </c>
      <c r="L376" s="825">
        <v>0</v>
      </c>
      <c r="M376" s="825">
        <v>0</v>
      </c>
      <c r="N376" s="822">
        <v>3</v>
      </c>
      <c r="O376" s="826">
        <v>1.5</v>
      </c>
      <c r="P376" s="825"/>
      <c r="Q376" s="827"/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2955</v>
      </c>
      <c r="C377" s="822" t="s">
        <v>2959</v>
      </c>
      <c r="D377" s="823" t="s">
        <v>4176</v>
      </c>
      <c r="E377" s="824" t="s">
        <v>2965</v>
      </c>
      <c r="F377" s="822" t="s">
        <v>2956</v>
      </c>
      <c r="G377" s="822" t="s">
        <v>3227</v>
      </c>
      <c r="H377" s="822" t="s">
        <v>329</v>
      </c>
      <c r="I377" s="822" t="s">
        <v>3593</v>
      </c>
      <c r="J377" s="822" t="s">
        <v>1227</v>
      </c>
      <c r="K377" s="822" t="s">
        <v>1229</v>
      </c>
      <c r="L377" s="825">
        <v>0</v>
      </c>
      <c r="M377" s="825">
        <v>0</v>
      </c>
      <c r="N377" s="822">
        <v>1</v>
      </c>
      <c r="O377" s="826">
        <v>1</v>
      </c>
      <c r="P377" s="825"/>
      <c r="Q377" s="827"/>
      <c r="R377" s="822"/>
      <c r="S377" s="827">
        <v>0</v>
      </c>
      <c r="T377" s="826"/>
      <c r="U377" s="828">
        <v>0</v>
      </c>
    </row>
    <row r="378" spans="1:21" ht="14.45" customHeight="1" x14ac:dyDescent="0.2">
      <c r="A378" s="821">
        <v>30</v>
      </c>
      <c r="B378" s="822" t="s">
        <v>2955</v>
      </c>
      <c r="C378" s="822" t="s">
        <v>2959</v>
      </c>
      <c r="D378" s="823" t="s">
        <v>4176</v>
      </c>
      <c r="E378" s="824" t="s">
        <v>2965</v>
      </c>
      <c r="F378" s="822" t="s">
        <v>2956</v>
      </c>
      <c r="G378" s="822" t="s">
        <v>1574</v>
      </c>
      <c r="H378" s="822" t="s">
        <v>587</v>
      </c>
      <c r="I378" s="822" t="s">
        <v>2336</v>
      </c>
      <c r="J378" s="822" t="s">
        <v>2337</v>
      </c>
      <c r="K378" s="822" t="s">
        <v>2338</v>
      </c>
      <c r="L378" s="825">
        <v>93.75</v>
      </c>
      <c r="M378" s="825">
        <v>281.25</v>
      </c>
      <c r="N378" s="822">
        <v>3</v>
      </c>
      <c r="O378" s="826">
        <v>2.5</v>
      </c>
      <c r="P378" s="825">
        <v>187.5</v>
      </c>
      <c r="Q378" s="827">
        <v>0.66666666666666663</v>
      </c>
      <c r="R378" s="822">
        <v>2</v>
      </c>
      <c r="S378" s="827">
        <v>0.66666666666666663</v>
      </c>
      <c r="T378" s="826">
        <v>1.5</v>
      </c>
      <c r="U378" s="828">
        <v>0.6</v>
      </c>
    </row>
    <row r="379" spans="1:21" ht="14.45" customHeight="1" x14ac:dyDescent="0.2">
      <c r="A379" s="821">
        <v>30</v>
      </c>
      <c r="B379" s="822" t="s">
        <v>2955</v>
      </c>
      <c r="C379" s="822" t="s">
        <v>2959</v>
      </c>
      <c r="D379" s="823" t="s">
        <v>4176</v>
      </c>
      <c r="E379" s="824" t="s">
        <v>2965</v>
      </c>
      <c r="F379" s="822" t="s">
        <v>2956</v>
      </c>
      <c r="G379" s="822" t="s">
        <v>3230</v>
      </c>
      <c r="H379" s="822" t="s">
        <v>329</v>
      </c>
      <c r="I379" s="822" t="s">
        <v>3594</v>
      </c>
      <c r="J379" s="822" t="s">
        <v>3595</v>
      </c>
      <c r="K379" s="822" t="s">
        <v>2721</v>
      </c>
      <c r="L379" s="825">
        <v>0</v>
      </c>
      <c r="M379" s="825">
        <v>0</v>
      </c>
      <c r="N379" s="822">
        <v>3</v>
      </c>
      <c r="O379" s="826">
        <v>2</v>
      </c>
      <c r="P379" s="825"/>
      <c r="Q379" s="827"/>
      <c r="R379" s="822"/>
      <c r="S379" s="827">
        <v>0</v>
      </c>
      <c r="T379" s="826"/>
      <c r="U379" s="828">
        <v>0</v>
      </c>
    </row>
    <row r="380" spans="1:21" ht="14.45" customHeight="1" x14ac:dyDescent="0.2">
      <c r="A380" s="821">
        <v>30</v>
      </c>
      <c r="B380" s="822" t="s">
        <v>2955</v>
      </c>
      <c r="C380" s="822" t="s">
        <v>2959</v>
      </c>
      <c r="D380" s="823" t="s">
        <v>4176</v>
      </c>
      <c r="E380" s="824" t="s">
        <v>2965</v>
      </c>
      <c r="F380" s="822" t="s">
        <v>2956</v>
      </c>
      <c r="G380" s="822" t="s">
        <v>3230</v>
      </c>
      <c r="H380" s="822" t="s">
        <v>329</v>
      </c>
      <c r="I380" s="822" t="s">
        <v>3596</v>
      </c>
      <c r="J380" s="822" t="s">
        <v>3597</v>
      </c>
      <c r="K380" s="822" t="s">
        <v>849</v>
      </c>
      <c r="L380" s="825">
        <v>0</v>
      </c>
      <c r="M380" s="825">
        <v>0</v>
      </c>
      <c r="N380" s="822">
        <v>4</v>
      </c>
      <c r="O380" s="826">
        <v>2</v>
      </c>
      <c r="P380" s="825">
        <v>0</v>
      </c>
      <c r="Q380" s="827"/>
      <c r="R380" s="822">
        <v>2</v>
      </c>
      <c r="S380" s="827">
        <v>0.5</v>
      </c>
      <c r="T380" s="826">
        <v>1</v>
      </c>
      <c r="U380" s="828">
        <v>0.5</v>
      </c>
    </row>
    <row r="381" spans="1:21" ht="14.45" customHeight="1" x14ac:dyDescent="0.2">
      <c r="A381" s="821">
        <v>30</v>
      </c>
      <c r="B381" s="822" t="s">
        <v>2955</v>
      </c>
      <c r="C381" s="822" t="s">
        <v>2959</v>
      </c>
      <c r="D381" s="823" t="s">
        <v>4176</v>
      </c>
      <c r="E381" s="824" t="s">
        <v>2965</v>
      </c>
      <c r="F381" s="822" t="s">
        <v>2956</v>
      </c>
      <c r="G381" s="822" t="s">
        <v>3230</v>
      </c>
      <c r="H381" s="822" t="s">
        <v>587</v>
      </c>
      <c r="I381" s="822" t="s">
        <v>2722</v>
      </c>
      <c r="J381" s="822" t="s">
        <v>1597</v>
      </c>
      <c r="K381" s="822" t="s">
        <v>2084</v>
      </c>
      <c r="L381" s="825">
        <v>0</v>
      </c>
      <c r="M381" s="825">
        <v>0</v>
      </c>
      <c r="N381" s="822">
        <v>5</v>
      </c>
      <c r="O381" s="826">
        <v>4</v>
      </c>
      <c r="P381" s="825">
        <v>0</v>
      </c>
      <c r="Q381" s="827"/>
      <c r="R381" s="822">
        <v>3</v>
      </c>
      <c r="S381" s="827">
        <v>0.6</v>
      </c>
      <c r="T381" s="826">
        <v>2.5</v>
      </c>
      <c r="U381" s="828">
        <v>0.625</v>
      </c>
    </row>
    <row r="382" spans="1:21" ht="14.45" customHeight="1" x14ac:dyDescent="0.2">
      <c r="A382" s="821">
        <v>30</v>
      </c>
      <c r="B382" s="822" t="s">
        <v>2955</v>
      </c>
      <c r="C382" s="822" t="s">
        <v>2959</v>
      </c>
      <c r="D382" s="823" t="s">
        <v>4176</v>
      </c>
      <c r="E382" s="824" t="s">
        <v>2965</v>
      </c>
      <c r="F382" s="822" t="s">
        <v>2956</v>
      </c>
      <c r="G382" s="822" t="s">
        <v>3230</v>
      </c>
      <c r="H382" s="822" t="s">
        <v>329</v>
      </c>
      <c r="I382" s="822" t="s">
        <v>3598</v>
      </c>
      <c r="J382" s="822" t="s">
        <v>3599</v>
      </c>
      <c r="K382" s="822" t="s">
        <v>2084</v>
      </c>
      <c r="L382" s="825">
        <v>0</v>
      </c>
      <c r="M382" s="825">
        <v>0</v>
      </c>
      <c r="N382" s="822">
        <v>1</v>
      </c>
      <c r="O382" s="826">
        <v>0.5</v>
      </c>
      <c r="P382" s="825"/>
      <c r="Q382" s="827"/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30</v>
      </c>
      <c r="B383" s="822" t="s">
        <v>2955</v>
      </c>
      <c r="C383" s="822" t="s">
        <v>2959</v>
      </c>
      <c r="D383" s="823" t="s">
        <v>4176</v>
      </c>
      <c r="E383" s="824" t="s">
        <v>2965</v>
      </c>
      <c r="F383" s="822" t="s">
        <v>2956</v>
      </c>
      <c r="G383" s="822" t="s">
        <v>3231</v>
      </c>
      <c r="H383" s="822" t="s">
        <v>587</v>
      </c>
      <c r="I383" s="822" t="s">
        <v>3600</v>
      </c>
      <c r="J383" s="822" t="s">
        <v>889</v>
      </c>
      <c r="K383" s="822" t="s">
        <v>3601</v>
      </c>
      <c r="L383" s="825">
        <v>4961.1400000000003</v>
      </c>
      <c r="M383" s="825">
        <v>14883.420000000002</v>
      </c>
      <c r="N383" s="822">
        <v>3</v>
      </c>
      <c r="O383" s="826">
        <v>3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30</v>
      </c>
      <c r="B384" s="822" t="s">
        <v>2955</v>
      </c>
      <c r="C384" s="822" t="s">
        <v>2959</v>
      </c>
      <c r="D384" s="823" t="s">
        <v>4176</v>
      </c>
      <c r="E384" s="824" t="s">
        <v>2965</v>
      </c>
      <c r="F384" s="822" t="s">
        <v>2956</v>
      </c>
      <c r="G384" s="822" t="s">
        <v>3231</v>
      </c>
      <c r="H384" s="822" t="s">
        <v>587</v>
      </c>
      <c r="I384" s="822" t="s">
        <v>2367</v>
      </c>
      <c r="J384" s="822" t="s">
        <v>889</v>
      </c>
      <c r="K384" s="822" t="s">
        <v>2368</v>
      </c>
      <c r="L384" s="825">
        <v>1771.84</v>
      </c>
      <c r="M384" s="825">
        <v>12402.88</v>
      </c>
      <c r="N384" s="822">
        <v>7</v>
      </c>
      <c r="O384" s="826">
        <v>3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2955</v>
      </c>
      <c r="C385" s="822" t="s">
        <v>2959</v>
      </c>
      <c r="D385" s="823" t="s">
        <v>4176</v>
      </c>
      <c r="E385" s="824" t="s">
        <v>2965</v>
      </c>
      <c r="F385" s="822" t="s">
        <v>2956</v>
      </c>
      <c r="G385" s="822" t="s">
        <v>3231</v>
      </c>
      <c r="H385" s="822" t="s">
        <v>587</v>
      </c>
      <c r="I385" s="822" t="s">
        <v>3232</v>
      </c>
      <c r="J385" s="822" t="s">
        <v>889</v>
      </c>
      <c r="K385" s="822" t="s">
        <v>3233</v>
      </c>
      <c r="L385" s="825">
        <v>1544.99</v>
      </c>
      <c r="M385" s="825">
        <v>6179.96</v>
      </c>
      <c r="N385" s="822">
        <v>4</v>
      </c>
      <c r="O385" s="826">
        <v>2</v>
      </c>
      <c r="P385" s="825">
        <v>3089.98</v>
      </c>
      <c r="Q385" s="827">
        <v>0.5</v>
      </c>
      <c r="R385" s="822">
        <v>2</v>
      </c>
      <c r="S385" s="827">
        <v>0.5</v>
      </c>
      <c r="T385" s="826">
        <v>1</v>
      </c>
      <c r="U385" s="828">
        <v>0.5</v>
      </c>
    </row>
    <row r="386" spans="1:21" ht="14.45" customHeight="1" x14ac:dyDescent="0.2">
      <c r="A386" s="821">
        <v>30</v>
      </c>
      <c r="B386" s="822" t="s">
        <v>2955</v>
      </c>
      <c r="C386" s="822" t="s">
        <v>2959</v>
      </c>
      <c r="D386" s="823" t="s">
        <v>4176</v>
      </c>
      <c r="E386" s="824" t="s">
        <v>2965</v>
      </c>
      <c r="F386" s="822" t="s">
        <v>2956</v>
      </c>
      <c r="G386" s="822" t="s">
        <v>3231</v>
      </c>
      <c r="H386" s="822" t="s">
        <v>587</v>
      </c>
      <c r="I386" s="822" t="s">
        <v>3602</v>
      </c>
      <c r="J386" s="822" t="s">
        <v>889</v>
      </c>
      <c r="K386" s="822" t="s">
        <v>3603</v>
      </c>
      <c r="L386" s="825">
        <v>2669.75</v>
      </c>
      <c r="M386" s="825">
        <v>18688.25</v>
      </c>
      <c r="N386" s="822">
        <v>7</v>
      </c>
      <c r="O386" s="826">
        <v>5.5</v>
      </c>
      <c r="P386" s="825">
        <v>5339.5</v>
      </c>
      <c r="Q386" s="827">
        <v>0.2857142857142857</v>
      </c>
      <c r="R386" s="822">
        <v>2</v>
      </c>
      <c r="S386" s="827">
        <v>0.2857142857142857</v>
      </c>
      <c r="T386" s="826">
        <v>2</v>
      </c>
      <c r="U386" s="828">
        <v>0.36363636363636365</v>
      </c>
    </row>
    <row r="387" spans="1:21" ht="14.45" customHeight="1" x14ac:dyDescent="0.2">
      <c r="A387" s="821">
        <v>30</v>
      </c>
      <c r="B387" s="822" t="s">
        <v>2955</v>
      </c>
      <c r="C387" s="822" t="s">
        <v>2959</v>
      </c>
      <c r="D387" s="823" t="s">
        <v>4176</v>
      </c>
      <c r="E387" s="824" t="s">
        <v>2965</v>
      </c>
      <c r="F387" s="822" t="s">
        <v>2956</v>
      </c>
      <c r="G387" s="822" t="s">
        <v>3604</v>
      </c>
      <c r="H387" s="822" t="s">
        <v>329</v>
      </c>
      <c r="I387" s="822" t="s">
        <v>3605</v>
      </c>
      <c r="J387" s="822" t="s">
        <v>3606</v>
      </c>
      <c r="K387" s="822" t="s">
        <v>3607</v>
      </c>
      <c r="L387" s="825">
        <v>654.95000000000005</v>
      </c>
      <c r="M387" s="825">
        <v>1964.8500000000001</v>
      </c>
      <c r="N387" s="822">
        <v>3</v>
      </c>
      <c r="O387" s="826">
        <v>2.5</v>
      </c>
      <c r="P387" s="825">
        <v>1309.9000000000001</v>
      </c>
      <c r="Q387" s="827">
        <v>0.66666666666666663</v>
      </c>
      <c r="R387" s="822">
        <v>2</v>
      </c>
      <c r="S387" s="827">
        <v>0.66666666666666663</v>
      </c>
      <c r="T387" s="826">
        <v>2</v>
      </c>
      <c r="U387" s="828">
        <v>0.8</v>
      </c>
    </row>
    <row r="388" spans="1:21" ht="14.45" customHeight="1" x14ac:dyDescent="0.2">
      <c r="A388" s="821">
        <v>30</v>
      </c>
      <c r="B388" s="822" t="s">
        <v>2955</v>
      </c>
      <c r="C388" s="822" t="s">
        <v>2959</v>
      </c>
      <c r="D388" s="823" t="s">
        <v>4176</v>
      </c>
      <c r="E388" s="824" t="s">
        <v>2965</v>
      </c>
      <c r="F388" s="822" t="s">
        <v>2956</v>
      </c>
      <c r="G388" s="822" t="s">
        <v>3604</v>
      </c>
      <c r="H388" s="822" t="s">
        <v>329</v>
      </c>
      <c r="I388" s="822" t="s">
        <v>3608</v>
      </c>
      <c r="J388" s="822" t="s">
        <v>3606</v>
      </c>
      <c r="K388" s="822" t="s">
        <v>3609</v>
      </c>
      <c r="L388" s="825">
        <v>544.38</v>
      </c>
      <c r="M388" s="825">
        <v>544.38</v>
      </c>
      <c r="N388" s="822">
        <v>1</v>
      </c>
      <c r="O388" s="826">
        <v>1</v>
      </c>
      <c r="P388" s="825"/>
      <c r="Q388" s="827">
        <v>0</v>
      </c>
      <c r="R388" s="822"/>
      <c r="S388" s="827">
        <v>0</v>
      </c>
      <c r="T388" s="826"/>
      <c r="U388" s="828">
        <v>0</v>
      </c>
    </row>
    <row r="389" spans="1:21" ht="14.45" customHeight="1" x14ac:dyDescent="0.2">
      <c r="A389" s="821">
        <v>30</v>
      </c>
      <c r="B389" s="822" t="s">
        <v>2955</v>
      </c>
      <c r="C389" s="822" t="s">
        <v>2959</v>
      </c>
      <c r="D389" s="823" t="s">
        <v>4176</v>
      </c>
      <c r="E389" s="824" t="s">
        <v>2965</v>
      </c>
      <c r="F389" s="822" t="s">
        <v>2956</v>
      </c>
      <c r="G389" s="822" t="s">
        <v>3604</v>
      </c>
      <c r="H389" s="822" t="s">
        <v>329</v>
      </c>
      <c r="I389" s="822" t="s">
        <v>3610</v>
      </c>
      <c r="J389" s="822" t="s">
        <v>3606</v>
      </c>
      <c r="K389" s="822" t="s">
        <v>3611</v>
      </c>
      <c r="L389" s="825">
        <v>327.49</v>
      </c>
      <c r="M389" s="825">
        <v>982.47</v>
      </c>
      <c r="N389" s="822">
        <v>3</v>
      </c>
      <c r="O389" s="826">
        <v>2</v>
      </c>
      <c r="P389" s="825">
        <v>327.49</v>
      </c>
      <c r="Q389" s="827">
        <v>0.33333333333333331</v>
      </c>
      <c r="R389" s="822">
        <v>1</v>
      </c>
      <c r="S389" s="827">
        <v>0.33333333333333331</v>
      </c>
      <c r="T389" s="826">
        <v>0.5</v>
      </c>
      <c r="U389" s="828">
        <v>0.25</v>
      </c>
    </row>
    <row r="390" spans="1:21" ht="14.45" customHeight="1" x14ac:dyDescent="0.2">
      <c r="A390" s="821">
        <v>30</v>
      </c>
      <c r="B390" s="822" t="s">
        <v>2955</v>
      </c>
      <c r="C390" s="822" t="s">
        <v>2959</v>
      </c>
      <c r="D390" s="823" t="s">
        <v>4176</v>
      </c>
      <c r="E390" s="824" t="s">
        <v>2965</v>
      </c>
      <c r="F390" s="822" t="s">
        <v>2956</v>
      </c>
      <c r="G390" s="822" t="s">
        <v>3234</v>
      </c>
      <c r="H390" s="822" t="s">
        <v>587</v>
      </c>
      <c r="I390" s="822" t="s">
        <v>3235</v>
      </c>
      <c r="J390" s="822" t="s">
        <v>1094</v>
      </c>
      <c r="K390" s="822" t="s">
        <v>3236</v>
      </c>
      <c r="L390" s="825">
        <v>414.07</v>
      </c>
      <c r="M390" s="825">
        <v>828.14</v>
      </c>
      <c r="N390" s="822">
        <v>2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30</v>
      </c>
      <c r="B391" s="822" t="s">
        <v>2955</v>
      </c>
      <c r="C391" s="822" t="s">
        <v>2959</v>
      </c>
      <c r="D391" s="823" t="s">
        <v>4176</v>
      </c>
      <c r="E391" s="824" t="s">
        <v>2965</v>
      </c>
      <c r="F391" s="822" t="s">
        <v>2956</v>
      </c>
      <c r="G391" s="822" t="s">
        <v>3612</v>
      </c>
      <c r="H391" s="822" t="s">
        <v>329</v>
      </c>
      <c r="I391" s="822" t="s">
        <v>3613</v>
      </c>
      <c r="J391" s="822" t="s">
        <v>3614</v>
      </c>
      <c r="K391" s="822" t="s">
        <v>3615</v>
      </c>
      <c r="L391" s="825">
        <v>491.09</v>
      </c>
      <c r="M391" s="825">
        <v>491.09</v>
      </c>
      <c r="N391" s="822">
        <v>1</v>
      </c>
      <c r="O391" s="826">
        <v>1</v>
      </c>
      <c r="P391" s="825">
        <v>491.09</v>
      </c>
      <c r="Q391" s="827">
        <v>1</v>
      </c>
      <c r="R391" s="822">
        <v>1</v>
      </c>
      <c r="S391" s="827">
        <v>1</v>
      </c>
      <c r="T391" s="826">
        <v>1</v>
      </c>
      <c r="U391" s="828">
        <v>1</v>
      </c>
    </row>
    <row r="392" spans="1:21" ht="14.45" customHeight="1" x14ac:dyDescent="0.2">
      <c r="A392" s="821">
        <v>30</v>
      </c>
      <c r="B392" s="822" t="s">
        <v>2955</v>
      </c>
      <c r="C392" s="822" t="s">
        <v>2959</v>
      </c>
      <c r="D392" s="823" t="s">
        <v>4176</v>
      </c>
      <c r="E392" s="824" t="s">
        <v>2965</v>
      </c>
      <c r="F392" s="822" t="s">
        <v>2956</v>
      </c>
      <c r="G392" s="822" t="s">
        <v>3240</v>
      </c>
      <c r="H392" s="822" t="s">
        <v>329</v>
      </c>
      <c r="I392" s="822" t="s">
        <v>3244</v>
      </c>
      <c r="J392" s="822" t="s">
        <v>1588</v>
      </c>
      <c r="K392" s="822" t="s">
        <v>1590</v>
      </c>
      <c r="L392" s="825">
        <v>50.32</v>
      </c>
      <c r="M392" s="825">
        <v>50.32</v>
      </c>
      <c r="N392" s="822">
        <v>1</v>
      </c>
      <c r="O392" s="826">
        <v>0.5</v>
      </c>
      <c r="P392" s="825">
        <v>50.32</v>
      </c>
      <c r="Q392" s="827">
        <v>1</v>
      </c>
      <c r="R392" s="822">
        <v>1</v>
      </c>
      <c r="S392" s="827">
        <v>1</v>
      </c>
      <c r="T392" s="826">
        <v>0.5</v>
      </c>
      <c r="U392" s="828">
        <v>1</v>
      </c>
    </row>
    <row r="393" spans="1:21" ht="14.45" customHeight="1" x14ac:dyDescent="0.2">
      <c r="A393" s="821">
        <v>30</v>
      </c>
      <c r="B393" s="822" t="s">
        <v>2955</v>
      </c>
      <c r="C393" s="822" t="s">
        <v>2959</v>
      </c>
      <c r="D393" s="823" t="s">
        <v>4176</v>
      </c>
      <c r="E393" s="824" t="s">
        <v>2965</v>
      </c>
      <c r="F393" s="822" t="s">
        <v>2956</v>
      </c>
      <c r="G393" s="822" t="s">
        <v>3240</v>
      </c>
      <c r="H393" s="822" t="s">
        <v>329</v>
      </c>
      <c r="I393" s="822" t="s">
        <v>3616</v>
      </c>
      <c r="J393" s="822" t="s">
        <v>3617</v>
      </c>
      <c r="K393" s="822" t="s">
        <v>3618</v>
      </c>
      <c r="L393" s="825">
        <v>99.94</v>
      </c>
      <c r="M393" s="825">
        <v>899.46</v>
      </c>
      <c r="N393" s="822">
        <v>9</v>
      </c>
      <c r="O393" s="826">
        <v>2</v>
      </c>
      <c r="P393" s="825"/>
      <c r="Q393" s="827">
        <v>0</v>
      </c>
      <c r="R393" s="822"/>
      <c r="S393" s="827">
        <v>0</v>
      </c>
      <c r="T393" s="826"/>
      <c r="U393" s="828">
        <v>0</v>
      </c>
    </row>
    <row r="394" spans="1:21" ht="14.45" customHeight="1" x14ac:dyDescent="0.2">
      <c r="A394" s="821">
        <v>30</v>
      </c>
      <c r="B394" s="822" t="s">
        <v>2955</v>
      </c>
      <c r="C394" s="822" t="s">
        <v>2959</v>
      </c>
      <c r="D394" s="823" t="s">
        <v>4176</v>
      </c>
      <c r="E394" s="824" t="s">
        <v>2965</v>
      </c>
      <c r="F394" s="822" t="s">
        <v>2956</v>
      </c>
      <c r="G394" s="822" t="s">
        <v>3240</v>
      </c>
      <c r="H394" s="822" t="s">
        <v>329</v>
      </c>
      <c r="I394" s="822" t="s">
        <v>3619</v>
      </c>
      <c r="J394" s="822" t="s">
        <v>3620</v>
      </c>
      <c r="K394" s="822" t="s">
        <v>3621</v>
      </c>
      <c r="L394" s="825">
        <v>50.32</v>
      </c>
      <c r="M394" s="825">
        <v>50.32</v>
      </c>
      <c r="N394" s="822">
        <v>1</v>
      </c>
      <c r="O394" s="826">
        <v>1</v>
      </c>
      <c r="P394" s="825">
        <v>50.32</v>
      </c>
      <c r="Q394" s="827">
        <v>1</v>
      </c>
      <c r="R394" s="822">
        <v>1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30</v>
      </c>
      <c r="B395" s="822" t="s">
        <v>2955</v>
      </c>
      <c r="C395" s="822" t="s">
        <v>2959</v>
      </c>
      <c r="D395" s="823" t="s">
        <v>4176</v>
      </c>
      <c r="E395" s="824" t="s">
        <v>2965</v>
      </c>
      <c r="F395" s="822" t="s">
        <v>2956</v>
      </c>
      <c r="G395" s="822" t="s">
        <v>3240</v>
      </c>
      <c r="H395" s="822" t="s">
        <v>329</v>
      </c>
      <c r="I395" s="822" t="s">
        <v>3245</v>
      </c>
      <c r="J395" s="822" t="s">
        <v>1588</v>
      </c>
      <c r="K395" s="822" t="s">
        <v>3246</v>
      </c>
      <c r="L395" s="825">
        <v>50.32</v>
      </c>
      <c r="M395" s="825">
        <v>251.60000000000002</v>
      </c>
      <c r="N395" s="822">
        <v>5</v>
      </c>
      <c r="O395" s="826">
        <v>2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30</v>
      </c>
      <c r="B396" s="822" t="s">
        <v>2955</v>
      </c>
      <c r="C396" s="822" t="s">
        <v>2959</v>
      </c>
      <c r="D396" s="823" t="s">
        <v>4176</v>
      </c>
      <c r="E396" s="824" t="s">
        <v>2965</v>
      </c>
      <c r="F396" s="822" t="s">
        <v>2956</v>
      </c>
      <c r="G396" s="822" t="s">
        <v>3622</v>
      </c>
      <c r="H396" s="822" t="s">
        <v>329</v>
      </c>
      <c r="I396" s="822" t="s">
        <v>3623</v>
      </c>
      <c r="J396" s="822" t="s">
        <v>3624</v>
      </c>
      <c r="K396" s="822" t="s">
        <v>2480</v>
      </c>
      <c r="L396" s="825">
        <v>66.2</v>
      </c>
      <c r="M396" s="825">
        <v>3310</v>
      </c>
      <c r="N396" s="822">
        <v>50</v>
      </c>
      <c r="O396" s="826">
        <v>17</v>
      </c>
      <c r="P396" s="825">
        <v>662</v>
      </c>
      <c r="Q396" s="827">
        <v>0.2</v>
      </c>
      <c r="R396" s="822">
        <v>10</v>
      </c>
      <c r="S396" s="827">
        <v>0.2</v>
      </c>
      <c r="T396" s="826">
        <v>4</v>
      </c>
      <c r="U396" s="828">
        <v>0.23529411764705882</v>
      </c>
    </row>
    <row r="397" spans="1:21" ht="14.45" customHeight="1" x14ac:dyDescent="0.2">
      <c r="A397" s="821">
        <v>30</v>
      </c>
      <c r="B397" s="822" t="s">
        <v>2955</v>
      </c>
      <c r="C397" s="822" t="s">
        <v>2959</v>
      </c>
      <c r="D397" s="823" t="s">
        <v>4176</v>
      </c>
      <c r="E397" s="824" t="s">
        <v>2965</v>
      </c>
      <c r="F397" s="822" t="s">
        <v>2956</v>
      </c>
      <c r="G397" s="822" t="s">
        <v>3622</v>
      </c>
      <c r="H397" s="822" t="s">
        <v>329</v>
      </c>
      <c r="I397" s="822" t="s">
        <v>3625</v>
      </c>
      <c r="J397" s="822" t="s">
        <v>3624</v>
      </c>
      <c r="K397" s="822" t="s">
        <v>3626</v>
      </c>
      <c r="L397" s="825">
        <v>97.29</v>
      </c>
      <c r="M397" s="825">
        <v>291.87</v>
      </c>
      <c r="N397" s="822">
        <v>3</v>
      </c>
      <c r="O397" s="826">
        <v>1</v>
      </c>
      <c r="P397" s="825">
        <v>291.87</v>
      </c>
      <c r="Q397" s="827">
        <v>1</v>
      </c>
      <c r="R397" s="822">
        <v>3</v>
      </c>
      <c r="S397" s="827">
        <v>1</v>
      </c>
      <c r="T397" s="826">
        <v>1</v>
      </c>
      <c r="U397" s="828">
        <v>1</v>
      </c>
    </row>
    <row r="398" spans="1:21" ht="14.45" customHeight="1" x14ac:dyDescent="0.2">
      <c r="A398" s="821">
        <v>30</v>
      </c>
      <c r="B398" s="822" t="s">
        <v>2955</v>
      </c>
      <c r="C398" s="822" t="s">
        <v>2959</v>
      </c>
      <c r="D398" s="823" t="s">
        <v>4176</v>
      </c>
      <c r="E398" s="824" t="s">
        <v>2965</v>
      </c>
      <c r="F398" s="822" t="s">
        <v>2956</v>
      </c>
      <c r="G398" s="822" t="s">
        <v>3249</v>
      </c>
      <c r="H398" s="822" t="s">
        <v>329</v>
      </c>
      <c r="I398" s="822" t="s">
        <v>3250</v>
      </c>
      <c r="J398" s="822" t="s">
        <v>3251</v>
      </c>
      <c r="K398" s="822" t="s">
        <v>3252</v>
      </c>
      <c r="L398" s="825">
        <v>83.38</v>
      </c>
      <c r="M398" s="825">
        <v>416.9</v>
      </c>
      <c r="N398" s="822">
        <v>5</v>
      </c>
      <c r="O398" s="826">
        <v>5</v>
      </c>
      <c r="P398" s="825">
        <v>83.38</v>
      </c>
      <c r="Q398" s="827">
        <v>0.2</v>
      </c>
      <c r="R398" s="822">
        <v>1</v>
      </c>
      <c r="S398" s="827">
        <v>0.2</v>
      </c>
      <c r="T398" s="826">
        <v>1</v>
      </c>
      <c r="U398" s="828">
        <v>0.2</v>
      </c>
    </row>
    <row r="399" spans="1:21" ht="14.45" customHeight="1" x14ac:dyDescent="0.2">
      <c r="A399" s="821">
        <v>30</v>
      </c>
      <c r="B399" s="822" t="s">
        <v>2955</v>
      </c>
      <c r="C399" s="822" t="s">
        <v>2959</v>
      </c>
      <c r="D399" s="823" t="s">
        <v>4176</v>
      </c>
      <c r="E399" s="824" t="s">
        <v>2965</v>
      </c>
      <c r="F399" s="822" t="s">
        <v>2956</v>
      </c>
      <c r="G399" s="822" t="s">
        <v>3249</v>
      </c>
      <c r="H399" s="822" t="s">
        <v>329</v>
      </c>
      <c r="I399" s="822" t="s">
        <v>3627</v>
      </c>
      <c r="J399" s="822" t="s">
        <v>3251</v>
      </c>
      <c r="K399" s="822" t="s">
        <v>3628</v>
      </c>
      <c r="L399" s="825">
        <v>131.63999999999999</v>
      </c>
      <c r="M399" s="825">
        <v>394.91999999999996</v>
      </c>
      <c r="N399" s="822">
        <v>3</v>
      </c>
      <c r="O399" s="826">
        <v>1</v>
      </c>
      <c r="P399" s="825"/>
      <c r="Q399" s="827">
        <v>0</v>
      </c>
      <c r="R399" s="822"/>
      <c r="S399" s="827">
        <v>0</v>
      </c>
      <c r="T399" s="826"/>
      <c r="U399" s="828">
        <v>0</v>
      </c>
    </row>
    <row r="400" spans="1:21" ht="14.45" customHeight="1" x14ac:dyDescent="0.2">
      <c r="A400" s="821">
        <v>30</v>
      </c>
      <c r="B400" s="822" t="s">
        <v>2955</v>
      </c>
      <c r="C400" s="822" t="s">
        <v>2959</v>
      </c>
      <c r="D400" s="823" t="s">
        <v>4176</v>
      </c>
      <c r="E400" s="824" t="s">
        <v>2965</v>
      </c>
      <c r="F400" s="822" t="s">
        <v>2956</v>
      </c>
      <c r="G400" s="822" t="s">
        <v>3629</v>
      </c>
      <c r="H400" s="822" t="s">
        <v>329</v>
      </c>
      <c r="I400" s="822" t="s">
        <v>3630</v>
      </c>
      <c r="J400" s="822" t="s">
        <v>3631</v>
      </c>
      <c r="K400" s="822" t="s">
        <v>3632</v>
      </c>
      <c r="L400" s="825">
        <v>1240.28</v>
      </c>
      <c r="M400" s="825">
        <v>2480.56</v>
      </c>
      <c r="N400" s="822">
        <v>2</v>
      </c>
      <c r="O400" s="826">
        <v>0.5</v>
      </c>
      <c r="P400" s="825">
        <v>2480.56</v>
      </c>
      <c r="Q400" s="827">
        <v>1</v>
      </c>
      <c r="R400" s="822">
        <v>2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30</v>
      </c>
      <c r="B401" s="822" t="s">
        <v>2955</v>
      </c>
      <c r="C401" s="822" t="s">
        <v>2959</v>
      </c>
      <c r="D401" s="823" t="s">
        <v>4176</v>
      </c>
      <c r="E401" s="824" t="s">
        <v>2965</v>
      </c>
      <c r="F401" s="822" t="s">
        <v>2956</v>
      </c>
      <c r="G401" s="822" t="s">
        <v>3633</v>
      </c>
      <c r="H401" s="822" t="s">
        <v>587</v>
      </c>
      <c r="I401" s="822" t="s">
        <v>2557</v>
      </c>
      <c r="J401" s="822" t="s">
        <v>1682</v>
      </c>
      <c r="K401" s="822" t="s">
        <v>2558</v>
      </c>
      <c r="L401" s="825">
        <v>154.36000000000001</v>
      </c>
      <c r="M401" s="825">
        <v>617.44000000000005</v>
      </c>
      <c r="N401" s="822">
        <v>4</v>
      </c>
      <c r="O401" s="826">
        <v>3</v>
      </c>
      <c r="P401" s="825">
        <v>154.36000000000001</v>
      </c>
      <c r="Q401" s="827">
        <v>0.25</v>
      </c>
      <c r="R401" s="822">
        <v>1</v>
      </c>
      <c r="S401" s="827">
        <v>0.25</v>
      </c>
      <c r="T401" s="826">
        <v>1</v>
      </c>
      <c r="U401" s="828">
        <v>0.33333333333333331</v>
      </c>
    </row>
    <row r="402" spans="1:21" ht="14.45" customHeight="1" x14ac:dyDescent="0.2">
      <c r="A402" s="821">
        <v>30</v>
      </c>
      <c r="B402" s="822" t="s">
        <v>2955</v>
      </c>
      <c r="C402" s="822" t="s">
        <v>2959</v>
      </c>
      <c r="D402" s="823" t="s">
        <v>4176</v>
      </c>
      <c r="E402" s="824" t="s">
        <v>2965</v>
      </c>
      <c r="F402" s="822" t="s">
        <v>2956</v>
      </c>
      <c r="G402" s="822" t="s">
        <v>3633</v>
      </c>
      <c r="H402" s="822" t="s">
        <v>329</v>
      </c>
      <c r="I402" s="822" t="s">
        <v>3634</v>
      </c>
      <c r="J402" s="822" t="s">
        <v>1682</v>
      </c>
      <c r="K402" s="822" t="s">
        <v>3635</v>
      </c>
      <c r="L402" s="825">
        <v>225.06</v>
      </c>
      <c r="M402" s="825">
        <v>225.06</v>
      </c>
      <c r="N402" s="822">
        <v>1</v>
      </c>
      <c r="O402" s="826">
        <v>1</v>
      </c>
      <c r="P402" s="825">
        <v>225.06</v>
      </c>
      <c r="Q402" s="827">
        <v>1</v>
      </c>
      <c r="R402" s="822">
        <v>1</v>
      </c>
      <c r="S402" s="827">
        <v>1</v>
      </c>
      <c r="T402" s="826">
        <v>1</v>
      </c>
      <c r="U402" s="828">
        <v>1</v>
      </c>
    </row>
    <row r="403" spans="1:21" ht="14.45" customHeight="1" x14ac:dyDescent="0.2">
      <c r="A403" s="821">
        <v>30</v>
      </c>
      <c r="B403" s="822" t="s">
        <v>2955</v>
      </c>
      <c r="C403" s="822" t="s">
        <v>2959</v>
      </c>
      <c r="D403" s="823" t="s">
        <v>4176</v>
      </c>
      <c r="E403" s="824" t="s">
        <v>2965</v>
      </c>
      <c r="F403" s="822" t="s">
        <v>2956</v>
      </c>
      <c r="G403" s="822" t="s">
        <v>3636</v>
      </c>
      <c r="H403" s="822" t="s">
        <v>329</v>
      </c>
      <c r="I403" s="822" t="s">
        <v>3637</v>
      </c>
      <c r="J403" s="822" t="s">
        <v>1140</v>
      </c>
      <c r="K403" s="822" t="s">
        <v>1141</v>
      </c>
      <c r="L403" s="825">
        <v>374.79</v>
      </c>
      <c r="M403" s="825">
        <v>1124.3700000000001</v>
      </c>
      <c r="N403" s="822">
        <v>3</v>
      </c>
      <c r="O403" s="826">
        <v>1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30</v>
      </c>
      <c r="B404" s="822" t="s">
        <v>2955</v>
      </c>
      <c r="C404" s="822" t="s">
        <v>2959</v>
      </c>
      <c r="D404" s="823" t="s">
        <v>4176</v>
      </c>
      <c r="E404" s="824" t="s">
        <v>2965</v>
      </c>
      <c r="F404" s="822" t="s">
        <v>2956</v>
      </c>
      <c r="G404" s="822" t="s">
        <v>3636</v>
      </c>
      <c r="H404" s="822" t="s">
        <v>329</v>
      </c>
      <c r="I404" s="822" t="s">
        <v>3638</v>
      </c>
      <c r="J404" s="822" t="s">
        <v>3639</v>
      </c>
      <c r="K404" s="822" t="s">
        <v>3640</v>
      </c>
      <c r="L404" s="825">
        <v>239.96</v>
      </c>
      <c r="M404" s="825">
        <v>479.92</v>
      </c>
      <c r="N404" s="822">
        <v>2</v>
      </c>
      <c r="O404" s="826">
        <v>1</v>
      </c>
      <c r="P404" s="825"/>
      <c r="Q404" s="827">
        <v>0</v>
      </c>
      <c r="R404" s="822"/>
      <c r="S404" s="827">
        <v>0</v>
      </c>
      <c r="T404" s="826"/>
      <c r="U404" s="828">
        <v>0</v>
      </c>
    </row>
    <row r="405" spans="1:21" ht="14.45" customHeight="1" x14ac:dyDescent="0.2">
      <c r="A405" s="821">
        <v>30</v>
      </c>
      <c r="B405" s="822" t="s">
        <v>2955</v>
      </c>
      <c r="C405" s="822" t="s">
        <v>2959</v>
      </c>
      <c r="D405" s="823" t="s">
        <v>4176</v>
      </c>
      <c r="E405" s="824" t="s">
        <v>2965</v>
      </c>
      <c r="F405" s="822" t="s">
        <v>2956</v>
      </c>
      <c r="G405" s="822" t="s">
        <v>3636</v>
      </c>
      <c r="H405" s="822" t="s">
        <v>329</v>
      </c>
      <c r="I405" s="822" t="s">
        <v>3641</v>
      </c>
      <c r="J405" s="822" t="s">
        <v>1140</v>
      </c>
      <c r="K405" s="822" t="s">
        <v>1141</v>
      </c>
      <c r="L405" s="825">
        <v>374.79</v>
      </c>
      <c r="M405" s="825">
        <v>1124.3700000000001</v>
      </c>
      <c r="N405" s="822">
        <v>3</v>
      </c>
      <c r="O405" s="826">
        <v>1</v>
      </c>
      <c r="P405" s="825">
        <v>1124.3700000000001</v>
      </c>
      <c r="Q405" s="827">
        <v>1</v>
      </c>
      <c r="R405" s="822">
        <v>3</v>
      </c>
      <c r="S405" s="827">
        <v>1</v>
      </c>
      <c r="T405" s="826">
        <v>1</v>
      </c>
      <c r="U405" s="828">
        <v>1</v>
      </c>
    </row>
    <row r="406" spans="1:21" ht="14.45" customHeight="1" x14ac:dyDescent="0.2">
      <c r="A406" s="821">
        <v>30</v>
      </c>
      <c r="B406" s="822" t="s">
        <v>2955</v>
      </c>
      <c r="C406" s="822" t="s">
        <v>2959</v>
      </c>
      <c r="D406" s="823" t="s">
        <v>4176</v>
      </c>
      <c r="E406" s="824" t="s">
        <v>2965</v>
      </c>
      <c r="F406" s="822" t="s">
        <v>2956</v>
      </c>
      <c r="G406" s="822" t="s">
        <v>3259</v>
      </c>
      <c r="H406" s="822" t="s">
        <v>329</v>
      </c>
      <c r="I406" s="822" t="s">
        <v>3642</v>
      </c>
      <c r="J406" s="822" t="s">
        <v>935</v>
      </c>
      <c r="K406" s="822" t="s">
        <v>3643</v>
      </c>
      <c r="L406" s="825">
        <v>168.36</v>
      </c>
      <c r="M406" s="825">
        <v>168.36</v>
      </c>
      <c r="N406" s="822">
        <v>1</v>
      </c>
      <c r="O406" s="826">
        <v>1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30</v>
      </c>
      <c r="B407" s="822" t="s">
        <v>2955</v>
      </c>
      <c r="C407" s="822" t="s">
        <v>2959</v>
      </c>
      <c r="D407" s="823" t="s">
        <v>4176</v>
      </c>
      <c r="E407" s="824" t="s">
        <v>2965</v>
      </c>
      <c r="F407" s="822" t="s">
        <v>2956</v>
      </c>
      <c r="G407" s="822" t="s">
        <v>3259</v>
      </c>
      <c r="H407" s="822" t="s">
        <v>329</v>
      </c>
      <c r="I407" s="822" t="s">
        <v>3644</v>
      </c>
      <c r="J407" s="822" t="s">
        <v>935</v>
      </c>
      <c r="K407" s="822" t="s">
        <v>937</v>
      </c>
      <c r="L407" s="825">
        <v>115.33</v>
      </c>
      <c r="M407" s="825">
        <v>230.66</v>
      </c>
      <c r="N407" s="822">
        <v>2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30</v>
      </c>
      <c r="B408" s="822" t="s">
        <v>2955</v>
      </c>
      <c r="C408" s="822" t="s">
        <v>2959</v>
      </c>
      <c r="D408" s="823" t="s">
        <v>4176</v>
      </c>
      <c r="E408" s="824" t="s">
        <v>2965</v>
      </c>
      <c r="F408" s="822" t="s">
        <v>2956</v>
      </c>
      <c r="G408" s="822" t="s">
        <v>3259</v>
      </c>
      <c r="H408" s="822" t="s">
        <v>587</v>
      </c>
      <c r="I408" s="822" t="s">
        <v>2532</v>
      </c>
      <c r="J408" s="822" t="s">
        <v>2533</v>
      </c>
      <c r="K408" s="822" t="s">
        <v>2534</v>
      </c>
      <c r="L408" s="825">
        <v>105.23</v>
      </c>
      <c r="M408" s="825">
        <v>105.23</v>
      </c>
      <c r="N408" s="822">
        <v>1</v>
      </c>
      <c r="O408" s="826">
        <v>0.5</v>
      </c>
      <c r="P408" s="825"/>
      <c r="Q408" s="827">
        <v>0</v>
      </c>
      <c r="R408" s="822"/>
      <c r="S408" s="827">
        <v>0</v>
      </c>
      <c r="T408" s="826"/>
      <c r="U408" s="828">
        <v>0</v>
      </c>
    </row>
    <row r="409" spans="1:21" ht="14.45" customHeight="1" x14ac:dyDescent="0.2">
      <c r="A409" s="821">
        <v>30</v>
      </c>
      <c r="B409" s="822" t="s">
        <v>2955</v>
      </c>
      <c r="C409" s="822" t="s">
        <v>2959</v>
      </c>
      <c r="D409" s="823" t="s">
        <v>4176</v>
      </c>
      <c r="E409" s="824" t="s">
        <v>2965</v>
      </c>
      <c r="F409" s="822" t="s">
        <v>2956</v>
      </c>
      <c r="G409" s="822" t="s">
        <v>3259</v>
      </c>
      <c r="H409" s="822" t="s">
        <v>587</v>
      </c>
      <c r="I409" s="822" t="s">
        <v>2535</v>
      </c>
      <c r="J409" s="822" t="s">
        <v>2533</v>
      </c>
      <c r="K409" s="822" t="s">
        <v>2536</v>
      </c>
      <c r="L409" s="825">
        <v>63.14</v>
      </c>
      <c r="M409" s="825">
        <v>315.7</v>
      </c>
      <c r="N409" s="822">
        <v>5</v>
      </c>
      <c r="O409" s="826">
        <v>4</v>
      </c>
      <c r="P409" s="825">
        <v>63.14</v>
      </c>
      <c r="Q409" s="827">
        <v>0.2</v>
      </c>
      <c r="R409" s="822">
        <v>1</v>
      </c>
      <c r="S409" s="827">
        <v>0.2</v>
      </c>
      <c r="T409" s="826">
        <v>1</v>
      </c>
      <c r="U409" s="828">
        <v>0.25</v>
      </c>
    </row>
    <row r="410" spans="1:21" ht="14.45" customHeight="1" x14ac:dyDescent="0.2">
      <c r="A410" s="821">
        <v>30</v>
      </c>
      <c r="B410" s="822" t="s">
        <v>2955</v>
      </c>
      <c r="C410" s="822" t="s">
        <v>2959</v>
      </c>
      <c r="D410" s="823" t="s">
        <v>4176</v>
      </c>
      <c r="E410" s="824" t="s">
        <v>2965</v>
      </c>
      <c r="F410" s="822" t="s">
        <v>2956</v>
      </c>
      <c r="G410" s="822" t="s">
        <v>3259</v>
      </c>
      <c r="H410" s="822" t="s">
        <v>587</v>
      </c>
      <c r="I410" s="822" t="s">
        <v>2539</v>
      </c>
      <c r="J410" s="822" t="s">
        <v>2533</v>
      </c>
      <c r="K410" s="822" t="s">
        <v>2540</v>
      </c>
      <c r="L410" s="825">
        <v>84.18</v>
      </c>
      <c r="M410" s="825">
        <v>84.18</v>
      </c>
      <c r="N410" s="822">
        <v>1</v>
      </c>
      <c r="O410" s="826">
        <v>1</v>
      </c>
      <c r="P410" s="825"/>
      <c r="Q410" s="827">
        <v>0</v>
      </c>
      <c r="R410" s="822"/>
      <c r="S410" s="827">
        <v>0</v>
      </c>
      <c r="T410" s="826"/>
      <c r="U410" s="828">
        <v>0</v>
      </c>
    </row>
    <row r="411" spans="1:21" ht="14.45" customHeight="1" x14ac:dyDescent="0.2">
      <c r="A411" s="821">
        <v>30</v>
      </c>
      <c r="B411" s="822" t="s">
        <v>2955</v>
      </c>
      <c r="C411" s="822" t="s">
        <v>2959</v>
      </c>
      <c r="D411" s="823" t="s">
        <v>4176</v>
      </c>
      <c r="E411" s="824" t="s">
        <v>2965</v>
      </c>
      <c r="F411" s="822" t="s">
        <v>2956</v>
      </c>
      <c r="G411" s="822" t="s">
        <v>3259</v>
      </c>
      <c r="H411" s="822" t="s">
        <v>329</v>
      </c>
      <c r="I411" s="822" t="s">
        <v>3260</v>
      </c>
      <c r="J411" s="822" t="s">
        <v>935</v>
      </c>
      <c r="K411" s="822" t="s">
        <v>936</v>
      </c>
      <c r="L411" s="825">
        <v>63.14</v>
      </c>
      <c r="M411" s="825">
        <v>252.56</v>
      </c>
      <c r="N411" s="822">
        <v>4</v>
      </c>
      <c r="O411" s="826">
        <v>3.5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2955</v>
      </c>
      <c r="C412" s="822" t="s">
        <v>2959</v>
      </c>
      <c r="D412" s="823" t="s">
        <v>4176</v>
      </c>
      <c r="E412" s="824" t="s">
        <v>2965</v>
      </c>
      <c r="F412" s="822" t="s">
        <v>2956</v>
      </c>
      <c r="G412" s="822" t="s">
        <v>3259</v>
      </c>
      <c r="H412" s="822" t="s">
        <v>329</v>
      </c>
      <c r="I412" s="822" t="s">
        <v>3261</v>
      </c>
      <c r="J412" s="822" t="s">
        <v>935</v>
      </c>
      <c r="K412" s="822" t="s">
        <v>2546</v>
      </c>
      <c r="L412" s="825">
        <v>49.08</v>
      </c>
      <c r="M412" s="825">
        <v>196.32</v>
      </c>
      <c r="N412" s="822">
        <v>4</v>
      </c>
      <c r="O412" s="826">
        <v>4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2955</v>
      </c>
      <c r="C413" s="822" t="s">
        <v>2959</v>
      </c>
      <c r="D413" s="823" t="s">
        <v>4176</v>
      </c>
      <c r="E413" s="824" t="s">
        <v>2965</v>
      </c>
      <c r="F413" s="822" t="s">
        <v>2956</v>
      </c>
      <c r="G413" s="822" t="s">
        <v>3259</v>
      </c>
      <c r="H413" s="822" t="s">
        <v>329</v>
      </c>
      <c r="I413" s="822" t="s">
        <v>3645</v>
      </c>
      <c r="J413" s="822" t="s">
        <v>935</v>
      </c>
      <c r="K413" s="822" t="s">
        <v>2548</v>
      </c>
      <c r="L413" s="825">
        <v>126.27</v>
      </c>
      <c r="M413" s="825">
        <v>126.27</v>
      </c>
      <c r="N413" s="822">
        <v>1</v>
      </c>
      <c r="O413" s="826">
        <v>0.5</v>
      </c>
      <c r="P413" s="825"/>
      <c r="Q413" s="827">
        <v>0</v>
      </c>
      <c r="R413" s="822"/>
      <c r="S413" s="827">
        <v>0</v>
      </c>
      <c r="T413" s="826"/>
      <c r="U413" s="828">
        <v>0</v>
      </c>
    </row>
    <row r="414" spans="1:21" ht="14.45" customHeight="1" x14ac:dyDescent="0.2">
      <c r="A414" s="821">
        <v>30</v>
      </c>
      <c r="B414" s="822" t="s">
        <v>2955</v>
      </c>
      <c r="C414" s="822" t="s">
        <v>2959</v>
      </c>
      <c r="D414" s="823" t="s">
        <v>4176</v>
      </c>
      <c r="E414" s="824" t="s">
        <v>2965</v>
      </c>
      <c r="F414" s="822" t="s">
        <v>2956</v>
      </c>
      <c r="G414" s="822" t="s">
        <v>3259</v>
      </c>
      <c r="H414" s="822" t="s">
        <v>587</v>
      </c>
      <c r="I414" s="822" t="s">
        <v>2537</v>
      </c>
      <c r="J414" s="822" t="s">
        <v>2533</v>
      </c>
      <c r="K414" s="822" t="s">
        <v>2538</v>
      </c>
      <c r="L414" s="825">
        <v>49.08</v>
      </c>
      <c r="M414" s="825">
        <v>49.08</v>
      </c>
      <c r="N414" s="822">
        <v>1</v>
      </c>
      <c r="O414" s="826">
        <v>0.5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30</v>
      </c>
      <c r="B415" s="822" t="s">
        <v>2955</v>
      </c>
      <c r="C415" s="822" t="s">
        <v>2959</v>
      </c>
      <c r="D415" s="823" t="s">
        <v>4176</v>
      </c>
      <c r="E415" s="824" t="s">
        <v>2965</v>
      </c>
      <c r="F415" s="822" t="s">
        <v>2956</v>
      </c>
      <c r="G415" s="822" t="s">
        <v>3259</v>
      </c>
      <c r="H415" s="822" t="s">
        <v>587</v>
      </c>
      <c r="I415" s="822" t="s">
        <v>2541</v>
      </c>
      <c r="J415" s="822" t="s">
        <v>935</v>
      </c>
      <c r="K415" s="822" t="s">
        <v>938</v>
      </c>
      <c r="L415" s="825">
        <v>84.18</v>
      </c>
      <c r="M415" s="825">
        <v>84.18</v>
      </c>
      <c r="N415" s="822">
        <v>1</v>
      </c>
      <c r="O415" s="826">
        <v>0.5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30</v>
      </c>
      <c r="B416" s="822" t="s">
        <v>2955</v>
      </c>
      <c r="C416" s="822" t="s">
        <v>2959</v>
      </c>
      <c r="D416" s="823" t="s">
        <v>4176</v>
      </c>
      <c r="E416" s="824" t="s">
        <v>2965</v>
      </c>
      <c r="F416" s="822" t="s">
        <v>2956</v>
      </c>
      <c r="G416" s="822" t="s">
        <v>3259</v>
      </c>
      <c r="H416" s="822" t="s">
        <v>587</v>
      </c>
      <c r="I416" s="822" t="s">
        <v>2545</v>
      </c>
      <c r="J416" s="822" t="s">
        <v>935</v>
      </c>
      <c r="K416" s="822" t="s">
        <v>2546</v>
      </c>
      <c r="L416" s="825">
        <v>49.08</v>
      </c>
      <c r="M416" s="825">
        <v>49.08</v>
      </c>
      <c r="N416" s="822">
        <v>1</v>
      </c>
      <c r="O416" s="826">
        <v>1</v>
      </c>
      <c r="P416" s="825"/>
      <c r="Q416" s="827">
        <v>0</v>
      </c>
      <c r="R416" s="822"/>
      <c r="S416" s="827">
        <v>0</v>
      </c>
      <c r="T416" s="826"/>
      <c r="U416" s="828">
        <v>0</v>
      </c>
    </row>
    <row r="417" spans="1:21" ht="14.45" customHeight="1" x14ac:dyDescent="0.2">
      <c r="A417" s="821">
        <v>30</v>
      </c>
      <c r="B417" s="822" t="s">
        <v>2955</v>
      </c>
      <c r="C417" s="822" t="s">
        <v>2959</v>
      </c>
      <c r="D417" s="823" t="s">
        <v>4176</v>
      </c>
      <c r="E417" s="824" t="s">
        <v>2965</v>
      </c>
      <c r="F417" s="822" t="s">
        <v>2956</v>
      </c>
      <c r="G417" s="822" t="s">
        <v>3259</v>
      </c>
      <c r="H417" s="822" t="s">
        <v>587</v>
      </c>
      <c r="I417" s="822" t="s">
        <v>3646</v>
      </c>
      <c r="J417" s="822" t="s">
        <v>935</v>
      </c>
      <c r="K417" s="822" t="s">
        <v>3643</v>
      </c>
      <c r="L417" s="825">
        <v>168.36</v>
      </c>
      <c r="M417" s="825">
        <v>168.36</v>
      </c>
      <c r="N417" s="822">
        <v>1</v>
      </c>
      <c r="O417" s="826">
        <v>0.5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30</v>
      </c>
      <c r="B418" s="822" t="s">
        <v>2955</v>
      </c>
      <c r="C418" s="822" t="s">
        <v>2959</v>
      </c>
      <c r="D418" s="823" t="s">
        <v>4176</v>
      </c>
      <c r="E418" s="824" t="s">
        <v>2965</v>
      </c>
      <c r="F418" s="822" t="s">
        <v>2956</v>
      </c>
      <c r="G418" s="822" t="s">
        <v>3647</v>
      </c>
      <c r="H418" s="822" t="s">
        <v>329</v>
      </c>
      <c r="I418" s="822" t="s">
        <v>3648</v>
      </c>
      <c r="J418" s="822" t="s">
        <v>3649</v>
      </c>
      <c r="K418" s="822" t="s">
        <v>3650</v>
      </c>
      <c r="L418" s="825">
        <v>248.55</v>
      </c>
      <c r="M418" s="825">
        <v>248.55</v>
      </c>
      <c r="N418" s="822">
        <v>1</v>
      </c>
      <c r="O418" s="826">
        <v>1</v>
      </c>
      <c r="P418" s="825">
        <v>248.55</v>
      </c>
      <c r="Q418" s="827">
        <v>1</v>
      </c>
      <c r="R418" s="822">
        <v>1</v>
      </c>
      <c r="S418" s="827">
        <v>1</v>
      </c>
      <c r="T418" s="826">
        <v>1</v>
      </c>
      <c r="U418" s="828">
        <v>1</v>
      </c>
    </row>
    <row r="419" spans="1:21" ht="14.45" customHeight="1" x14ac:dyDescent="0.2">
      <c r="A419" s="821">
        <v>30</v>
      </c>
      <c r="B419" s="822" t="s">
        <v>2955</v>
      </c>
      <c r="C419" s="822" t="s">
        <v>2959</v>
      </c>
      <c r="D419" s="823" t="s">
        <v>4176</v>
      </c>
      <c r="E419" s="824" t="s">
        <v>2965</v>
      </c>
      <c r="F419" s="822" t="s">
        <v>2956</v>
      </c>
      <c r="G419" s="822" t="s">
        <v>3651</v>
      </c>
      <c r="H419" s="822" t="s">
        <v>587</v>
      </c>
      <c r="I419" s="822" t="s">
        <v>2309</v>
      </c>
      <c r="J419" s="822" t="s">
        <v>2310</v>
      </c>
      <c r="K419" s="822" t="s">
        <v>2311</v>
      </c>
      <c r="L419" s="825">
        <v>672.95</v>
      </c>
      <c r="M419" s="825">
        <v>672.95</v>
      </c>
      <c r="N419" s="822">
        <v>1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30</v>
      </c>
      <c r="B420" s="822" t="s">
        <v>2955</v>
      </c>
      <c r="C420" s="822" t="s">
        <v>2959</v>
      </c>
      <c r="D420" s="823" t="s">
        <v>4176</v>
      </c>
      <c r="E420" s="824" t="s">
        <v>2965</v>
      </c>
      <c r="F420" s="822" t="s">
        <v>2956</v>
      </c>
      <c r="G420" s="822" t="s">
        <v>3270</v>
      </c>
      <c r="H420" s="822" t="s">
        <v>329</v>
      </c>
      <c r="I420" s="822" t="s">
        <v>3271</v>
      </c>
      <c r="J420" s="822" t="s">
        <v>1199</v>
      </c>
      <c r="K420" s="822" t="s">
        <v>1200</v>
      </c>
      <c r="L420" s="825">
        <v>121.92</v>
      </c>
      <c r="M420" s="825">
        <v>4267.2</v>
      </c>
      <c r="N420" s="822">
        <v>35</v>
      </c>
      <c r="O420" s="826">
        <v>12.5</v>
      </c>
      <c r="P420" s="825">
        <v>1463.04</v>
      </c>
      <c r="Q420" s="827">
        <v>0.34285714285714286</v>
      </c>
      <c r="R420" s="822">
        <v>12</v>
      </c>
      <c r="S420" s="827">
        <v>0.34285714285714286</v>
      </c>
      <c r="T420" s="826">
        <v>4</v>
      </c>
      <c r="U420" s="828">
        <v>0.32</v>
      </c>
    </row>
    <row r="421" spans="1:21" ht="14.45" customHeight="1" x14ac:dyDescent="0.2">
      <c r="A421" s="821">
        <v>30</v>
      </c>
      <c r="B421" s="822" t="s">
        <v>2955</v>
      </c>
      <c r="C421" s="822" t="s">
        <v>2959</v>
      </c>
      <c r="D421" s="823" t="s">
        <v>4176</v>
      </c>
      <c r="E421" s="824" t="s">
        <v>2965</v>
      </c>
      <c r="F421" s="822" t="s">
        <v>2956</v>
      </c>
      <c r="G421" s="822" t="s">
        <v>3270</v>
      </c>
      <c r="H421" s="822" t="s">
        <v>329</v>
      </c>
      <c r="I421" s="822" t="s">
        <v>3652</v>
      </c>
      <c r="J421" s="822" t="s">
        <v>1199</v>
      </c>
      <c r="K421" s="822" t="s">
        <v>1200</v>
      </c>
      <c r="L421" s="825">
        <v>121.92</v>
      </c>
      <c r="M421" s="825">
        <v>365.76</v>
      </c>
      <c r="N421" s="822">
        <v>3</v>
      </c>
      <c r="O421" s="826">
        <v>0.5</v>
      </c>
      <c r="P421" s="825">
        <v>365.76</v>
      </c>
      <c r="Q421" s="827">
        <v>1</v>
      </c>
      <c r="R421" s="822">
        <v>3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30</v>
      </c>
      <c r="B422" s="822" t="s">
        <v>2955</v>
      </c>
      <c r="C422" s="822" t="s">
        <v>2959</v>
      </c>
      <c r="D422" s="823" t="s">
        <v>4176</v>
      </c>
      <c r="E422" s="824" t="s">
        <v>2965</v>
      </c>
      <c r="F422" s="822" t="s">
        <v>2956</v>
      </c>
      <c r="G422" s="822" t="s">
        <v>3270</v>
      </c>
      <c r="H422" s="822" t="s">
        <v>329</v>
      </c>
      <c r="I422" s="822" t="s">
        <v>3652</v>
      </c>
      <c r="J422" s="822" t="s">
        <v>1199</v>
      </c>
      <c r="K422" s="822" t="s">
        <v>1200</v>
      </c>
      <c r="L422" s="825">
        <v>107.27</v>
      </c>
      <c r="M422" s="825">
        <v>214.54</v>
      </c>
      <c r="N422" s="822">
        <v>2</v>
      </c>
      <c r="O422" s="826">
        <v>1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30</v>
      </c>
      <c r="B423" s="822" t="s">
        <v>2955</v>
      </c>
      <c r="C423" s="822" t="s">
        <v>2959</v>
      </c>
      <c r="D423" s="823" t="s">
        <v>4176</v>
      </c>
      <c r="E423" s="824" t="s">
        <v>2965</v>
      </c>
      <c r="F423" s="822" t="s">
        <v>2957</v>
      </c>
      <c r="G423" s="822" t="s">
        <v>3272</v>
      </c>
      <c r="H423" s="822" t="s">
        <v>329</v>
      </c>
      <c r="I423" s="822" t="s">
        <v>3653</v>
      </c>
      <c r="J423" s="822" t="s">
        <v>2999</v>
      </c>
      <c r="K423" s="822"/>
      <c r="L423" s="825">
        <v>0</v>
      </c>
      <c r="M423" s="825">
        <v>0</v>
      </c>
      <c r="N423" s="822">
        <v>5</v>
      </c>
      <c r="O423" s="826">
        <v>4.5</v>
      </c>
      <c r="P423" s="825">
        <v>0</v>
      </c>
      <c r="Q423" s="827"/>
      <c r="R423" s="822">
        <v>1</v>
      </c>
      <c r="S423" s="827">
        <v>0.2</v>
      </c>
      <c r="T423" s="826">
        <v>1</v>
      </c>
      <c r="U423" s="828">
        <v>0.22222222222222221</v>
      </c>
    </row>
    <row r="424" spans="1:21" ht="14.45" customHeight="1" x14ac:dyDescent="0.2">
      <c r="A424" s="821">
        <v>30</v>
      </c>
      <c r="B424" s="822" t="s">
        <v>2955</v>
      </c>
      <c r="C424" s="822" t="s">
        <v>2959</v>
      </c>
      <c r="D424" s="823" t="s">
        <v>4176</v>
      </c>
      <c r="E424" s="824" t="s">
        <v>2965</v>
      </c>
      <c r="F424" s="822" t="s">
        <v>2958</v>
      </c>
      <c r="G424" s="822" t="s">
        <v>3272</v>
      </c>
      <c r="H424" s="822" t="s">
        <v>329</v>
      </c>
      <c r="I424" s="822" t="s">
        <v>3654</v>
      </c>
      <c r="J424" s="822" t="s">
        <v>3655</v>
      </c>
      <c r="K424" s="822" t="s">
        <v>3656</v>
      </c>
      <c r="L424" s="825">
        <v>1696.25</v>
      </c>
      <c r="M424" s="825">
        <v>3392.5</v>
      </c>
      <c r="N424" s="822">
        <v>2</v>
      </c>
      <c r="O424" s="826">
        <v>2</v>
      </c>
      <c r="P424" s="825">
        <v>1696.25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30</v>
      </c>
      <c r="B425" s="822" t="s">
        <v>2955</v>
      </c>
      <c r="C425" s="822" t="s">
        <v>2959</v>
      </c>
      <c r="D425" s="823" t="s">
        <v>4176</v>
      </c>
      <c r="E425" s="824" t="s">
        <v>2965</v>
      </c>
      <c r="F425" s="822" t="s">
        <v>2958</v>
      </c>
      <c r="G425" s="822" t="s">
        <v>3272</v>
      </c>
      <c r="H425" s="822" t="s">
        <v>329</v>
      </c>
      <c r="I425" s="822" t="s">
        <v>3657</v>
      </c>
      <c r="J425" s="822" t="s">
        <v>3658</v>
      </c>
      <c r="K425" s="822" t="s">
        <v>3659</v>
      </c>
      <c r="L425" s="825">
        <v>410.41</v>
      </c>
      <c r="M425" s="825">
        <v>410.41</v>
      </c>
      <c r="N425" s="822">
        <v>1</v>
      </c>
      <c r="O425" s="826">
        <v>1</v>
      </c>
      <c r="P425" s="825">
        <v>410.41</v>
      </c>
      <c r="Q425" s="827">
        <v>1</v>
      </c>
      <c r="R425" s="822">
        <v>1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30</v>
      </c>
      <c r="B426" s="822" t="s">
        <v>2955</v>
      </c>
      <c r="C426" s="822" t="s">
        <v>2959</v>
      </c>
      <c r="D426" s="823" t="s">
        <v>4176</v>
      </c>
      <c r="E426" s="824" t="s">
        <v>2965</v>
      </c>
      <c r="F426" s="822" t="s">
        <v>2958</v>
      </c>
      <c r="G426" s="822" t="s">
        <v>3272</v>
      </c>
      <c r="H426" s="822" t="s">
        <v>329</v>
      </c>
      <c r="I426" s="822" t="s">
        <v>3660</v>
      </c>
      <c r="J426" s="822" t="s">
        <v>3661</v>
      </c>
      <c r="K426" s="822" t="s">
        <v>3662</v>
      </c>
      <c r="L426" s="825">
        <v>133.43</v>
      </c>
      <c r="M426" s="825">
        <v>533.72</v>
      </c>
      <c r="N426" s="822">
        <v>4</v>
      </c>
      <c r="O426" s="826">
        <v>2</v>
      </c>
      <c r="P426" s="825">
        <v>266.86</v>
      </c>
      <c r="Q426" s="827">
        <v>0.5</v>
      </c>
      <c r="R426" s="822">
        <v>2</v>
      </c>
      <c r="S426" s="827">
        <v>0.5</v>
      </c>
      <c r="T426" s="826">
        <v>1</v>
      </c>
      <c r="U426" s="828">
        <v>0.5</v>
      </c>
    </row>
    <row r="427" spans="1:21" ht="14.45" customHeight="1" x14ac:dyDescent="0.2">
      <c r="A427" s="821">
        <v>30</v>
      </c>
      <c r="B427" s="822" t="s">
        <v>2955</v>
      </c>
      <c r="C427" s="822" t="s">
        <v>2959</v>
      </c>
      <c r="D427" s="823" t="s">
        <v>4176</v>
      </c>
      <c r="E427" s="824" t="s">
        <v>2965</v>
      </c>
      <c r="F427" s="822" t="s">
        <v>2958</v>
      </c>
      <c r="G427" s="822" t="s">
        <v>3272</v>
      </c>
      <c r="H427" s="822" t="s">
        <v>329</v>
      </c>
      <c r="I427" s="822" t="s">
        <v>3663</v>
      </c>
      <c r="J427" s="822" t="s">
        <v>3664</v>
      </c>
      <c r="K427" s="822" t="s">
        <v>3665</v>
      </c>
      <c r="L427" s="825">
        <v>1048.6500000000001</v>
      </c>
      <c r="M427" s="825">
        <v>2097.3000000000002</v>
      </c>
      <c r="N427" s="822">
        <v>2</v>
      </c>
      <c r="O427" s="826">
        <v>2</v>
      </c>
      <c r="P427" s="825">
        <v>2097.3000000000002</v>
      </c>
      <c r="Q427" s="827">
        <v>1</v>
      </c>
      <c r="R427" s="822">
        <v>2</v>
      </c>
      <c r="S427" s="827">
        <v>1</v>
      </c>
      <c r="T427" s="826">
        <v>2</v>
      </c>
      <c r="U427" s="828">
        <v>1</v>
      </c>
    </row>
    <row r="428" spans="1:21" ht="14.45" customHeight="1" x14ac:dyDescent="0.2">
      <c r="A428" s="821">
        <v>30</v>
      </c>
      <c r="B428" s="822" t="s">
        <v>2955</v>
      </c>
      <c r="C428" s="822" t="s">
        <v>2959</v>
      </c>
      <c r="D428" s="823" t="s">
        <v>4176</v>
      </c>
      <c r="E428" s="824" t="s">
        <v>2965</v>
      </c>
      <c r="F428" s="822" t="s">
        <v>2958</v>
      </c>
      <c r="G428" s="822" t="s">
        <v>3272</v>
      </c>
      <c r="H428" s="822" t="s">
        <v>329</v>
      </c>
      <c r="I428" s="822" t="s">
        <v>3666</v>
      </c>
      <c r="J428" s="822" t="s">
        <v>3667</v>
      </c>
      <c r="K428" s="822" t="s">
        <v>3668</v>
      </c>
      <c r="L428" s="825">
        <v>99.99</v>
      </c>
      <c r="M428" s="825">
        <v>399.96</v>
      </c>
      <c r="N428" s="822">
        <v>4</v>
      </c>
      <c r="O428" s="826">
        <v>2</v>
      </c>
      <c r="P428" s="825">
        <v>399.96</v>
      </c>
      <c r="Q428" s="827">
        <v>1</v>
      </c>
      <c r="R428" s="822">
        <v>4</v>
      </c>
      <c r="S428" s="827">
        <v>1</v>
      </c>
      <c r="T428" s="826">
        <v>2</v>
      </c>
      <c r="U428" s="828">
        <v>1</v>
      </c>
    </row>
    <row r="429" spans="1:21" ht="14.45" customHeight="1" x14ac:dyDescent="0.2">
      <c r="A429" s="821">
        <v>30</v>
      </c>
      <c r="B429" s="822" t="s">
        <v>2955</v>
      </c>
      <c r="C429" s="822" t="s">
        <v>2959</v>
      </c>
      <c r="D429" s="823" t="s">
        <v>4176</v>
      </c>
      <c r="E429" s="824" t="s">
        <v>2965</v>
      </c>
      <c r="F429" s="822" t="s">
        <v>2958</v>
      </c>
      <c r="G429" s="822" t="s">
        <v>3272</v>
      </c>
      <c r="H429" s="822" t="s">
        <v>329</v>
      </c>
      <c r="I429" s="822" t="s">
        <v>3669</v>
      </c>
      <c r="J429" s="822" t="s">
        <v>3670</v>
      </c>
      <c r="K429" s="822" t="s">
        <v>3659</v>
      </c>
      <c r="L429" s="825">
        <v>410.55</v>
      </c>
      <c r="M429" s="825">
        <v>1231.6500000000001</v>
      </c>
      <c r="N429" s="822">
        <v>3</v>
      </c>
      <c r="O429" s="826">
        <v>3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30</v>
      </c>
      <c r="B430" s="822" t="s">
        <v>2955</v>
      </c>
      <c r="C430" s="822" t="s">
        <v>2959</v>
      </c>
      <c r="D430" s="823" t="s">
        <v>4176</v>
      </c>
      <c r="E430" s="824" t="s">
        <v>2965</v>
      </c>
      <c r="F430" s="822" t="s">
        <v>2958</v>
      </c>
      <c r="G430" s="822" t="s">
        <v>3272</v>
      </c>
      <c r="H430" s="822" t="s">
        <v>329</v>
      </c>
      <c r="I430" s="822" t="s">
        <v>3671</v>
      </c>
      <c r="J430" s="822" t="s">
        <v>3670</v>
      </c>
      <c r="K430" s="822" t="s">
        <v>3672</v>
      </c>
      <c r="L430" s="825">
        <v>600.29999999999995</v>
      </c>
      <c r="M430" s="825">
        <v>600.29999999999995</v>
      </c>
      <c r="N430" s="822">
        <v>1</v>
      </c>
      <c r="O430" s="826">
        <v>1</v>
      </c>
      <c r="P430" s="825"/>
      <c r="Q430" s="827">
        <v>0</v>
      </c>
      <c r="R430" s="822"/>
      <c r="S430" s="827">
        <v>0</v>
      </c>
      <c r="T430" s="826"/>
      <c r="U430" s="828">
        <v>0</v>
      </c>
    </row>
    <row r="431" spans="1:21" ht="14.45" customHeight="1" x14ac:dyDescent="0.2">
      <c r="A431" s="821">
        <v>30</v>
      </c>
      <c r="B431" s="822" t="s">
        <v>2955</v>
      </c>
      <c r="C431" s="822" t="s">
        <v>2959</v>
      </c>
      <c r="D431" s="823" t="s">
        <v>4176</v>
      </c>
      <c r="E431" s="824" t="s">
        <v>2965</v>
      </c>
      <c r="F431" s="822" t="s">
        <v>2958</v>
      </c>
      <c r="G431" s="822" t="s">
        <v>3272</v>
      </c>
      <c r="H431" s="822" t="s">
        <v>329</v>
      </c>
      <c r="I431" s="822" t="s">
        <v>3673</v>
      </c>
      <c r="J431" s="822" t="s">
        <v>3674</v>
      </c>
      <c r="K431" s="822" t="s">
        <v>3675</v>
      </c>
      <c r="L431" s="825">
        <v>100.05</v>
      </c>
      <c r="M431" s="825">
        <v>200.1</v>
      </c>
      <c r="N431" s="822">
        <v>2</v>
      </c>
      <c r="O431" s="826">
        <v>1</v>
      </c>
      <c r="P431" s="825">
        <v>200.1</v>
      </c>
      <c r="Q431" s="827">
        <v>1</v>
      </c>
      <c r="R431" s="822">
        <v>2</v>
      </c>
      <c r="S431" s="827">
        <v>1</v>
      </c>
      <c r="T431" s="826">
        <v>1</v>
      </c>
      <c r="U431" s="828">
        <v>1</v>
      </c>
    </row>
    <row r="432" spans="1:21" ht="14.45" customHeight="1" x14ac:dyDescent="0.2">
      <c r="A432" s="821">
        <v>30</v>
      </c>
      <c r="B432" s="822" t="s">
        <v>2955</v>
      </c>
      <c r="C432" s="822" t="s">
        <v>2959</v>
      </c>
      <c r="D432" s="823" t="s">
        <v>4176</v>
      </c>
      <c r="E432" s="824" t="s">
        <v>2965</v>
      </c>
      <c r="F432" s="822" t="s">
        <v>2958</v>
      </c>
      <c r="G432" s="822" t="s">
        <v>3272</v>
      </c>
      <c r="H432" s="822" t="s">
        <v>329</v>
      </c>
      <c r="I432" s="822" t="s">
        <v>3676</v>
      </c>
      <c r="J432" s="822" t="s">
        <v>3677</v>
      </c>
      <c r="K432" s="822" t="s">
        <v>3678</v>
      </c>
      <c r="L432" s="825">
        <v>52.2</v>
      </c>
      <c r="M432" s="825">
        <v>104.4</v>
      </c>
      <c r="N432" s="822">
        <v>2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30</v>
      </c>
      <c r="B433" s="822" t="s">
        <v>2955</v>
      </c>
      <c r="C433" s="822" t="s">
        <v>2959</v>
      </c>
      <c r="D433" s="823" t="s">
        <v>4176</v>
      </c>
      <c r="E433" s="824" t="s">
        <v>2965</v>
      </c>
      <c r="F433" s="822" t="s">
        <v>2958</v>
      </c>
      <c r="G433" s="822" t="s">
        <v>3272</v>
      </c>
      <c r="H433" s="822" t="s">
        <v>329</v>
      </c>
      <c r="I433" s="822" t="s">
        <v>3679</v>
      </c>
      <c r="J433" s="822" t="s">
        <v>3680</v>
      </c>
      <c r="K433" s="822" t="s">
        <v>3681</v>
      </c>
      <c r="L433" s="825">
        <v>1906.12</v>
      </c>
      <c r="M433" s="825">
        <v>1906.12</v>
      </c>
      <c r="N433" s="822">
        <v>1</v>
      </c>
      <c r="O433" s="826">
        <v>1</v>
      </c>
      <c r="P433" s="825">
        <v>1906.12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30</v>
      </c>
      <c r="B434" s="822" t="s">
        <v>2955</v>
      </c>
      <c r="C434" s="822" t="s">
        <v>2959</v>
      </c>
      <c r="D434" s="823" t="s">
        <v>4176</v>
      </c>
      <c r="E434" s="824" t="s">
        <v>2965</v>
      </c>
      <c r="F434" s="822" t="s">
        <v>2958</v>
      </c>
      <c r="G434" s="822" t="s">
        <v>3272</v>
      </c>
      <c r="H434" s="822" t="s">
        <v>329</v>
      </c>
      <c r="I434" s="822" t="s">
        <v>3682</v>
      </c>
      <c r="J434" s="822" t="s">
        <v>3683</v>
      </c>
      <c r="K434" s="822" t="s">
        <v>3684</v>
      </c>
      <c r="L434" s="825">
        <v>63.74</v>
      </c>
      <c r="M434" s="825">
        <v>127.48</v>
      </c>
      <c r="N434" s="822">
        <v>2</v>
      </c>
      <c r="O434" s="826">
        <v>1</v>
      </c>
      <c r="P434" s="825"/>
      <c r="Q434" s="827">
        <v>0</v>
      </c>
      <c r="R434" s="822"/>
      <c r="S434" s="827">
        <v>0</v>
      </c>
      <c r="T434" s="826"/>
      <c r="U434" s="828">
        <v>0</v>
      </c>
    </row>
    <row r="435" spans="1:21" ht="14.45" customHeight="1" x14ac:dyDescent="0.2">
      <c r="A435" s="821">
        <v>30</v>
      </c>
      <c r="B435" s="822" t="s">
        <v>2955</v>
      </c>
      <c r="C435" s="822" t="s">
        <v>2959</v>
      </c>
      <c r="D435" s="823" t="s">
        <v>4176</v>
      </c>
      <c r="E435" s="824" t="s">
        <v>2965</v>
      </c>
      <c r="F435" s="822" t="s">
        <v>2958</v>
      </c>
      <c r="G435" s="822" t="s">
        <v>3272</v>
      </c>
      <c r="H435" s="822" t="s">
        <v>329</v>
      </c>
      <c r="I435" s="822" t="s">
        <v>3685</v>
      </c>
      <c r="J435" s="822" t="s">
        <v>3686</v>
      </c>
      <c r="K435" s="822" t="s">
        <v>3672</v>
      </c>
      <c r="L435" s="825">
        <v>582.98</v>
      </c>
      <c r="M435" s="825">
        <v>1748.94</v>
      </c>
      <c r="N435" s="822">
        <v>3</v>
      </c>
      <c r="O435" s="826">
        <v>3</v>
      </c>
      <c r="P435" s="825">
        <v>1748.94</v>
      </c>
      <c r="Q435" s="827">
        <v>1</v>
      </c>
      <c r="R435" s="822">
        <v>3</v>
      </c>
      <c r="S435" s="827">
        <v>1</v>
      </c>
      <c r="T435" s="826">
        <v>3</v>
      </c>
      <c r="U435" s="828">
        <v>1</v>
      </c>
    </row>
    <row r="436" spans="1:21" ht="14.45" customHeight="1" x14ac:dyDescent="0.2">
      <c r="A436" s="821">
        <v>30</v>
      </c>
      <c r="B436" s="822" t="s">
        <v>2955</v>
      </c>
      <c r="C436" s="822" t="s">
        <v>2959</v>
      </c>
      <c r="D436" s="823" t="s">
        <v>4176</v>
      </c>
      <c r="E436" s="824" t="s">
        <v>2965</v>
      </c>
      <c r="F436" s="822" t="s">
        <v>2958</v>
      </c>
      <c r="G436" s="822" t="s">
        <v>3272</v>
      </c>
      <c r="H436" s="822" t="s">
        <v>329</v>
      </c>
      <c r="I436" s="822" t="s">
        <v>3687</v>
      </c>
      <c r="J436" s="822" t="s">
        <v>3688</v>
      </c>
      <c r="K436" s="822" t="s">
        <v>3689</v>
      </c>
      <c r="L436" s="825">
        <v>2406.02</v>
      </c>
      <c r="M436" s="825">
        <v>4812.04</v>
      </c>
      <c r="N436" s="822">
        <v>2</v>
      </c>
      <c r="O436" s="826">
        <v>1</v>
      </c>
      <c r="P436" s="825">
        <v>4812.04</v>
      </c>
      <c r="Q436" s="827">
        <v>1</v>
      </c>
      <c r="R436" s="822">
        <v>2</v>
      </c>
      <c r="S436" s="827">
        <v>1</v>
      </c>
      <c r="T436" s="826">
        <v>1</v>
      </c>
      <c r="U436" s="828">
        <v>1</v>
      </c>
    </row>
    <row r="437" spans="1:21" ht="14.45" customHeight="1" x14ac:dyDescent="0.2">
      <c r="A437" s="821">
        <v>30</v>
      </c>
      <c r="B437" s="822" t="s">
        <v>2955</v>
      </c>
      <c r="C437" s="822" t="s">
        <v>2959</v>
      </c>
      <c r="D437" s="823" t="s">
        <v>4176</v>
      </c>
      <c r="E437" s="824" t="s">
        <v>2965</v>
      </c>
      <c r="F437" s="822" t="s">
        <v>2958</v>
      </c>
      <c r="G437" s="822" t="s">
        <v>3272</v>
      </c>
      <c r="H437" s="822" t="s">
        <v>329</v>
      </c>
      <c r="I437" s="822" t="s">
        <v>3690</v>
      </c>
      <c r="J437" s="822" t="s">
        <v>3691</v>
      </c>
      <c r="K437" s="822" t="s">
        <v>3692</v>
      </c>
      <c r="L437" s="825">
        <v>178</v>
      </c>
      <c r="M437" s="825">
        <v>2314</v>
      </c>
      <c r="N437" s="822">
        <v>13</v>
      </c>
      <c r="O437" s="826">
        <v>5</v>
      </c>
      <c r="P437" s="825">
        <v>1424</v>
      </c>
      <c r="Q437" s="827">
        <v>0.61538461538461542</v>
      </c>
      <c r="R437" s="822">
        <v>8</v>
      </c>
      <c r="S437" s="827">
        <v>0.61538461538461542</v>
      </c>
      <c r="T437" s="826">
        <v>3</v>
      </c>
      <c r="U437" s="828">
        <v>0.6</v>
      </c>
    </row>
    <row r="438" spans="1:21" ht="14.45" customHeight="1" x14ac:dyDescent="0.2">
      <c r="A438" s="821">
        <v>30</v>
      </c>
      <c r="B438" s="822" t="s">
        <v>2955</v>
      </c>
      <c r="C438" s="822" t="s">
        <v>2959</v>
      </c>
      <c r="D438" s="823" t="s">
        <v>4176</v>
      </c>
      <c r="E438" s="824" t="s">
        <v>2965</v>
      </c>
      <c r="F438" s="822" t="s">
        <v>2958</v>
      </c>
      <c r="G438" s="822" t="s">
        <v>3272</v>
      </c>
      <c r="H438" s="822" t="s">
        <v>329</v>
      </c>
      <c r="I438" s="822" t="s">
        <v>3693</v>
      </c>
      <c r="J438" s="822" t="s">
        <v>3694</v>
      </c>
      <c r="K438" s="822" t="s">
        <v>3695</v>
      </c>
      <c r="L438" s="825">
        <v>405.16</v>
      </c>
      <c r="M438" s="825">
        <v>5672.2400000000007</v>
      </c>
      <c r="N438" s="822">
        <v>14</v>
      </c>
      <c r="O438" s="826">
        <v>1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30</v>
      </c>
      <c r="B439" s="822" t="s">
        <v>2955</v>
      </c>
      <c r="C439" s="822" t="s">
        <v>2959</v>
      </c>
      <c r="D439" s="823" t="s">
        <v>4176</v>
      </c>
      <c r="E439" s="824" t="s">
        <v>2965</v>
      </c>
      <c r="F439" s="822" t="s">
        <v>2958</v>
      </c>
      <c r="G439" s="822" t="s">
        <v>3272</v>
      </c>
      <c r="H439" s="822" t="s">
        <v>329</v>
      </c>
      <c r="I439" s="822" t="s">
        <v>3696</v>
      </c>
      <c r="J439" s="822" t="s">
        <v>3697</v>
      </c>
      <c r="K439" s="822" t="s">
        <v>3698</v>
      </c>
      <c r="L439" s="825">
        <v>33.159999999999997</v>
      </c>
      <c r="M439" s="825">
        <v>397.91999999999996</v>
      </c>
      <c r="N439" s="822">
        <v>12</v>
      </c>
      <c r="O439" s="826">
        <v>3</v>
      </c>
      <c r="P439" s="825">
        <v>132.63999999999999</v>
      </c>
      <c r="Q439" s="827">
        <v>0.33333333333333331</v>
      </c>
      <c r="R439" s="822">
        <v>4</v>
      </c>
      <c r="S439" s="827">
        <v>0.33333333333333331</v>
      </c>
      <c r="T439" s="826">
        <v>1</v>
      </c>
      <c r="U439" s="828">
        <v>0.33333333333333331</v>
      </c>
    </row>
    <row r="440" spans="1:21" ht="14.45" customHeight="1" x14ac:dyDescent="0.2">
      <c r="A440" s="821">
        <v>30</v>
      </c>
      <c r="B440" s="822" t="s">
        <v>2955</v>
      </c>
      <c r="C440" s="822" t="s">
        <v>2959</v>
      </c>
      <c r="D440" s="823" t="s">
        <v>4176</v>
      </c>
      <c r="E440" s="824" t="s">
        <v>2965</v>
      </c>
      <c r="F440" s="822" t="s">
        <v>2958</v>
      </c>
      <c r="G440" s="822" t="s">
        <v>3272</v>
      </c>
      <c r="H440" s="822" t="s">
        <v>329</v>
      </c>
      <c r="I440" s="822" t="s">
        <v>3699</v>
      </c>
      <c r="J440" s="822" t="s">
        <v>3697</v>
      </c>
      <c r="K440" s="822" t="s">
        <v>3700</v>
      </c>
      <c r="L440" s="825">
        <v>37.159999999999997</v>
      </c>
      <c r="M440" s="825">
        <v>334.43999999999994</v>
      </c>
      <c r="N440" s="822">
        <v>9</v>
      </c>
      <c r="O440" s="826">
        <v>3</v>
      </c>
      <c r="P440" s="825">
        <v>148.63999999999999</v>
      </c>
      <c r="Q440" s="827">
        <v>0.44444444444444448</v>
      </c>
      <c r="R440" s="822">
        <v>4</v>
      </c>
      <c r="S440" s="827">
        <v>0.44444444444444442</v>
      </c>
      <c r="T440" s="826">
        <v>1</v>
      </c>
      <c r="U440" s="828">
        <v>0.33333333333333331</v>
      </c>
    </row>
    <row r="441" spans="1:21" ht="14.45" customHeight="1" x14ac:dyDescent="0.2">
      <c r="A441" s="821">
        <v>30</v>
      </c>
      <c r="B441" s="822" t="s">
        <v>2955</v>
      </c>
      <c r="C441" s="822" t="s">
        <v>2959</v>
      </c>
      <c r="D441" s="823" t="s">
        <v>4176</v>
      </c>
      <c r="E441" s="824" t="s">
        <v>2965</v>
      </c>
      <c r="F441" s="822" t="s">
        <v>2958</v>
      </c>
      <c r="G441" s="822" t="s">
        <v>3272</v>
      </c>
      <c r="H441" s="822" t="s">
        <v>329</v>
      </c>
      <c r="I441" s="822" t="s">
        <v>3701</v>
      </c>
      <c r="J441" s="822" t="s">
        <v>3702</v>
      </c>
      <c r="K441" s="822" t="s">
        <v>3703</v>
      </c>
      <c r="L441" s="825">
        <v>281.75</v>
      </c>
      <c r="M441" s="825">
        <v>845.25</v>
      </c>
      <c r="N441" s="822">
        <v>3</v>
      </c>
      <c r="O441" s="826">
        <v>3</v>
      </c>
      <c r="P441" s="825">
        <v>845.25</v>
      </c>
      <c r="Q441" s="827">
        <v>1</v>
      </c>
      <c r="R441" s="822">
        <v>3</v>
      </c>
      <c r="S441" s="827">
        <v>1</v>
      </c>
      <c r="T441" s="826">
        <v>3</v>
      </c>
      <c r="U441" s="828">
        <v>1</v>
      </c>
    </row>
    <row r="442" spans="1:21" ht="14.45" customHeight="1" x14ac:dyDescent="0.2">
      <c r="A442" s="821">
        <v>30</v>
      </c>
      <c r="B442" s="822" t="s">
        <v>2955</v>
      </c>
      <c r="C442" s="822" t="s">
        <v>2959</v>
      </c>
      <c r="D442" s="823" t="s">
        <v>4176</v>
      </c>
      <c r="E442" s="824" t="s">
        <v>2965</v>
      </c>
      <c r="F442" s="822" t="s">
        <v>2958</v>
      </c>
      <c r="G442" s="822" t="s">
        <v>3272</v>
      </c>
      <c r="H442" s="822" t="s">
        <v>329</v>
      </c>
      <c r="I442" s="822" t="s">
        <v>3704</v>
      </c>
      <c r="J442" s="822" t="s">
        <v>3655</v>
      </c>
      <c r="K442" s="822" t="s">
        <v>3705</v>
      </c>
      <c r="L442" s="825">
        <v>3809.37</v>
      </c>
      <c r="M442" s="825">
        <v>11428.11</v>
      </c>
      <c r="N442" s="822">
        <v>3</v>
      </c>
      <c r="O442" s="826">
        <v>1</v>
      </c>
      <c r="P442" s="825">
        <v>11428.11</v>
      </c>
      <c r="Q442" s="827">
        <v>1</v>
      </c>
      <c r="R442" s="822">
        <v>3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30</v>
      </c>
      <c r="B443" s="822" t="s">
        <v>2955</v>
      </c>
      <c r="C443" s="822" t="s">
        <v>2959</v>
      </c>
      <c r="D443" s="823" t="s">
        <v>4176</v>
      </c>
      <c r="E443" s="824" t="s">
        <v>2965</v>
      </c>
      <c r="F443" s="822" t="s">
        <v>2958</v>
      </c>
      <c r="G443" s="822" t="s">
        <v>3272</v>
      </c>
      <c r="H443" s="822" t="s">
        <v>329</v>
      </c>
      <c r="I443" s="822" t="s">
        <v>3706</v>
      </c>
      <c r="J443" s="822" t="s">
        <v>3707</v>
      </c>
      <c r="K443" s="822" t="s">
        <v>3708</v>
      </c>
      <c r="L443" s="825">
        <v>398.59</v>
      </c>
      <c r="M443" s="825">
        <v>797.18</v>
      </c>
      <c r="N443" s="822">
        <v>2</v>
      </c>
      <c r="O443" s="826">
        <v>1</v>
      </c>
      <c r="P443" s="825">
        <v>797.18</v>
      </c>
      <c r="Q443" s="827">
        <v>1</v>
      </c>
      <c r="R443" s="822">
        <v>2</v>
      </c>
      <c r="S443" s="827">
        <v>1</v>
      </c>
      <c r="T443" s="826">
        <v>1</v>
      </c>
      <c r="U443" s="828">
        <v>1</v>
      </c>
    </row>
    <row r="444" spans="1:21" ht="14.45" customHeight="1" x14ac:dyDescent="0.2">
      <c r="A444" s="821">
        <v>30</v>
      </c>
      <c r="B444" s="822" t="s">
        <v>2955</v>
      </c>
      <c r="C444" s="822" t="s">
        <v>2959</v>
      </c>
      <c r="D444" s="823" t="s">
        <v>4176</v>
      </c>
      <c r="E444" s="824" t="s">
        <v>2965</v>
      </c>
      <c r="F444" s="822" t="s">
        <v>2958</v>
      </c>
      <c r="G444" s="822" t="s">
        <v>3272</v>
      </c>
      <c r="H444" s="822" t="s">
        <v>329</v>
      </c>
      <c r="I444" s="822" t="s">
        <v>3709</v>
      </c>
      <c r="J444" s="822" t="s">
        <v>3710</v>
      </c>
      <c r="K444" s="822" t="s">
        <v>3708</v>
      </c>
      <c r="L444" s="825">
        <v>199.48</v>
      </c>
      <c r="M444" s="825">
        <v>598.43999999999994</v>
      </c>
      <c r="N444" s="822">
        <v>3</v>
      </c>
      <c r="O444" s="826">
        <v>1</v>
      </c>
      <c r="P444" s="825">
        <v>598.43999999999994</v>
      </c>
      <c r="Q444" s="827">
        <v>1</v>
      </c>
      <c r="R444" s="822">
        <v>3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30</v>
      </c>
      <c r="B445" s="822" t="s">
        <v>2955</v>
      </c>
      <c r="C445" s="822" t="s">
        <v>2959</v>
      </c>
      <c r="D445" s="823" t="s">
        <v>4176</v>
      </c>
      <c r="E445" s="824" t="s">
        <v>2965</v>
      </c>
      <c r="F445" s="822" t="s">
        <v>2958</v>
      </c>
      <c r="G445" s="822" t="s">
        <v>3272</v>
      </c>
      <c r="H445" s="822" t="s">
        <v>329</v>
      </c>
      <c r="I445" s="822" t="s">
        <v>3711</v>
      </c>
      <c r="J445" s="822" t="s">
        <v>3712</v>
      </c>
      <c r="K445" s="822" t="s">
        <v>3713</v>
      </c>
      <c r="L445" s="825">
        <v>119.6</v>
      </c>
      <c r="M445" s="825">
        <v>358.79999999999995</v>
      </c>
      <c r="N445" s="822">
        <v>3</v>
      </c>
      <c r="O445" s="826">
        <v>1</v>
      </c>
      <c r="P445" s="825">
        <v>358.79999999999995</v>
      </c>
      <c r="Q445" s="827">
        <v>1</v>
      </c>
      <c r="R445" s="822">
        <v>3</v>
      </c>
      <c r="S445" s="827">
        <v>1</v>
      </c>
      <c r="T445" s="826">
        <v>1</v>
      </c>
      <c r="U445" s="828">
        <v>1</v>
      </c>
    </row>
    <row r="446" spans="1:21" ht="14.45" customHeight="1" x14ac:dyDescent="0.2">
      <c r="A446" s="821">
        <v>30</v>
      </c>
      <c r="B446" s="822" t="s">
        <v>2955</v>
      </c>
      <c r="C446" s="822" t="s">
        <v>2959</v>
      </c>
      <c r="D446" s="823" t="s">
        <v>4176</v>
      </c>
      <c r="E446" s="824" t="s">
        <v>2965</v>
      </c>
      <c r="F446" s="822" t="s">
        <v>2958</v>
      </c>
      <c r="G446" s="822" t="s">
        <v>3272</v>
      </c>
      <c r="H446" s="822" t="s">
        <v>329</v>
      </c>
      <c r="I446" s="822" t="s">
        <v>3714</v>
      </c>
      <c r="J446" s="822" t="s">
        <v>3715</v>
      </c>
      <c r="K446" s="822"/>
      <c r="L446" s="825">
        <v>2495.5</v>
      </c>
      <c r="M446" s="825">
        <v>2495.5</v>
      </c>
      <c r="N446" s="822">
        <v>1</v>
      </c>
      <c r="O446" s="826">
        <v>1</v>
      </c>
      <c r="P446" s="825">
        <v>2495.5</v>
      </c>
      <c r="Q446" s="827">
        <v>1</v>
      </c>
      <c r="R446" s="822">
        <v>1</v>
      </c>
      <c r="S446" s="827">
        <v>1</v>
      </c>
      <c r="T446" s="826">
        <v>1</v>
      </c>
      <c r="U446" s="828">
        <v>1</v>
      </c>
    </row>
    <row r="447" spans="1:21" ht="14.45" customHeight="1" x14ac:dyDescent="0.2">
      <c r="A447" s="821">
        <v>30</v>
      </c>
      <c r="B447" s="822" t="s">
        <v>2955</v>
      </c>
      <c r="C447" s="822" t="s">
        <v>2959</v>
      </c>
      <c r="D447" s="823" t="s">
        <v>4176</v>
      </c>
      <c r="E447" s="824" t="s">
        <v>2967</v>
      </c>
      <c r="F447" s="822" t="s">
        <v>2956</v>
      </c>
      <c r="G447" s="822" t="s">
        <v>3716</v>
      </c>
      <c r="H447" s="822" t="s">
        <v>329</v>
      </c>
      <c r="I447" s="822" t="s">
        <v>3717</v>
      </c>
      <c r="J447" s="822" t="s">
        <v>3718</v>
      </c>
      <c r="K447" s="822" t="s">
        <v>3719</v>
      </c>
      <c r="L447" s="825">
        <v>35.11</v>
      </c>
      <c r="M447" s="825">
        <v>70.22</v>
      </c>
      <c r="N447" s="822">
        <v>2</v>
      </c>
      <c r="O447" s="826">
        <v>1.5</v>
      </c>
      <c r="P447" s="825">
        <v>35.11</v>
      </c>
      <c r="Q447" s="827">
        <v>0.5</v>
      </c>
      <c r="R447" s="822">
        <v>1</v>
      </c>
      <c r="S447" s="827">
        <v>0.5</v>
      </c>
      <c r="T447" s="826">
        <v>1</v>
      </c>
      <c r="U447" s="828">
        <v>0.66666666666666663</v>
      </c>
    </row>
    <row r="448" spans="1:21" ht="14.45" customHeight="1" x14ac:dyDescent="0.2">
      <c r="A448" s="821">
        <v>30</v>
      </c>
      <c r="B448" s="822" t="s">
        <v>2955</v>
      </c>
      <c r="C448" s="822" t="s">
        <v>2959</v>
      </c>
      <c r="D448" s="823" t="s">
        <v>4176</v>
      </c>
      <c r="E448" s="824" t="s">
        <v>2967</v>
      </c>
      <c r="F448" s="822" t="s">
        <v>2956</v>
      </c>
      <c r="G448" s="822" t="s">
        <v>3716</v>
      </c>
      <c r="H448" s="822" t="s">
        <v>329</v>
      </c>
      <c r="I448" s="822" t="s">
        <v>3720</v>
      </c>
      <c r="J448" s="822" t="s">
        <v>3721</v>
      </c>
      <c r="K448" s="822" t="s">
        <v>3719</v>
      </c>
      <c r="L448" s="825">
        <v>35.11</v>
      </c>
      <c r="M448" s="825">
        <v>35.11</v>
      </c>
      <c r="N448" s="822">
        <v>1</v>
      </c>
      <c r="O448" s="826">
        <v>1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30</v>
      </c>
      <c r="B449" s="822" t="s">
        <v>2955</v>
      </c>
      <c r="C449" s="822" t="s">
        <v>2959</v>
      </c>
      <c r="D449" s="823" t="s">
        <v>4176</v>
      </c>
      <c r="E449" s="824" t="s">
        <v>2967</v>
      </c>
      <c r="F449" s="822" t="s">
        <v>2956</v>
      </c>
      <c r="G449" s="822" t="s">
        <v>2976</v>
      </c>
      <c r="H449" s="822" t="s">
        <v>587</v>
      </c>
      <c r="I449" s="822" t="s">
        <v>2626</v>
      </c>
      <c r="J449" s="822" t="s">
        <v>616</v>
      </c>
      <c r="K449" s="822" t="s">
        <v>617</v>
      </c>
      <c r="L449" s="825">
        <v>21.76</v>
      </c>
      <c r="M449" s="825">
        <v>108.80000000000001</v>
      </c>
      <c r="N449" s="822">
        <v>5</v>
      </c>
      <c r="O449" s="826">
        <v>3</v>
      </c>
      <c r="P449" s="825">
        <v>87.04</v>
      </c>
      <c r="Q449" s="827">
        <v>0.79999999999999993</v>
      </c>
      <c r="R449" s="822">
        <v>4</v>
      </c>
      <c r="S449" s="827">
        <v>0.8</v>
      </c>
      <c r="T449" s="826">
        <v>2.5</v>
      </c>
      <c r="U449" s="828">
        <v>0.83333333333333337</v>
      </c>
    </row>
    <row r="450" spans="1:21" ht="14.45" customHeight="1" x14ac:dyDescent="0.2">
      <c r="A450" s="821">
        <v>30</v>
      </c>
      <c r="B450" s="822" t="s">
        <v>2955</v>
      </c>
      <c r="C450" s="822" t="s">
        <v>2959</v>
      </c>
      <c r="D450" s="823" t="s">
        <v>4176</v>
      </c>
      <c r="E450" s="824" t="s">
        <v>2967</v>
      </c>
      <c r="F450" s="822" t="s">
        <v>2956</v>
      </c>
      <c r="G450" s="822" t="s">
        <v>2978</v>
      </c>
      <c r="H450" s="822" t="s">
        <v>587</v>
      </c>
      <c r="I450" s="822" t="s">
        <v>2717</v>
      </c>
      <c r="J450" s="822" t="s">
        <v>2715</v>
      </c>
      <c r="K450" s="822" t="s">
        <v>2718</v>
      </c>
      <c r="L450" s="825">
        <v>11.71</v>
      </c>
      <c r="M450" s="825">
        <v>11.71</v>
      </c>
      <c r="N450" s="822">
        <v>1</v>
      </c>
      <c r="O450" s="826">
        <v>0.5</v>
      </c>
      <c r="P450" s="825">
        <v>11.71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30</v>
      </c>
      <c r="B451" s="822" t="s">
        <v>2955</v>
      </c>
      <c r="C451" s="822" t="s">
        <v>2959</v>
      </c>
      <c r="D451" s="823" t="s">
        <v>4176</v>
      </c>
      <c r="E451" s="824" t="s">
        <v>2967</v>
      </c>
      <c r="F451" s="822" t="s">
        <v>2956</v>
      </c>
      <c r="G451" s="822" t="s">
        <v>2979</v>
      </c>
      <c r="H451" s="822" t="s">
        <v>587</v>
      </c>
      <c r="I451" s="822" t="s">
        <v>2370</v>
      </c>
      <c r="J451" s="822" t="s">
        <v>797</v>
      </c>
      <c r="K451" s="822" t="s">
        <v>2371</v>
      </c>
      <c r="L451" s="825">
        <v>80.010000000000005</v>
      </c>
      <c r="M451" s="825">
        <v>160.02000000000001</v>
      </c>
      <c r="N451" s="822">
        <v>2</v>
      </c>
      <c r="O451" s="826">
        <v>1</v>
      </c>
      <c r="P451" s="825">
        <v>80.010000000000005</v>
      </c>
      <c r="Q451" s="827">
        <v>0.5</v>
      </c>
      <c r="R451" s="822">
        <v>1</v>
      </c>
      <c r="S451" s="827">
        <v>0.5</v>
      </c>
      <c r="T451" s="826">
        <v>0.5</v>
      </c>
      <c r="U451" s="828">
        <v>0.5</v>
      </c>
    </row>
    <row r="452" spans="1:21" ht="14.45" customHeight="1" x14ac:dyDescent="0.2">
      <c r="A452" s="821">
        <v>30</v>
      </c>
      <c r="B452" s="822" t="s">
        <v>2955</v>
      </c>
      <c r="C452" s="822" t="s">
        <v>2959</v>
      </c>
      <c r="D452" s="823" t="s">
        <v>4176</v>
      </c>
      <c r="E452" s="824" t="s">
        <v>2967</v>
      </c>
      <c r="F452" s="822" t="s">
        <v>2956</v>
      </c>
      <c r="G452" s="822" t="s">
        <v>2985</v>
      </c>
      <c r="H452" s="822" t="s">
        <v>587</v>
      </c>
      <c r="I452" s="822" t="s">
        <v>2452</v>
      </c>
      <c r="J452" s="822" t="s">
        <v>2450</v>
      </c>
      <c r="K452" s="822" t="s">
        <v>2453</v>
      </c>
      <c r="L452" s="825">
        <v>31.09</v>
      </c>
      <c r="M452" s="825">
        <v>186.54</v>
      </c>
      <c r="N452" s="822">
        <v>6</v>
      </c>
      <c r="O452" s="826">
        <v>5.5</v>
      </c>
      <c r="P452" s="825">
        <v>62.18</v>
      </c>
      <c r="Q452" s="827">
        <v>0.33333333333333337</v>
      </c>
      <c r="R452" s="822">
        <v>2</v>
      </c>
      <c r="S452" s="827">
        <v>0.33333333333333331</v>
      </c>
      <c r="T452" s="826">
        <v>2</v>
      </c>
      <c r="U452" s="828">
        <v>0.36363636363636365</v>
      </c>
    </row>
    <row r="453" spans="1:21" ht="14.45" customHeight="1" x14ac:dyDescent="0.2">
      <c r="A453" s="821">
        <v>30</v>
      </c>
      <c r="B453" s="822" t="s">
        <v>2955</v>
      </c>
      <c r="C453" s="822" t="s">
        <v>2959</v>
      </c>
      <c r="D453" s="823" t="s">
        <v>4176</v>
      </c>
      <c r="E453" s="824" t="s">
        <v>2967</v>
      </c>
      <c r="F453" s="822" t="s">
        <v>2956</v>
      </c>
      <c r="G453" s="822" t="s">
        <v>2985</v>
      </c>
      <c r="H453" s="822" t="s">
        <v>587</v>
      </c>
      <c r="I453" s="822" t="s">
        <v>2454</v>
      </c>
      <c r="J453" s="822" t="s">
        <v>2450</v>
      </c>
      <c r="K453" s="822" t="s">
        <v>2455</v>
      </c>
      <c r="L453" s="825">
        <v>62.18</v>
      </c>
      <c r="M453" s="825">
        <v>62.18</v>
      </c>
      <c r="N453" s="822">
        <v>1</v>
      </c>
      <c r="O453" s="826">
        <v>0.5</v>
      </c>
      <c r="P453" s="825">
        <v>62.18</v>
      </c>
      <c r="Q453" s="827">
        <v>1</v>
      </c>
      <c r="R453" s="822">
        <v>1</v>
      </c>
      <c r="S453" s="827">
        <v>1</v>
      </c>
      <c r="T453" s="826">
        <v>0.5</v>
      </c>
      <c r="U453" s="828">
        <v>1</v>
      </c>
    </row>
    <row r="454" spans="1:21" ht="14.45" customHeight="1" x14ac:dyDescent="0.2">
      <c r="A454" s="821">
        <v>30</v>
      </c>
      <c r="B454" s="822" t="s">
        <v>2955</v>
      </c>
      <c r="C454" s="822" t="s">
        <v>2959</v>
      </c>
      <c r="D454" s="823" t="s">
        <v>4176</v>
      </c>
      <c r="E454" s="824" t="s">
        <v>2967</v>
      </c>
      <c r="F454" s="822" t="s">
        <v>2956</v>
      </c>
      <c r="G454" s="822" t="s">
        <v>2988</v>
      </c>
      <c r="H454" s="822" t="s">
        <v>329</v>
      </c>
      <c r="I454" s="822" t="s">
        <v>3294</v>
      </c>
      <c r="J454" s="822" t="s">
        <v>2518</v>
      </c>
      <c r="K454" s="822" t="s">
        <v>770</v>
      </c>
      <c r="L454" s="825">
        <v>55.14</v>
      </c>
      <c r="M454" s="825">
        <v>55.14</v>
      </c>
      <c r="N454" s="822">
        <v>1</v>
      </c>
      <c r="O454" s="826">
        <v>0.5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2955</v>
      </c>
      <c r="C455" s="822" t="s">
        <v>2959</v>
      </c>
      <c r="D455" s="823" t="s">
        <v>4176</v>
      </c>
      <c r="E455" s="824" t="s">
        <v>2967</v>
      </c>
      <c r="F455" s="822" t="s">
        <v>2956</v>
      </c>
      <c r="G455" s="822" t="s">
        <v>2988</v>
      </c>
      <c r="H455" s="822" t="s">
        <v>587</v>
      </c>
      <c r="I455" s="822" t="s">
        <v>2513</v>
      </c>
      <c r="J455" s="822" t="s">
        <v>2509</v>
      </c>
      <c r="K455" s="822" t="s">
        <v>2514</v>
      </c>
      <c r="L455" s="825">
        <v>93.18</v>
      </c>
      <c r="M455" s="825">
        <v>93.18</v>
      </c>
      <c r="N455" s="822">
        <v>1</v>
      </c>
      <c r="O455" s="826">
        <v>1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30</v>
      </c>
      <c r="B456" s="822" t="s">
        <v>2955</v>
      </c>
      <c r="C456" s="822" t="s">
        <v>2959</v>
      </c>
      <c r="D456" s="823" t="s">
        <v>4176</v>
      </c>
      <c r="E456" s="824" t="s">
        <v>2967</v>
      </c>
      <c r="F456" s="822" t="s">
        <v>2956</v>
      </c>
      <c r="G456" s="822" t="s">
        <v>2988</v>
      </c>
      <c r="H456" s="822" t="s">
        <v>587</v>
      </c>
      <c r="I456" s="822" t="s">
        <v>2508</v>
      </c>
      <c r="J456" s="822" t="s">
        <v>2509</v>
      </c>
      <c r="K456" s="822" t="s">
        <v>2510</v>
      </c>
      <c r="L456" s="825">
        <v>27.56</v>
      </c>
      <c r="M456" s="825">
        <v>55.12</v>
      </c>
      <c r="N456" s="822">
        <v>2</v>
      </c>
      <c r="O456" s="826">
        <v>1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30</v>
      </c>
      <c r="B457" s="822" t="s">
        <v>2955</v>
      </c>
      <c r="C457" s="822" t="s">
        <v>2959</v>
      </c>
      <c r="D457" s="823" t="s">
        <v>4176</v>
      </c>
      <c r="E457" s="824" t="s">
        <v>2967</v>
      </c>
      <c r="F457" s="822" t="s">
        <v>2956</v>
      </c>
      <c r="G457" s="822" t="s">
        <v>2989</v>
      </c>
      <c r="H457" s="822" t="s">
        <v>587</v>
      </c>
      <c r="I457" s="822" t="s">
        <v>3722</v>
      </c>
      <c r="J457" s="822" t="s">
        <v>686</v>
      </c>
      <c r="K457" s="822" t="s">
        <v>2754</v>
      </c>
      <c r="L457" s="825">
        <v>103.8</v>
      </c>
      <c r="M457" s="825">
        <v>103.8</v>
      </c>
      <c r="N457" s="822">
        <v>1</v>
      </c>
      <c r="O457" s="826">
        <v>0.5</v>
      </c>
      <c r="P457" s="825"/>
      <c r="Q457" s="827">
        <v>0</v>
      </c>
      <c r="R457" s="822"/>
      <c r="S457" s="827">
        <v>0</v>
      </c>
      <c r="T457" s="826"/>
      <c r="U457" s="828">
        <v>0</v>
      </c>
    </row>
    <row r="458" spans="1:21" ht="14.45" customHeight="1" x14ac:dyDescent="0.2">
      <c r="A458" s="821">
        <v>30</v>
      </c>
      <c r="B458" s="822" t="s">
        <v>2955</v>
      </c>
      <c r="C458" s="822" t="s">
        <v>2959</v>
      </c>
      <c r="D458" s="823" t="s">
        <v>4176</v>
      </c>
      <c r="E458" s="824" t="s">
        <v>2967</v>
      </c>
      <c r="F458" s="822" t="s">
        <v>2956</v>
      </c>
      <c r="G458" s="822" t="s">
        <v>2989</v>
      </c>
      <c r="H458" s="822" t="s">
        <v>587</v>
      </c>
      <c r="I458" s="822" t="s">
        <v>2755</v>
      </c>
      <c r="J458" s="822" t="s">
        <v>2753</v>
      </c>
      <c r="K458" s="822" t="s">
        <v>689</v>
      </c>
      <c r="L458" s="825">
        <v>129.75</v>
      </c>
      <c r="M458" s="825">
        <v>129.75</v>
      </c>
      <c r="N458" s="822">
        <v>1</v>
      </c>
      <c r="O458" s="826">
        <v>0.5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30</v>
      </c>
      <c r="B459" s="822" t="s">
        <v>2955</v>
      </c>
      <c r="C459" s="822" t="s">
        <v>2959</v>
      </c>
      <c r="D459" s="823" t="s">
        <v>4176</v>
      </c>
      <c r="E459" s="824" t="s">
        <v>2967</v>
      </c>
      <c r="F459" s="822" t="s">
        <v>2956</v>
      </c>
      <c r="G459" s="822" t="s">
        <v>2990</v>
      </c>
      <c r="H459" s="822" t="s">
        <v>587</v>
      </c>
      <c r="I459" s="822" t="s">
        <v>2436</v>
      </c>
      <c r="J459" s="822" t="s">
        <v>2437</v>
      </c>
      <c r="K459" s="822" t="s">
        <v>2438</v>
      </c>
      <c r="L459" s="825">
        <v>65.540000000000006</v>
      </c>
      <c r="M459" s="825">
        <v>65.540000000000006</v>
      </c>
      <c r="N459" s="822">
        <v>1</v>
      </c>
      <c r="O459" s="826">
        <v>1</v>
      </c>
      <c r="P459" s="825">
        <v>65.540000000000006</v>
      </c>
      <c r="Q459" s="827">
        <v>1</v>
      </c>
      <c r="R459" s="822">
        <v>1</v>
      </c>
      <c r="S459" s="827">
        <v>1</v>
      </c>
      <c r="T459" s="826">
        <v>1</v>
      </c>
      <c r="U459" s="828">
        <v>1</v>
      </c>
    </row>
    <row r="460" spans="1:21" ht="14.45" customHeight="1" x14ac:dyDescent="0.2">
      <c r="A460" s="821">
        <v>30</v>
      </c>
      <c r="B460" s="822" t="s">
        <v>2955</v>
      </c>
      <c r="C460" s="822" t="s">
        <v>2959</v>
      </c>
      <c r="D460" s="823" t="s">
        <v>4176</v>
      </c>
      <c r="E460" s="824" t="s">
        <v>2967</v>
      </c>
      <c r="F460" s="822" t="s">
        <v>2956</v>
      </c>
      <c r="G460" s="822" t="s">
        <v>2991</v>
      </c>
      <c r="H460" s="822" t="s">
        <v>329</v>
      </c>
      <c r="I460" s="822" t="s">
        <v>2992</v>
      </c>
      <c r="J460" s="822" t="s">
        <v>2993</v>
      </c>
      <c r="K460" s="822" t="s">
        <v>2994</v>
      </c>
      <c r="L460" s="825">
        <v>58.77</v>
      </c>
      <c r="M460" s="825">
        <v>58.77</v>
      </c>
      <c r="N460" s="822">
        <v>1</v>
      </c>
      <c r="O460" s="826">
        <v>1</v>
      </c>
      <c r="P460" s="825">
        <v>58.77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30</v>
      </c>
      <c r="B461" s="822" t="s">
        <v>2955</v>
      </c>
      <c r="C461" s="822" t="s">
        <v>2959</v>
      </c>
      <c r="D461" s="823" t="s">
        <v>4176</v>
      </c>
      <c r="E461" s="824" t="s">
        <v>2967</v>
      </c>
      <c r="F461" s="822" t="s">
        <v>2956</v>
      </c>
      <c r="G461" s="822" t="s">
        <v>2995</v>
      </c>
      <c r="H461" s="822" t="s">
        <v>329</v>
      </c>
      <c r="I461" s="822" t="s">
        <v>3310</v>
      </c>
      <c r="J461" s="822" t="s">
        <v>3311</v>
      </c>
      <c r="K461" s="822" t="s">
        <v>709</v>
      </c>
      <c r="L461" s="825">
        <v>35.11</v>
      </c>
      <c r="M461" s="825">
        <v>35.11</v>
      </c>
      <c r="N461" s="822">
        <v>1</v>
      </c>
      <c r="O461" s="826">
        <v>0.5</v>
      </c>
      <c r="P461" s="825">
        <v>35.11</v>
      </c>
      <c r="Q461" s="827">
        <v>1</v>
      </c>
      <c r="R461" s="822">
        <v>1</v>
      </c>
      <c r="S461" s="827">
        <v>1</v>
      </c>
      <c r="T461" s="826">
        <v>0.5</v>
      </c>
      <c r="U461" s="828">
        <v>1</v>
      </c>
    </row>
    <row r="462" spans="1:21" ht="14.45" customHeight="1" x14ac:dyDescent="0.2">
      <c r="A462" s="821">
        <v>30</v>
      </c>
      <c r="B462" s="822" t="s">
        <v>2955</v>
      </c>
      <c r="C462" s="822" t="s">
        <v>2959</v>
      </c>
      <c r="D462" s="823" t="s">
        <v>4176</v>
      </c>
      <c r="E462" s="824" t="s">
        <v>2967</v>
      </c>
      <c r="F462" s="822" t="s">
        <v>2956</v>
      </c>
      <c r="G462" s="822" t="s">
        <v>2995</v>
      </c>
      <c r="H462" s="822" t="s">
        <v>329</v>
      </c>
      <c r="I462" s="822" t="s">
        <v>3723</v>
      </c>
      <c r="J462" s="822" t="s">
        <v>3311</v>
      </c>
      <c r="K462" s="822" t="s">
        <v>709</v>
      </c>
      <c r="L462" s="825">
        <v>35.11</v>
      </c>
      <c r="M462" s="825">
        <v>35.11</v>
      </c>
      <c r="N462" s="822">
        <v>1</v>
      </c>
      <c r="O462" s="826">
        <v>0.5</v>
      </c>
      <c r="P462" s="825">
        <v>35.11</v>
      </c>
      <c r="Q462" s="827">
        <v>1</v>
      </c>
      <c r="R462" s="822">
        <v>1</v>
      </c>
      <c r="S462" s="827">
        <v>1</v>
      </c>
      <c r="T462" s="826">
        <v>0.5</v>
      </c>
      <c r="U462" s="828">
        <v>1</v>
      </c>
    </row>
    <row r="463" spans="1:21" ht="14.45" customHeight="1" x14ac:dyDescent="0.2">
      <c r="A463" s="821">
        <v>30</v>
      </c>
      <c r="B463" s="822" t="s">
        <v>2955</v>
      </c>
      <c r="C463" s="822" t="s">
        <v>2959</v>
      </c>
      <c r="D463" s="823" t="s">
        <v>4176</v>
      </c>
      <c r="E463" s="824" t="s">
        <v>2967</v>
      </c>
      <c r="F463" s="822" t="s">
        <v>2956</v>
      </c>
      <c r="G463" s="822" t="s">
        <v>2995</v>
      </c>
      <c r="H463" s="822" t="s">
        <v>587</v>
      </c>
      <c r="I463" s="822" t="s">
        <v>2443</v>
      </c>
      <c r="J463" s="822" t="s">
        <v>702</v>
      </c>
      <c r="K463" s="822" t="s">
        <v>707</v>
      </c>
      <c r="L463" s="825">
        <v>17.559999999999999</v>
      </c>
      <c r="M463" s="825">
        <v>105.35999999999999</v>
      </c>
      <c r="N463" s="822">
        <v>6</v>
      </c>
      <c r="O463" s="826">
        <v>4.5</v>
      </c>
      <c r="P463" s="825">
        <v>52.679999999999993</v>
      </c>
      <c r="Q463" s="827">
        <v>0.5</v>
      </c>
      <c r="R463" s="822">
        <v>3</v>
      </c>
      <c r="S463" s="827">
        <v>0.5</v>
      </c>
      <c r="T463" s="826">
        <v>2</v>
      </c>
      <c r="U463" s="828">
        <v>0.44444444444444442</v>
      </c>
    </row>
    <row r="464" spans="1:21" ht="14.45" customHeight="1" x14ac:dyDescent="0.2">
      <c r="A464" s="821">
        <v>30</v>
      </c>
      <c r="B464" s="822" t="s">
        <v>2955</v>
      </c>
      <c r="C464" s="822" t="s">
        <v>2959</v>
      </c>
      <c r="D464" s="823" t="s">
        <v>4176</v>
      </c>
      <c r="E464" s="824" t="s">
        <v>2967</v>
      </c>
      <c r="F464" s="822" t="s">
        <v>2956</v>
      </c>
      <c r="G464" s="822" t="s">
        <v>2995</v>
      </c>
      <c r="H464" s="822" t="s">
        <v>587</v>
      </c>
      <c r="I464" s="822" t="s">
        <v>2444</v>
      </c>
      <c r="J464" s="822" t="s">
        <v>702</v>
      </c>
      <c r="K464" s="822" t="s">
        <v>709</v>
      </c>
      <c r="L464" s="825">
        <v>35.11</v>
      </c>
      <c r="M464" s="825">
        <v>70.22</v>
      </c>
      <c r="N464" s="822">
        <v>2</v>
      </c>
      <c r="O464" s="826">
        <v>1.5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30</v>
      </c>
      <c r="B465" s="822" t="s">
        <v>2955</v>
      </c>
      <c r="C465" s="822" t="s">
        <v>2959</v>
      </c>
      <c r="D465" s="823" t="s">
        <v>4176</v>
      </c>
      <c r="E465" s="824" t="s">
        <v>2967</v>
      </c>
      <c r="F465" s="822" t="s">
        <v>2956</v>
      </c>
      <c r="G465" s="822" t="s">
        <v>3006</v>
      </c>
      <c r="H465" s="822" t="s">
        <v>329</v>
      </c>
      <c r="I465" s="822" t="s">
        <v>3008</v>
      </c>
      <c r="J465" s="822" t="s">
        <v>766</v>
      </c>
      <c r="K465" s="822" t="s">
        <v>703</v>
      </c>
      <c r="L465" s="825">
        <v>65.989999999999995</v>
      </c>
      <c r="M465" s="825">
        <v>197.96999999999997</v>
      </c>
      <c r="N465" s="822">
        <v>3</v>
      </c>
      <c r="O465" s="826">
        <v>1.5</v>
      </c>
      <c r="P465" s="825">
        <v>131.97999999999999</v>
      </c>
      <c r="Q465" s="827">
        <v>0.66666666666666674</v>
      </c>
      <c r="R465" s="822">
        <v>2</v>
      </c>
      <c r="S465" s="827">
        <v>0.66666666666666663</v>
      </c>
      <c r="T465" s="826">
        <v>1</v>
      </c>
      <c r="U465" s="828">
        <v>0.66666666666666663</v>
      </c>
    </row>
    <row r="466" spans="1:21" ht="14.45" customHeight="1" x14ac:dyDescent="0.2">
      <c r="A466" s="821">
        <v>30</v>
      </c>
      <c r="B466" s="822" t="s">
        <v>2955</v>
      </c>
      <c r="C466" s="822" t="s">
        <v>2959</v>
      </c>
      <c r="D466" s="823" t="s">
        <v>4176</v>
      </c>
      <c r="E466" s="824" t="s">
        <v>2967</v>
      </c>
      <c r="F466" s="822" t="s">
        <v>2956</v>
      </c>
      <c r="G466" s="822" t="s">
        <v>3006</v>
      </c>
      <c r="H466" s="822" t="s">
        <v>329</v>
      </c>
      <c r="I466" s="822" t="s">
        <v>3724</v>
      </c>
      <c r="J466" s="822" t="s">
        <v>766</v>
      </c>
      <c r="K466" s="822" t="s">
        <v>770</v>
      </c>
      <c r="L466" s="825">
        <v>132</v>
      </c>
      <c r="M466" s="825">
        <v>264</v>
      </c>
      <c r="N466" s="822">
        <v>2</v>
      </c>
      <c r="O466" s="826">
        <v>1</v>
      </c>
      <c r="P466" s="825"/>
      <c r="Q466" s="827">
        <v>0</v>
      </c>
      <c r="R466" s="822"/>
      <c r="S466" s="827">
        <v>0</v>
      </c>
      <c r="T466" s="826"/>
      <c r="U466" s="828">
        <v>0</v>
      </c>
    </row>
    <row r="467" spans="1:21" ht="14.45" customHeight="1" x14ac:dyDescent="0.2">
      <c r="A467" s="821">
        <v>30</v>
      </c>
      <c r="B467" s="822" t="s">
        <v>2955</v>
      </c>
      <c r="C467" s="822" t="s">
        <v>2959</v>
      </c>
      <c r="D467" s="823" t="s">
        <v>4176</v>
      </c>
      <c r="E467" s="824" t="s">
        <v>2967</v>
      </c>
      <c r="F467" s="822" t="s">
        <v>2956</v>
      </c>
      <c r="G467" s="822" t="s">
        <v>3009</v>
      </c>
      <c r="H467" s="822" t="s">
        <v>329</v>
      </c>
      <c r="I467" s="822" t="s">
        <v>3725</v>
      </c>
      <c r="J467" s="822" t="s">
        <v>2026</v>
      </c>
      <c r="K467" s="822" t="s">
        <v>3726</v>
      </c>
      <c r="L467" s="825">
        <v>772.5</v>
      </c>
      <c r="M467" s="825">
        <v>2317.5</v>
      </c>
      <c r="N467" s="822">
        <v>3</v>
      </c>
      <c r="O467" s="826">
        <v>2</v>
      </c>
      <c r="P467" s="825">
        <v>772.5</v>
      </c>
      <c r="Q467" s="827">
        <v>0.33333333333333331</v>
      </c>
      <c r="R467" s="822">
        <v>1</v>
      </c>
      <c r="S467" s="827">
        <v>0.33333333333333331</v>
      </c>
      <c r="T467" s="826">
        <v>0.5</v>
      </c>
      <c r="U467" s="828">
        <v>0.25</v>
      </c>
    </row>
    <row r="468" spans="1:21" ht="14.45" customHeight="1" x14ac:dyDescent="0.2">
      <c r="A468" s="821">
        <v>30</v>
      </c>
      <c r="B468" s="822" t="s">
        <v>2955</v>
      </c>
      <c r="C468" s="822" t="s">
        <v>2959</v>
      </c>
      <c r="D468" s="823" t="s">
        <v>4176</v>
      </c>
      <c r="E468" s="824" t="s">
        <v>2967</v>
      </c>
      <c r="F468" s="822" t="s">
        <v>2956</v>
      </c>
      <c r="G468" s="822" t="s">
        <v>3014</v>
      </c>
      <c r="H468" s="822" t="s">
        <v>329</v>
      </c>
      <c r="I468" s="822" t="s">
        <v>3015</v>
      </c>
      <c r="J468" s="822" t="s">
        <v>3016</v>
      </c>
      <c r="K468" s="822" t="s">
        <v>3017</v>
      </c>
      <c r="L468" s="825">
        <v>23.72</v>
      </c>
      <c r="M468" s="825">
        <v>71.16</v>
      </c>
      <c r="N468" s="822">
        <v>3</v>
      </c>
      <c r="O468" s="826">
        <v>2.5</v>
      </c>
      <c r="P468" s="825">
        <v>71.16</v>
      </c>
      <c r="Q468" s="827">
        <v>1</v>
      </c>
      <c r="R468" s="822">
        <v>3</v>
      </c>
      <c r="S468" s="827">
        <v>1</v>
      </c>
      <c r="T468" s="826">
        <v>2.5</v>
      </c>
      <c r="U468" s="828">
        <v>1</v>
      </c>
    </row>
    <row r="469" spans="1:21" ht="14.45" customHeight="1" x14ac:dyDescent="0.2">
      <c r="A469" s="821">
        <v>30</v>
      </c>
      <c r="B469" s="822" t="s">
        <v>2955</v>
      </c>
      <c r="C469" s="822" t="s">
        <v>2959</v>
      </c>
      <c r="D469" s="823" t="s">
        <v>4176</v>
      </c>
      <c r="E469" s="824" t="s">
        <v>2967</v>
      </c>
      <c r="F469" s="822" t="s">
        <v>2956</v>
      </c>
      <c r="G469" s="822" t="s">
        <v>3727</v>
      </c>
      <c r="H469" s="822" t="s">
        <v>329</v>
      </c>
      <c r="I469" s="822" t="s">
        <v>3728</v>
      </c>
      <c r="J469" s="822" t="s">
        <v>1999</v>
      </c>
      <c r="K469" s="822" t="s">
        <v>703</v>
      </c>
      <c r="L469" s="825">
        <v>0</v>
      </c>
      <c r="M469" s="825">
        <v>0</v>
      </c>
      <c r="N469" s="822">
        <v>2</v>
      </c>
      <c r="O469" s="826">
        <v>1.5</v>
      </c>
      <c r="P469" s="825">
        <v>0</v>
      </c>
      <c r="Q469" s="827"/>
      <c r="R469" s="822">
        <v>1</v>
      </c>
      <c r="S469" s="827">
        <v>0.5</v>
      </c>
      <c r="T469" s="826">
        <v>1</v>
      </c>
      <c r="U469" s="828">
        <v>0.66666666666666663</v>
      </c>
    </row>
    <row r="470" spans="1:21" ht="14.45" customHeight="1" x14ac:dyDescent="0.2">
      <c r="A470" s="821">
        <v>30</v>
      </c>
      <c r="B470" s="822" t="s">
        <v>2955</v>
      </c>
      <c r="C470" s="822" t="s">
        <v>2959</v>
      </c>
      <c r="D470" s="823" t="s">
        <v>4176</v>
      </c>
      <c r="E470" s="824" t="s">
        <v>2967</v>
      </c>
      <c r="F470" s="822" t="s">
        <v>2956</v>
      </c>
      <c r="G470" s="822" t="s">
        <v>3028</v>
      </c>
      <c r="H470" s="822" t="s">
        <v>587</v>
      </c>
      <c r="I470" s="822" t="s">
        <v>2750</v>
      </c>
      <c r="J470" s="822" t="s">
        <v>847</v>
      </c>
      <c r="K470" s="822" t="s">
        <v>849</v>
      </c>
      <c r="L470" s="825">
        <v>528.44000000000005</v>
      </c>
      <c r="M470" s="825">
        <v>528.44000000000005</v>
      </c>
      <c r="N470" s="822">
        <v>1</v>
      </c>
      <c r="O470" s="826">
        <v>1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30</v>
      </c>
      <c r="B471" s="822" t="s">
        <v>2955</v>
      </c>
      <c r="C471" s="822" t="s">
        <v>2959</v>
      </c>
      <c r="D471" s="823" t="s">
        <v>4176</v>
      </c>
      <c r="E471" s="824" t="s">
        <v>2967</v>
      </c>
      <c r="F471" s="822" t="s">
        <v>2956</v>
      </c>
      <c r="G471" s="822" t="s">
        <v>3729</v>
      </c>
      <c r="H471" s="822" t="s">
        <v>587</v>
      </c>
      <c r="I471" s="822" t="s">
        <v>2391</v>
      </c>
      <c r="J471" s="822" t="s">
        <v>2392</v>
      </c>
      <c r="K471" s="822" t="s">
        <v>2393</v>
      </c>
      <c r="L471" s="825">
        <v>134.61000000000001</v>
      </c>
      <c r="M471" s="825">
        <v>134.61000000000001</v>
      </c>
      <c r="N471" s="822">
        <v>1</v>
      </c>
      <c r="O471" s="826">
        <v>0.5</v>
      </c>
      <c r="P471" s="825">
        <v>134.61000000000001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30</v>
      </c>
      <c r="B472" s="822" t="s">
        <v>2955</v>
      </c>
      <c r="C472" s="822" t="s">
        <v>2959</v>
      </c>
      <c r="D472" s="823" t="s">
        <v>4176</v>
      </c>
      <c r="E472" s="824" t="s">
        <v>2967</v>
      </c>
      <c r="F472" s="822" t="s">
        <v>2956</v>
      </c>
      <c r="G472" s="822" t="s">
        <v>3730</v>
      </c>
      <c r="H472" s="822" t="s">
        <v>329</v>
      </c>
      <c r="I472" s="822" t="s">
        <v>3731</v>
      </c>
      <c r="J472" s="822" t="s">
        <v>742</v>
      </c>
      <c r="K472" s="822" t="s">
        <v>3732</v>
      </c>
      <c r="L472" s="825">
        <v>0</v>
      </c>
      <c r="M472" s="825">
        <v>0</v>
      </c>
      <c r="N472" s="822">
        <v>4</v>
      </c>
      <c r="O472" s="826">
        <v>4</v>
      </c>
      <c r="P472" s="825">
        <v>0</v>
      </c>
      <c r="Q472" s="827"/>
      <c r="R472" s="822">
        <v>3</v>
      </c>
      <c r="S472" s="827">
        <v>0.75</v>
      </c>
      <c r="T472" s="826">
        <v>3</v>
      </c>
      <c r="U472" s="828">
        <v>0.75</v>
      </c>
    </row>
    <row r="473" spans="1:21" ht="14.45" customHeight="1" x14ac:dyDescent="0.2">
      <c r="A473" s="821">
        <v>30</v>
      </c>
      <c r="B473" s="822" t="s">
        <v>2955</v>
      </c>
      <c r="C473" s="822" t="s">
        <v>2959</v>
      </c>
      <c r="D473" s="823" t="s">
        <v>4176</v>
      </c>
      <c r="E473" s="824" t="s">
        <v>2967</v>
      </c>
      <c r="F473" s="822" t="s">
        <v>2956</v>
      </c>
      <c r="G473" s="822" t="s">
        <v>3032</v>
      </c>
      <c r="H473" s="822" t="s">
        <v>329</v>
      </c>
      <c r="I473" s="822" t="s">
        <v>2728</v>
      </c>
      <c r="J473" s="822" t="s">
        <v>2729</v>
      </c>
      <c r="K473" s="822" t="s">
        <v>849</v>
      </c>
      <c r="L473" s="825">
        <v>123.2</v>
      </c>
      <c r="M473" s="825">
        <v>246.4</v>
      </c>
      <c r="N473" s="822">
        <v>2</v>
      </c>
      <c r="O473" s="826">
        <v>1.5</v>
      </c>
      <c r="P473" s="825">
        <v>123.2</v>
      </c>
      <c r="Q473" s="827">
        <v>0.5</v>
      </c>
      <c r="R473" s="822">
        <v>1</v>
      </c>
      <c r="S473" s="827">
        <v>0.5</v>
      </c>
      <c r="T473" s="826">
        <v>1</v>
      </c>
      <c r="U473" s="828">
        <v>0.66666666666666663</v>
      </c>
    </row>
    <row r="474" spans="1:21" ht="14.45" customHeight="1" x14ac:dyDescent="0.2">
      <c r="A474" s="821">
        <v>30</v>
      </c>
      <c r="B474" s="822" t="s">
        <v>2955</v>
      </c>
      <c r="C474" s="822" t="s">
        <v>2959</v>
      </c>
      <c r="D474" s="823" t="s">
        <v>4176</v>
      </c>
      <c r="E474" s="824" t="s">
        <v>2967</v>
      </c>
      <c r="F474" s="822" t="s">
        <v>2956</v>
      </c>
      <c r="G474" s="822" t="s">
        <v>3032</v>
      </c>
      <c r="H474" s="822" t="s">
        <v>329</v>
      </c>
      <c r="I474" s="822" t="s">
        <v>2730</v>
      </c>
      <c r="J474" s="822" t="s">
        <v>2729</v>
      </c>
      <c r="K474" s="822" t="s">
        <v>2438</v>
      </c>
      <c r="L474" s="825">
        <v>246.39</v>
      </c>
      <c r="M474" s="825">
        <v>246.39</v>
      </c>
      <c r="N474" s="822">
        <v>1</v>
      </c>
      <c r="O474" s="826">
        <v>1</v>
      </c>
      <c r="P474" s="825">
        <v>246.39</v>
      </c>
      <c r="Q474" s="827">
        <v>1</v>
      </c>
      <c r="R474" s="822">
        <v>1</v>
      </c>
      <c r="S474" s="827">
        <v>1</v>
      </c>
      <c r="T474" s="826">
        <v>1</v>
      </c>
      <c r="U474" s="828">
        <v>1</v>
      </c>
    </row>
    <row r="475" spans="1:21" ht="14.45" customHeight="1" x14ac:dyDescent="0.2">
      <c r="A475" s="821">
        <v>30</v>
      </c>
      <c r="B475" s="822" t="s">
        <v>2955</v>
      </c>
      <c r="C475" s="822" t="s">
        <v>2959</v>
      </c>
      <c r="D475" s="823" t="s">
        <v>4176</v>
      </c>
      <c r="E475" s="824" t="s">
        <v>2967</v>
      </c>
      <c r="F475" s="822" t="s">
        <v>2956</v>
      </c>
      <c r="G475" s="822" t="s">
        <v>3032</v>
      </c>
      <c r="H475" s="822" t="s">
        <v>329</v>
      </c>
      <c r="I475" s="822" t="s">
        <v>2731</v>
      </c>
      <c r="J475" s="822" t="s">
        <v>923</v>
      </c>
      <c r="K475" s="822" t="s">
        <v>924</v>
      </c>
      <c r="L475" s="825">
        <v>132</v>
      </c>
      <c r="M475" s="825">
        <v>132</v>
      </c>
      <c r="N475" s="822">
        <v>1</v>
      </c>
      <c r="O475" s="826">
        <v>0.5</v>
      </c>
      <c r="P475" s="825">
        <v>132</v>
      </c>
      <c r="Q475" s="827">
        <v>1</v>
      </c>
      <c r="R475" s="822">
        <v>1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30</v>
      </c>
      <c r="B476" s="822" t="s">
        <v>2955</v>
      </c>
      <c r="C476" s="822" t="s">
        <v>2959</v>
      </c>
      <c r="D476" s="823" t="s">
        <v>4176</v>
      </c>
      <c r="E476" s="824" t="s">
        <v>2967</v>
      </c>
      <c r="F476" s="822" t="s">
        <v>2956</v>
      </c>
      <c r="G476" s="822" t="s">
        <v>3733</v>
      </c>
      <c r="H476" s="822" t="s">
        <v>329</v>
      </c>
      <c r="I476" s="822" t="s">
        <v>3734</v>
      </c>
      <c r="J476" s="822" t="s">
        <v>3735</v>
      </c>
      <c r="K476" s="822" t="s">
        <v>3208</v>
      </c>
      <c r="L476" s="825">
        <v>0</v>
      </c>
      <c r="M476" s="825">
        <v>0</v>
      </c>
      <c r="N476" s="822">
        <v>1</v>
      </c>
      <c r="O476" s="826">
        <v>0.5</v>
      </c>
      <c r="P476" s="825">
        <v>0</v>
      </c>
      <c r="Q476" s="827"/>
      <c r="R476" s="822">
        <v>1</v>
      </c>
      <c r="S476" s="827">
        <v>1</v>
      </c>
      <c r="T476" s="826">
        <v>0.5</v>
      </c>
      <c r="U476" s="828">
        <v>1</v>
      </c>
    </row>
    <row r="477" spans="1:21" ht="14.45" customHeight="1" x14ac:dyDescent="0.2">
      <c r="A477" s="821">
        <v>30</v>
      </c>
      <c r="B477" s="822" t="s">
        <v>2955</v>
      </c>
      <c r="C477" s="822" t="s">
        <v>2959</v>
      </c>
      <c r="D477" s="823" t="s">
        <v>4176</v>
      </c>
      <c r="E477" s="824" t="s">
        <v>2967</v>
      </c>
      <c r="F477" s="822" t="s">
        <v>2956</v>
      </c>
      <c r="G477" s="822" t="s">
        <v>3038</v>
      </c>
      <c r="H477" s="822" t="s">
        <v>329</v>
      </c>
      <c r="I477" s="822" t="s">
        <v>3039</v>
      </c>
      <c r="J477" s="822" t="s">
        <v>3040</v>
      </c>
      <c r="K477" s="822" t="s">
        <v>3041</v>
      </c>
      <c r="L477" s="825">
        <v>31.09</v>
      </c>
      <c r="M477" s="825">
        <v>31.09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30</v>
      </c>
      <c r="B478" s="822" t="s">
        <v>2955</v>
      </c>
      <c r="C478" s="822" t="s">
        <v>2959</v>
      </c>
      <c r="D478" s="823" t="s">
        <v>4176</v>
      </c>
      <c r="E478" s="824" t="s">
        <v>2967</v>
      </c>
      <c r="F478" s="822" t="s">
        <v>2956</v>
      </c>
      <c r="G478" s="822" t="s">
        <v>3042</v>
      </c>
      <c r="H478" s="822" t="s">
        <v>587</v>
      </c>
      <c r="I478" s="822" t="s">
        <v>2400</v>
      </c>
      <c r="J478" s="822" t="s">
        <v>2401</v>
      </c>
      <c r="K478" s="822" t="s">
        <v>2402</v>
      </c>
      <c r="L478" s="825">
        <v>42.51</v>
      </c>
      <c r="M478" s="825">
        <v>510.12</v>
      </c>
      <c r="N478" s="822">
        <v>12</v>
      </c>
      <c r="O478" s="826">
        <v>8</v>
      </c>
      <c r="P478" s="825">
        <v>297.57</v>
      </c>
      <c r="Q478" s="827">
        <v>0.58333333333333326</v>
      </c>
      <c r="R478" s="822">
        <v>7</v>
      </c>
      <c r="S478" s="827">
        <v>0.58333333333333337</v>
      </c>
      <c r="T478" s="826">
        <v>4.5</v>
      </c>
      <c r="U478" s="828">
        <v>0.5625</v>
      </c>
    </row>
    <row r="479" spans="1:21" ht="14.45" customHeight="1" x14ac:dyDescent="0.2">
      <c r="A479" s="821">
        <v>30</v>
      </c>
      <c r="B479" s="822" t="s">
        <v>2955</v>
      </c>
      <c r="C479" s="822" t="s">
        <v>2959</v>
      </c>
      <c r="D479" s="823" t="s">
        <v>4176</v>
      </c>
      <c r="E479" s="824" t="s">
        <v>2967</v>
      </c>
      <c r="F479" s="822" t="s">
        <v>2956</v>
      </c>
      <c r="G479" s="822" t="s">
        <v>3042</v>
      </c>
      <c r="H479" s="822" t="s">
        <v>587</v>
      </c>
      <c r="I479" s="822" t="s">
        <v>3736</v>
      </c>
      <c r="J479" s="822" t="s">
        <v>2401</v>
      </c>
      <c r="K479" s="822" t="s">
        <v>3737</v>
      </c>
      <c r="L479" s="825">
        <v>58.97</v>
      </c>
      <c r="M479" s="825">
        <v>58.97</v>
      </c>
      <c r="N479" s="822">
        <v>1</v>
      </c>
      <c r="O479" s="826">
        <v>0.5</v>
      </c>
      <c r="P479" s="825">
        <v>58.97</v>
      </c>
      <c r="Q479" s="827">
        <v>1</v>
      </c>
      <c r="R479" s="822">
        <v>1</v>
      </c>
      <c r="S479" s="827">
        <v>1</v>
      </c>
      <c r="T479" s="826">
        <v>0.5</v>
      </c>
      <c r="U479" s="828">
        <v>1</v>
      </c>
    </row>
    <row r="480" spans="1:21" ht="14.45" customHeight="1" x14ac:dyDescent="0.2">
      <c r="A480" s="821">
        <v>30</v>
      </c>
      <c r="B480" s="822" t="s">
        <v>2955</v>
      </c>
      <c r="C480" s="822" t="s">
        <v>2959</v>
      </c>
      <c r="D480" s="823" t="s">
        <v>4176</v>
      </c>
      <c r="E480" s="824" t="s">
        <v>2967</v>
      </c>
      <c r="F480" s="822" t="s">
        <v>2956</v>
      </c>
      <c r="G480" s="822" t="s">
        <v>3043</v>
      </c>
      <c r="H480" s="822" t="s">
        <v>587</v>
      </c>
      <c r="I480" s="822" t="s">
        <v>2673</v>
      </c>
      <c r="J480" s="822" t="s">
        <v>2671</v>
      </c>
      <c r="K480" s="822" t="s">
        <v>2674</v>
      </c>
      <c r="L480" s="825">
        <v>169.73</v>
      </c>
      <c r="M480" s="825">
        <v>339.46</v>
      </c>
      <c r="N480" s="822">
        <v>2</v>
      </c>
      <c r="O480" s="826">
        <v>1</v>
      </c>
      <c r="P480" s="825">
        <v>169.73</v>
      </c>
      <c r="Q480" s="827">
        <v>0.5</v>
      </c>
      <c r="R480" s="822">
        <v>1</v>
      </c>
      <c r="S480" s="827">
        <v>0.5</v>
      </c>
      <c r="T480" s="826">
        <v>0.5</v>
      </c>
      <c r="U480" s="828">
        <v>0.5</v>
      </c>
    </row>
    <row r="481" spans="1:21" ht="14.45" customHeight="1" x14ac:dyDescent="0.2">
      <c r="A481" s="821">
        <v>30</v>
      </c>
      <c r="B481" s="822" t="s">
        <v>2955</v>
      </c>
      <c r="C481" s="822" t="s">
        <v>2959</v>
      </c>
      <c r="D481" s="823" t="s">
        <v>4176</v>
      </c>
      <c r="E481" s="824" t="s">
        <v>2967</v>
      </c>
      <c r="F481" s="822" t="s">
        <v>2956</v>
      </c>
      <c r="G481" s="822" t="s">
        <v>3360</v>
      </c>
      <c r="H481" s="822" t="s">
        <v>329</v>
      </c>
      <c r="I481" s="822" t="s">
        <v>3361</v>
      </c>
      <c r="J481" s="822" t="s">
        <v>3362</v>
      </c>
      <c r="K481" s="822" t="s">
        <v>1041</v>
      </c>
      <c r="L481" s="825">
        <v>32.81</v>
      </c>
      <c r="M481" s="825">
        <v>32.81</v>
      </c>
      <c r="N481" s="822">
        <v>1</v>
      </c>
      <c r="O481" s="826">
        <v>1</v>
      </c>
      <c r="P481" s="825"/>
      <c r="Q481" s="827">
        <v>0</v>
      </c>
      <c r="R481" s="822"/>
      <c r="S481" s="827">
        <v>0</v>
      </c>
      <c r="T481" s="826"/>
      <c r="U481" s="828">
        <v>0</v>
      </c>
    </row>
    <row r="482" spans="1:21" ht="14.45" customHeight="1" x14ac:dyDescent="0.2">
      <c r="A482" s="821">
        <v>30</v>
      </c>
      <c r="B482" s="822" t="s">
        <v>2955</v>
      </c>
      <c r="C482" s="822" t="s">
        <v>2959</v>
      </c>
      <c r="D482" s="823" t="s">
        <v>4176</v>
      </c>
      <c r="E482" s="824" t="s">
        <v>2967</v>
      </c>
      <c r="F482" s="822" t="s">
        <v>2956</v>
      </c>
      <c r="G482" s="822" t="s">
        <v>3047</v>
      </c>
      <c r="H482" s="822" t="s">
        <v>329</v>
      </c>
      <c r="I482" s="822" t="s">
        <v>3048</v>
      </c>
      <c r="J482" s="822" t="s">
        <v>1238</v>
      </c>
      <c r="K482" s="822" t="s">
        <v>3049</v>
      </c>
      <c r="L482" s="825">
        <v>50.64</v>
      </c>
      <c r="M482" s="825">
        <v>101.28</v>
      </c>
      <c r="N482" s="822">
        <v>2</v>
      </c>
      <c r="O482" s="826">
        <v>1</v>
      </c>
      <c r="P482" s="825">
        <v>50.64</v>
      </c>
      <c r="Q482" s="827">
        <v>0.5</v>
      </c>
      <c r="R482" s="822">
        <v>1</v>
      </c>
      <c r="S482" s="827">
        <v>0.5</v>
      </c>
      <c r="T482" s="826">
        <v>0.5</v>
      </c>
      <c r="U482" s="828">
        <v>0.5</v>
      </c>
    </row>
    <row r="483" spans="1:21" ht="14.45" customHeight="1" x14ac:dyDescent="0.2">
      <c r="A483" s="821">
        <v>30</v>
      </c>
      <c r="B483" s="822" t="s">
        <v>2955</v>
      </c>
      <c r="C483" s="822" t="s">
        <v>2959</v>
      </c>
      <c r="D483" s="823" t="s">
        <v>4176</v>
      </c>
      <c r="E483" s="824" t="s">
        <v>2967</v>
      </c>
      <c r="F483" s="822" t="s">
        <v>2956</v>
      </c>
      <c r="G483" s="822" t="s">
        <v>3365</v>
      </c>
      <c r="H483" s="822" t="s">
        <v>329</v>
      </c>
      <c r="I483" s="822" t="s">
        <v>3738</v>
      </c>
      <c r="J483" s="822" t="s">
        <v>1082</v>
      </c>
      <c r="K483" s="822" t="s">
        <v>3739</v>
      </c>
      <c r="L483" s="825">
        <v>75.05</v>
      </c>
      <c r="M483" s="825">
        <v>150.1</v>
      </c>
      <c r="N483" s="822">
        <v>2</v>
      </c>
      <c r="O483" s="826">
        <v>1</v>
      </c>
      <c r="P483" s="825">
        <v>75.05</v>
      </c>
      <c r="Q483" s="827">
        <v>0.5</v>
      </c>
      <c r="R483" s="822">
        <v>1</v>
      </c>
      <c r="S483" s="827">
        <v>0.5</v>
      </c>
      <c r="T483" s="826">
        <v>0.5</v>
      </c>
      <c r="U483" s="828">
        <v>0.5</v>
      </c>
    </row>
    <row r="484" spans="1:21" ht="14.45" customHeight="1" x14ac:dyDescent="0.2">
      <c r="A484" s="821">
        <v>30</v>
      </c>
      <c r="B484" s="822" t="s">
        <v>2955</v>
      </c>
      <c r="C484" s="822" t="s">
        <v>2959</v>
      </c>
      <c r="D484" s="823" t="s">
        <v>4176</v>
      </c>
      <c r="E484" s="824" t="s">
        <v>2967</v>
      </c>
      <c r="F484" s="822" t="s">
        <v>2956</v>
      </c>
      <c r="G484" s="822" t="s">
        <v>3365</v>
      </c>
      <c r="H484" s="822" t="s">
        <v>329</v>
      </c>
      <c r="I484" s="822" t="s">
        <v>3366</v>
      </c>
      <c r="J484" s="822" t="s">
        <v>1086</v>
      </c>
      <c r="K484" s="822" t="s">
        <v>3367</v>
      </c>
      <c r="L484" s="825">
        <v>45.03</v>
      </c>
      <c r="M484" s="825">
        <v>45.03</v>
      </c>
      <c r="N484" s="822">
        <v>1</v>
      </c>
      <c r="O484" s="826">
        <v>0.5</v>
      </c>
      <c r="P484" s="825">
        <v>45.03</v>
      </c>
      <c r="Q484" s="827">
        <v>1</v>
      </c>
      <c r="R484" s="822">
        <v>1</v>
      </c>
      <c r="S484" s="827">
        <v>1</v>
      </c>
      <c r="T484" s="826">
        <v>0.5</v>
      </c>
      <c r="U484" s="828">
        <v>1</v>
      </c>
    </row>
    <row r="485" spans="1:21" ht="14.45" customHeight="1" x14ac:dyDescent="0.2">
      <c r="A485" s="821">
        <v>30</v>
      </c>
      <c r="B485" s="822" t="s">
        <v>2955</v>
      </c>
      <c r="C485" s="822" t="s">
        <v>2959</v>
      </c>
      <c r="D485" s="823" t="s">
        <v>4176</v>
      </c>
      <c r="E485" s="824" t="s">
        <v>2967</v>
      </c>
      <c r="F485" s="822" t="s">
        <v>2956</v>
      </c>
      <c r="G485" s="822" t="s">
        <v>3740</v>
      </c>
      <c r="H485" s="822" t="s">
        <v>329</v>
      </c>
      <c r="I485" s="822" t="s">
        <v>3741</v>
      </c>
      <c r="J485" s="822" t="s">
        <v>3742</v>
      </c>
      <c r="K485" s="822" t="s">
        <v>3333</v>
      </c>
      <c r="L485" s="825">
        <v>36.35</v>
      </c>
      <c r="M485" s="825">
        <v>36.35</v>
      </c>
      <c r="N485" s="822">
        <v>1</v>
      </c>
      <c r="O485" s="826">
        <v>1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30</v>
      </c>
      <c r="B486" s="822" t="s">
        <v>2955</v>
      </c>
      <c r="C486" s="822" t="s">
        <v>2959</v>
      </c>
      <c r="D486" s="823" t="s">
        <v>4176</v>
      </c>
      <c r="E486" s="824" t="s">
        <v>2967</v>
      </c>
      <c r="F486" s="822" t="s">
        <v>2956</v>
      </c>
      <c r="G486" s="822" t="s">
        <v>3053</v>
      </c>
      <c r="H486" s="822" t="s">
        <v>329</v>
      </c>
      <c r="I486" s="822" t="s">
        <v>3054</v>
      </c>
      <c r="J486" s="822" t="s">
        <v>1563</v>
      </c>
      <c r="K486" s="822" t="s">
        <v>1564</v>
      </c>
      <c r="L486" s="825">
        <v>94.7</v>
      </c>
      <c r="M486" s="825">
        <v>94.7</v>
      </c>
      <c r="N486" s="822">
        <v>1</v>
      </c>
      <c r="O486" s="826">
        <v>1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30</v>
      </c>
      <c r="B487" s="822" t="s">
        <v>2955</v>
      </c>
      <c r="C487" s="822" t="s">
        <v>2959</v>
      </c>
      <c r="D487" s="823" t="s">
        <v>4176</v>
      </c>
      <c r="E487" s="824" t="s">
        <v>2967</v>
      </c>
      <c r="F487" s="822" t="s">
        <v>2956</v>
      </c>
      <c r="G487" s="822" t="s">
        <v>3053</v>
      </c>
      <c r="H487" s="822" t="s">
        <v>329</v>
      </c>
      <c r="I487" s="822" t="s">
        <v>3054</v>
      </c>
      <c r="J487" s="822" t="s">
        <v>1563</v>
      </c>
      <c r="K487" s="822" t="s">
        <v>1564</v>
      </c>
      <c r="L487" s="825">
        <v>49.04</v>
      </c>
      <c r="M487" s="825">
        <v>343.28</v>
      </c>
      <c r="N487" s="822">
        <v>7</v>
      </c>
      <c r="O487" s="826">
        <v>5.5</v>
      </c>
      <c r="P487" s="825">
        <v>196.16</v>
      </c>
      <c r="Q487" s="827">
        <v>0.57142857142857151</v>
      </c>
      <c r="R487" s="822">
        <v>4</v>
      </c>
      <c r="S487" s="827">
        <v>0.5714285714285714</v>
      </c>
      <c r="T487" s="826">
        <v>2.5</v>
      </c>
      <c r="U487" s="828">
        <v>0.45454545454545453</v>
      </c>
    </row>
    <row r="488" spans="1:21" ht="14.45" customHeight="1" x14ac:dyDescent="0.2">
      <c r="A488" s="821">
        <v>30</v>
      </c>
      <c r="B488" s="822" t="s">
        <v>2955</v>
      </c>
      <c r="C488" s="822" t="s">
        <v>2959</v>
      </c>
      <c r="D488" s="823" t="s">
        <v>4176</v>
      </c>
      <c r="E488" s="824" t="s">
        <v>2967</v>
      </c>
      <c r="F488" s="822" t="s">
        <v>2956</v>
      </c>
      <c r="G488" s="822" t="s">
        <v>3053</v>
      </c>
      <c r="H488" s="822" t="s">
        <v>329</v>
      </c>
      <c r="I488" s="822" t="s">
        <v>3055</v>
      </c>
      <c r="J488" s="822" t="s">
        <v>1563</v>
      </c>
      <c r="K488" s="822" t="s">
        <v>3056</v>
      </c>
      <c r="L488" s="825">
        <v>49.04</v>
      </c>
      <c r="M488" s="825">
        <v>147.12</v>
      </c>
      <c r="N488" s="822">
        <v>3</v>
      </c>
      <c r="O488" s="826">
        <v>2.5</v>
      </c>
      <c r="P488" s="825">
        <v>147.12</v>
      </c>
      <c r="Q488" s="827">
        <v>1</v>
      </c>
      <c r="R488" s="822">
        <v>3</v>
      </c>
      <c r="S488" s="827">
        <v>1</v>
      </c>
      <c r="T488" s="826">
        <v>2.5</v>
      </c>
      <c r="U488" s="828">
        <v>1</v>
      </c>
    </row>
    <row r="489" spans="1:21" ht="14.45" customHeight="1" x14ac:dyDescent="0.2">
      <c r="A489" s="821">
        <v>30</v>
      </c>
      <c r="B489" s="822" t="s">
        <v>2955</v>
      </c>
      <c r="C489" s="822" t="s">
        <v>2959</v>
      </c>
      <c r="D489" s="823" t="s">
        <v>4176</v>
      </c>
      <c r="E489" s="824" t="s">
        <v>2967</v>
      </c>
      <c r="F489" s="822" t="s">
        <v>2956</v>
      </c>
      <c r="G489" s="822" t="s">
        <v>3053</v>
      </c>
      <c r="H489" s="822" t="s">
        <v>329</v>
      </c>
      <c r="I489" s="822" t="s">
        <v>3373</v>
      </c>
      <c r="J489" s="822" t="s">
        <v>1563</v>
      </c>
      <c r="K489" s="822" t="s">
        <v>1564</v>
      </c>
      <c r="L489" s="825">
        <v>94.7</v>
      </c>
      <c r="M489" s="825">
        <v>94.7</v>
      </c>
      <c r="N489" s="822">
        <v>1</v>
      </c>
      <c r="O489" s="826">
        <v>1</v>
      </c>
      <c r="P489" s="825"/>
      <c r="Q489" s="827">
        <v>0</v>
      </c>
      <c r="R489" s="822"/>
      <c r="S489" s="827">
        <v>0</v>
      </c>
      <c r="T489" s="826"/>
      <c r="U489" s="828">
        <v>0</v>
      </c>
    </row>
    <row r="490" spans="1:21" ht="14.45" customHeight="1" x14ac:dyDescent="0.2">
      <c r="A490" s="821">
        <v>30</v>
      </c>
      <c r="B490" s="822" t="s">
        <v>2955</v>
      </c>
      <c r="C490" s="822" t="s">
        <v>2959</v>
      </c>
      <c r="D490" s="823" t="s">
        <v>4176</v>
      </c>
      <c r="E490" s="824" t="s">
        <v>2967</v>
      </c>
      <c r="F490" s="822" t="s">
        <v>2956</v>
      </c>
      <c r="G490" s="822" t="s">
        <v>3053</v>
      </c>
      <c r="H490" s="822" t="s">
        <v>329</v>
      </c>
      <c r="I490" s="822" t="s">
        <v>3373</v>
      </c>
      <c r="J490" s="822" t="s">
        <v>1563</v>
      </c>
      <c r="K490" s="822" t="s">
        <v>1564</v>
      </c>
      <c r="L490" s="825">
        <v>49.04</v>
      </c>
      <c r="M490" s="825">
        <v>49.04</v>
      </c>
      <c r="N490" s="822">
        <v>1</v>
      </c>
      <c r="O490" s="826">
        <v>0.5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30</v>
      </c>
      <c r="B491" s="822" t="s">
        <v>2955</v>
      </c>
      <c r="C491" s="822" t="s">
        <v>2959</v>
      </c>
      <c r="D491" s="823" t="s">
        <v>4176</v>
      </c>
      <c r="E491" s="824" t="s">
        <v>2967</v>
      </c>
      <c r="F491" s="822" t="s">
        <v>2956</v>
      </c>
      <c r="G491" s="822" t="s">
        <v>3743</v>
      </c>
      <c r="H491" s="822" t="s">
        <v>587</v>
      </c>
      <c r="I491" s="822" t="s">
        <v>3744</v>
      </c>
      <c r="J491" s="822" t="s">
        <v>3745</v>
      </c>
      <c r="K491" s="822" t="s">
        <v>3746</v>
      </c>
      <c r="L491" s="825">
        <v>85.54</v>
      </c>
      <c r="M491" s="825">
        <v>85.54</v>
      </c>
      <c r="N491" s="822">
        <v>1</v>
      </c>
      <c r="O491" s="826">
        <v>0.5</v>
      </c>
      <c r="P491" s="825">
        <v>85.54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30</v>
      </c>
      <c r="B492" s="822" t="s">
        <v>2955</v>
      </c>
      <c r="C492" s="822" t="s">
        <v>2959</v>
      </c>
      <c r="D492" s="823" t="s">
        <v>4176</v>
      </c>
      <c r="E492" s="824" t="s">
        <v>2967</v>
      </c>
      <c r="F492" s="822" t="s">
        <v>2956</v>
      </c>
      <c r="G492" s="822" t="s">
        <v>3066</v>
      </c>
      <c r="H492" s="822" t="s">
        <v>329</v>
      </c>
      <c r="I492" s="822" t="s">
        <v>3067</v>
      </c>
      <c r="J492" s="822" t="s">
        <v>1241</v>
      </c>
      <c r="K492" s="822" t="s">
        <v>3068</v>
      </c>
      <c r="L492" s="825">
        <v>118.65</v>
      </c>
      <c r="M492" s="825">
        <v>118.65</v>
      </c>
      <c r="N492" s="822">
        <v>1</v>
      </c>
      <c r="O492" s="826">
        <v>1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30</v>
      </c>
      <c r="B493" s="822" t="s">
        <v>2955</v>
      </c>
      <c r="C493" s="822" t="s">
        <v>2959</v>
      </c>
      <c r="D493" s="823" t="s">
        <v>4176</v>
      </c>
      <c r="E493" s="824" t="s">
        <v>2967</v>
      </c>
      <c r="F493" s="822" t="s">
        <v>2956</v>
      </c>
      <c r="G493" s="822" t="s">
        <v>3747</v>
      </c>
      <c r="H493" s="822" t="s">
        <v>329</v>
      </c>
      <c r="I493" s="822" t="s">
        <v>3748</v>
      </c>
      <c r="J493" s="822" t="s">
        <v>3749</v>
      </c>
      <c r="K493" s="822" t="s">
        <v>3750</v>
      </c>
      <c r="L493" s="825">
        <v>114.45</v>
      </c>
      <c r="M493" s="825">
        <v>114.45</v>
      </c>
      <c r="N493" s="822">
        <v>1</v>
      </c>
      <c r="O493" s="826">
        <v>1</v>
      </c>
      <c r="P493" s="825"/>
      <c r="Q493" s="827">
        <v>0</v>
      </c>
      <c r="R493" s="822"/>
      <c r="S493" s="827">
        <v>0</v>
      </c>
      <c r="T493" s="826"/>
      <c r="U493" s="828">
        <v>0</v>
      </c>
    </row>
    <row r="494" spans="1:21" ht="14.45" customHeight="1" x14ac:dyDescent="0.2">
      <c r="A494" s="821">
        <v>30</v>
      </c>
      <c r="B494" s="822" t="s">
        <v>2955</v>
      </c>
      <c r="C494" s="822" t="s">
        <v>2959</v>
      </c>
      <c r="D494" s="823" t="s">
        <v>4176</v>
      </c>
      <c r="E494" s="824" t="s">
        <v>2967</v>
      </c>
      <c r="F494" s="822" t="s">
        <v>2956</v>
      </c>
      <c r="G494" s="822" t="s">
        <v>3751</v>
      </c>
      <c r="H494" s="822" t="s">
        <v>329</v>
      </c>
      <c r="I494" s="822" t="s">
        <v>3752</v>
      </c>
      <c r="J494" s="822" t="s">
        <v>3753</v>
      </c>
      <c r="K494" s="822" t="s">
        <v>3754</v>
      </c>
      <c r="L494" s="825">
        <v>8.7899999999999991</v>
      </c>
      <c r="M494" s="825">
        <v>26.369999999999997</v>
      </c>
      <c r="N494" s="822">
        <v>3</v>
      </c>
      <c r="O494" s="826">
        <v>2</v>
      </c>
      <c r="P494" s="825">
        <v>8.7899999999999991</v>
      </c>
      <c r="Q494" s="827">
        <v>0.33333333333333331</v>
      </c>
      <c r="R494" s="822">
        <v>1</v>
      </c>
      <c r="S494" s="827">
        <v>0.33333333333333331</v>
      </c>
      <c r="T494" s="826">
        <v>0.5</v>
      </c>
      <c r="U494" s="828">
        <v>0.25</v>
      </c>
    </row>
    <row r="495" spans="1:21" ht="14.45" customHeight="1" x14ac:dyDescent="0.2">
      <c r="A495" s="821">
        <v>30</v>
      </c>
      <c r="B495" s="822" t="s">
        <v>2955</v>
      </c>
      <c r="C495" s="822" t="s">
        <v>2959</v>
      </c>
      <c r="D495" s="823" t="s">
        <v>4176</v>
      </c>
      <c r="E495" s="824" t="s">
        <v>2967</v>
      </c>
      <c r="F495" s="822" t="s">
        <v>2956</v>
      </c>
      <c r="G495" s="822" t="s">
        <v>3751</v>
      </c>
      <c r="H495" s="822" t="s">
        <v>329</v>
      </c>
      <c r="I495" s="822" t="s">
        <v>3755</v>
      </c>
      <c r="J495" s="822" t="s">
        <v>3753</v>
      </c>
      <c r="K495" s="822" t="s">
        <v>3400</v>
      </c>
      <c r="L495" s="825">
        <v>35.11</v>
      </c>
      <c r="M495" s="825">
        <v>35.11</v>
      </c>
      <c r="N495" s="822">
        <v>1</v>
      </c>
      <c r="O495" s="826">
        <v>0.5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30</v>
      </c>
      <c r="B496" s="822" t="s">
        <v>2955</v>
      </c>
      <c r="C496" s="822" t="s">
        <v>2959</v>
      </c>
      <c r="D496" s="823" t="s">
        <v>4176</v>
      </c>
      <c r="E496" s="824" t="s">
        <v>2967</v>
      </c>
      <c r="F496" s="822" t="s">
        <v>2956</v>
      </c>
      <c r="G496" s="822" t="s">
        <v>3076</v>
      </c>
      <c r="H496" s="822" t="s">
        <v>587</v>
      </c>
      <c r="I496" s="822" t="s">
        <v>2358</v>
      </c>
      <c r="J496" s="822" t="s">
        <v>2359</v>
      </c>
      <c r="K496" s="822" t="s">
        <v>2360</v>
      </c>
      <c r="L496" s="825">
        <v>93.43</v>
      </c>
      <c r="M496" s="825">
        <v>373.72</v>
      </c>
      <c r="N496" s="822">
        <v>4</v>
      </c>
      <c r="O496" s="826">
        <v>3</v>
      </c>
      <c r="P496" s="825">
        <v>186.86</v>
      </c>
      <c r="Q496" s="827">
        <v>0.5</v>
      </c>
      <c r="R496" s="822">
        <v>2</v>
      </c>
      <c r="S496" s="827">
        <v>0.5</v>
      </c>
      <c r="T496" s="826">
        <v>1.5</v>
      </c>
      <c r="U496" s="828">
        <v>0.5</v>
      </c>
    </row>
    <row r="497" spans="1:21" ht="14.45" customHeight="1" x14ac:dyDescent="0.2">
      <c r="A497" s="821">
        <v>30</v>
      </c>
      <c r="B497" s="822" t="s">
        <v>2955</v>
      </c>
      <c r="C497" s="822" t="s">
        <v>2959</v>
      </c>
      <c r="D497" s="823" t="s">
        <v>4176</v>
      </c>
      <c r="E497" s="824" t="s">
        <v>2967</v>
      </c>
      <c r="F497" s="822" t="s">
        <v>2956</v>
      </c>
      <c r="G497" s="822" t="s">
        <v>3079</v>
      </c>
      <c r="H497" s="822" t="s">
        <v>329</v>
      </c>
      <c r="I497" s="822" t="s">
        <v>3080</v>
      </c>
      <c r="J497" s="822" t="s">
        <v>1205</v>
      </c>
      <c r="K497" s="822" t="s">
        <v>3081</v>
      </c>
      <c r="L497" s="825">
        <v>73.09</v>
      </c>
      <c r="M497" s="825">
        <v>73.09</v>
      </c>
      <c r="N497" s="822">
        <v>1</v>
      </c>
      <c r="O497" s="826">
        <v>0.5</v>
      </c>
      <c r="P497" s="825"/>
      <c r="Q497" s="827">
        <v>0</v>
      </c>
      <c r="R497" s="822"/>
      <c r="S497" s="827">
        <v>0</v>
      </c>
      <c r="T497" s="826"/>
      <c r="U497" s="828">
        <v>0</v>
      </c>
    </row>
    <row r="498" spans="1:21" ht="14.45" customHeight="1" x14ac:dyDescent="0.2">
      <c r="A498" s="821">
        <v>30</v>
      </c>
      <c r="B498" s="822" t="s">
        <v>2955</v>
      </c>
      <c r="C498" s="822" t="s">
        <v>2959</v>
      </c>
      <c r="D498" s="823" t="s">
        <v>4176</v>
      </c>
      <c r="E498" s="824" t="s">
        <v>2967</v>
      </c>
      <c r="F498" s="822" t="s">
        <v>2956</v>
      </c>
      <c r="G498" s="822" t="s">
        <v>3079</v>
      </c>
      <c r="H498" s="822" t="s">
        <v>329</v>
      </c>
      <c r="I498" s="822" t="s">
        <v>3756</v>
      </c>
      <c r="J498" s="822" t="s">
        <v>1201</v>
      </c>
      <c r="K498" s="822" t="s">
        <v>3757</v>
      </c>
      <c r="L498" s="825">
        <v>36.54</v>
      </c>
      <c r="M498" s="825">
        <v>36.54</v>
      </c>
      <c r="N498" s="822">
        <v>1</v>
      </c>
      <c r="O498" s="826">
        <v>0.5</v>
      </c>
      <c r="P498" s="825">
        <v>36.54</v>
      </c>
      <c r="Q498" s="827">
        <v>1</v>
      </c>
      <c r="R498" s="822">
        <v>1</v>
      </c>
      <c r="S498" s="827">
        <v>1</v>
      </c>
      <c r="T498" s="826">
        <v>0.5</v>
      </c>
      <c r="U498" s="828">
        <v>1</v>
      </c>
    </row>
    <row r="499" spans="1:21" ht="14.45" customHeight="1" x14ac:dyDescent="0.2">
      <c r="A499" s="821">
        <v>30</v>
      </c>
      <c r="B499" s="822" t="s">
        <v>2955</v>
      </c>
      <c r="C499" s="822" t="s">
        <v>2959</v>
      </c>
      <c r="D499" s="823" t="s">
        <v>4176</v>
      </c>
      <c r="E499" s="824" t="s">
        <v>2967</v>
      </c>
      <c r="F499" s="822" t="s">
        <v>2956</v>
      </c>
      <c r="G499" s="822" t="s">
        <v>3086</v>
      </c>
      <c r="H499" s="822" t="s">
        <v>329</v>
      </c>
      <c r="I499" s="822" t="s">
        <v>3087</v>
      </c>
      <c r="J499" s="822" t="s">
        <v>628</v>
      </c>
      <c r="K499" s="822" t="s">
        <v>3088</v>
      </c>
      <c r="L499" s="825">
        <v>10.55</v>
      </c>
      <c r="M499" s="825">
        <v>52.75</v>
      </c>
      <c r="N499" s="822">
        <v>5</v>
      </c>
      <c r="O499" s="826">
        <v>4.5</v>
      </c>
      <c r="P499" s="825">
        <v>21.1</v>
      </c>
      <c r="Q499" s="827">
        <v>0.4</v>
      </c>
      <c r="R499" s="822">
        <v>2</v>
      </c>
      <c r="S499" s="827">
        <v>0.4</v>
      </c>
      <c r="T499" s="826">
        <v>2</v>
      </c>
      <c r="U499" s="828">
        <v>0.44444444444444442</v>
      </c>
    </row>
    <row r="500" spans="1:21" ht="14.45" customHeight="1" x14ac:dyDescent="0.2">
      <c r="A500" s="821">
        <v>30</v>
      </c>
      <c r="B500" s="822" t="s">
        <v>2955</v>
      </c>
      <c r="C500" s="822" t="s">
        <v>2959</v>
      </c>
      <c r="D500" s="823" t="s">
        <v>4176</v>
      </c>
      <c r="E500" s="824" t="s">
        <v>2967</v>
      </c>
      <c r="F500" s="822" t="s">
        <v>2956</v>
      </c>
      <c r="G500" s="822" t="s">
        <v>3086</v>
      </c>
      <c r="H500" s="822" t="s">
        <v>329</v>
      </c>
      <c r="I500" s="822" t="s">
        <v>3089</v>
      </c>
      <c r="J500" s="822" t="s">
        <v>3090</v>
      </c>
      <c r="K500" s="822" t="s">
        <v>3091</v>
      </c>
      <c r="L500" s="825">
        <v>10.55</v>
      </c>
      <c r="M500" s="825">
        <v>21.1</v>
      </c>
      <c r="N500" s="822">
        <v>2</v>
      </c>
      <c r="O500" s="826">
        <v>1</v>
      </c>
      <c r="P500" s="825">
        <v>10.55</v>
      </c>
      <c r="Q500" s="827">
        <v>0.5</v>
      </c>
      <c r="R500" s="822">
        <v>1</v>
      </c>
      <c r="S500" s="827">
        <v>0.5</v>
      </c>
      <c r="T500" s="826">
        <v>0.5</v>
      </c>
      <c r="U500" s="828">
        <v>0.5</v>
      </c>
    </row>
    <row r="501" spans="1:21" ht="14.45" customHeight="1" x14ac:dyDescent="0.2">
      <c r="A501" s="821">
        <v>30</v>
      </c>
      <c r="B501" s="822" t="s">
        <v>2955</v>
      </c>
      <c r="C501" s="822" t="s">
        <v>2959</v>
      </c>
      <c r="D501" s="823" t="s">
        <v>4176</v>
      </c>
      <c r="E501" s="824" t="s">
        <v>2967</v>
      </c>
      <c r="F501" s="822" t="s">
        <v>2956</v>
      </c>
      <c r="G501" s="822" t="s">
        <v>3086</v>
      </c>
      <c r="H501" s="822" t="s">
        <v>329</v>
      </c>
      <c r="I501" s="822" t="s">
        <v>3092</v>
      </c>
      <c r="J501" s="822" t="s">
        <v>3093</v>
      </c>
      <c r="K501" s="822" t="s">
        <v>3094</v>
      </c>
      <c r="L501" s="825">
        <v>31.65</v>
      </c>
      <c r="M501" s="825">
        <v>31.65</v>
      </c>
      <c r="N501" s="822">
        <v>1</v>
      </c>
      <c r="O501" s="826">
        <v>0.5</v>
      </c>
      <c r="P501" s="825"/>
      <c r="Q501" s="827">
        <v>0</v>
      </c>
      <c r="R501" s="822"/>
      <c r="S501" s="827">
        <v>0</v>
      </c>
      <c r="T501" s="826"/>
      <c r="U501" s="828">
        <v>0</v>
      </c>
    </row>
    <row r="502" spans="1:21" ht="14.45" customHeight="1" x14ac:dyDescent="0.2">
      <c r="A502" s="821">
        <v>30</v>
      </c>
      <c r="B502" s="822" t="s">
        <v>2955</v>
      </c>
      <c r="C502" s="822" t="s">
        <v>2959</v>
      </c>
      <c r="D502" s="823" t="s">
        <v>4176</v>
      </c>
      <c r="E502" s="824" t="s">
        <v>2967</v>
      </c>
      <c r="F502" s="822" t="s">
        <v>2956</v>
      </c>
      <c r="G502" s="822" t="s">
        <v>3096</v>
      </c>
      <c r="H502" s="822" t="s">
        <v>329</v>
      </c>
      <c r="I502" s="822" t="s">
        <v>3097</v>
      </c>
      <c r="J502" s="822" t="s">
        <v>3098</v>
      </c>
      <c r="K502" s="822" t="s">
        <v>3099</v>
      </c>
      <c r="L502" s="825">
        <v>73.150000000000006</v>
      </c>
      <c r="M502" s="825">
        <v>512.04999999999995</v>
      </c>
      <c r="N502" s="822">
        <v>7</v>
      </c>
      <c r="O502" s="826">
        <v>5</v>
      </c>
      <c r="P502" s="825">
        <v>73.150000000000006</v>
      </c>
      <c r="Q502" s="827">
        <v>0.14285714285714288</v>
      </c>
      <c r="R502" s="822">
        <v>1</v>
      </c>
      <c r="S502" s="827">
        <v>0.14285714285714285</v>
      </c>
      <c r="T502" s="826">
        <v>0.5</v>
      </c>
      <c r="U502" s="828">
        <v>0.1</v>
      </c>
    </row>
    <row r="503" spans="1:21" ht="14.45" customHeight="1" x14ac:dyDescent="0.2">
      <c r="A503" s="821">
        <v>30</v>
      </c>
      <c r="B503" s="822" t="s">
        <v>2955</v>
      </c>
      <c r="C503" s="822" t="s">
        <v>2959</v>
      </c>
      <c r="D503" s="823" t="s">
        <v>4176</v>
      </c>
      <c r="E503" s="824" t="s">
        <v>2967</v>
      </c>
      <c r="F503" s="822" t="s">
        <v>2956</v>
      </c>
      <c r="G503" s="822" t="s">
        <v>3758</v>
      </c>
      <c r="H503" s="822" t="s">
        <v>329</v>
      </c>
      <c r="I503" s="822" t="s">
        <v>3759</v>
      </c>
      <c r="J503" s="822" t="s">
        <v>1537</v>
      </c>
      <c r="K503" s="822" t="s">
        <v>3760</v>
      </c>
      <c r="L503" s="825">
        <v>0</v>
      </c>
      <c r="M503" s="825">
        <v>0</v>
      </c>
      <c r="N503" s="822">
        <v>1</v>
      </c>
      <c r="O503" s="826">
        <v>1</v>
      </c>
      <c r="P503" s="825">
        <v>0</v>
      </c>
      <c r="Q503" s="827"/>
      <c r="R503" s="822">
        <v>1</v>
      </c>
      <c r="S503" s="827">
        <v>1</v>
      </c>
      <c r="T503" s="826">
        <v>1</v>
      </c>
      <c r="U503" s="828">
        <v>1</v>
      </c>
    </row>
    <row r="504" spans="1:21" ht="14.45" customHeight="1" x14ac:dyDescent="0.2">
      <c r="A504" s="821">
        <v>30</v>
      </c>
      <c r="B504" s="822" t="s">
        <v>2955</v>
      </c>
      <c r="C504" s="822" t="s">
        <v>2959</v>
      </c>
      <c r="D504" s="823" t="s">
        <v>4176</v>
      </c>
      <c r="E504" s="824" t="s">
        <v>2967</v>
      </c>
      <c r="F504" s="822" t="s">
        <v>2956</v>
      </c>
      <c r="G504" s="822" t="s">
        <v>3761</v>
      </c>
      <c r="H504" s="822" t="s">
        <v>587</v>
      </c>
      <c r="I504" s="822" t="s">
        <v>2300</v>
      </c>
      <c r="J504" s="822" t="s">
        <v>1961</v>
      </c>
      <c r="K504" s="822" t="s">
        <v>2301</v>
      </c>
      <c r="L504" s="825">
        <v>28.81</v>
      </c>
      <c r="M504" s="825">
        <v>28.81</v>
      </c>
      <c r="N504" s="822">
        <v>1</v>
      </c>
      <c r="O504" s="826">
        <v>1</v>
      </c>
      <c r="P504" s="825"/>
      <c r="Q504" s="827">
        <v>0</v>
      </c>
      <c r="R504" s="822"/>
      <c r="S504" s="827">
        <v>0</v>
      </c>
      <c r="T504" s="826"/>
      <c r="U504" s="828">
        <v>0</v>
      </c>
    </row>
    <row r="505" spans="1:21" ht="14.45" customHeight="1" x14ac:dyDescent="0.2">
      <c r="A505" s="821">
        <v>30</v>
      </c>
      <c r="B505" s="822" t="s">
        <v>2955</v>
      </c>
      <c r="C505" s="822" t="s">
        <v>2959</v>
      </c>
      <c r="D505" s="823" t="s">
        <v>4176</v>
      </c>
      <c r="E505" s="824" t="s">
        <v>2967</v>
      </c>
      <c r="F505" s="822" t="s">
        <v>2956</v>
      </c>
      <c r="G505" s="822" t="s">
        <v>3761</v>
      </c>
      <c r="H505" s="822" t="s">
        <v>587</v>
      </c>
      <c r="I505" s="822" t="s">
        <v>2816</v>
      </c>
      <c r="J505" s="822" t="s">
        <v>1961</v>
      </c>
      <c r="K505" s="822" t="s">
        <v>2817</v>
      </c>
      <c r="L505" s="825">
        <v>57.64</v>
      </c>
      <c r="M505" s="825">
        <v>57.64</v>
      </c>
      <c r="N505" s="822">
        <v>1</v>
      </c>
      <c r="O505" s="826">
        <v>0.5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30</v>
      </c>
      <c r="B506" s="822" t="s">
        <v>2955</v>
      </c>
      <c r="C506" s="822" t="s">
        <v>2959</v>
      </c>
      <c r="D506" s="823" t="s">
        <v>4176</v>
      </c>
      <c r="E506" s="824" t="s">
        <v>2967</v>
      </c>
      <c r="F506" s="822" t="s">
        <v>2956</v>
      </c>
      <c r="G506" s="822" t="s">
        <v>3103</v>
      </c>
      <c r="H506" s="822" t="s">
        <v>587</v>
      </c>
      <c r="I506" s="822" t="s">
        <v>2457</v>
      </c>
      <c r="J506" s="822" t="s">
        <v>2458</v>
      </c>
      <c r="K506" s="822" t="s">
        <v>1965</v>
      </c>
      <c r="L506" s="825">
        <v>31.09</v>
      </c>
      <c r="M506" s="825">
        <v>31.09</v>
      </c>
      <c r="N506" s="822">
        <v>1</v>
      </c>
      <c r="O506" s="826">
        <v>1</v>
      </c>
      <c r="P506" s="825"/>
      <c r="Q506" s="827">
        <v>0</v>
      </c>
      <c r="R506" s="822"/>
      <c r="S506" s="827">
        <v>0</v>
      </c>
      <c r="T506" s="826"/>
      <c r="U506" s="828">
        <v>0</v>
      </c>
    </row>
    <row r="507" spans="1:21" ht="14.45" customHeight="1" x14ac:dyDescent="0.2">
      <c r="A507" s="821">
        <v>30</v>
      </c>
      <c r="B507" s="822" t="s">
        <v>2955</v>
      </c>
      <c r="C507" s="822" t="s">
        <v>2959</v>
      </c>
      <c r="D507" s="823" t="s">
        <v>4176</v>
      </c>
      <c r="E507" s="824" t="s">
        <v>2967</v>
      </c>
      <c r="F507" s="822" t="s">
        <v>2956</v>
      </c>
      <c r="G507" s="822" t="s">
        <v>3433</v>
      </c>
      <c r="H507" s="822" t="s">
        <v>329</v>
      </c>
      <c r="I507" s="822" t="s">
        <v>3762</v>
      </c>
      <c r="J507" s="822" t="s">
        <v>3763</v>
      </c>
      <c r="K507" s="822" t="s">
        <v>3764</v>
      </c>
      <c r="L507" s="825">
        <v>0</v>
      </c>
      <c r="M507" s="825">
        <v>0</v>
      </c>
      <c r="N507" s="822">
        <v>1</v>
      </c>
      <c r="O507" s="826">
        <v>0.5</v>
      </c>
      <c r="P507" s="825">
        <v>0</v>
      </c>
      <c r="Q507" s="827"/>
      <c r="R507" s="822">
        <v>1</v>
      </c>
      <c r="S507" s="827">
        <v>1</v>
      </c>
      <c r="T507" s="826">
        <v>0.5</v>
      </c>
      <c r="U507" s="828">
        <v>1</v>
      </c>
    </row>
    <row r="508" spans="1:21" ht="14.45" customHeight="1" x14ac:dyDescent="0.2">
      <c r="A508" s="821">
        <v>30</v>
      </c>
      <c r="B508" s="822" t="s">
        <v>2955</v>
      </c>
      <c r="C508" s="822" t="s">
        <v>2959</v>
      </c>
      <c r="D508" s="823" t="s">
        <v>4176</v>
      </c>
      <c r="E508" s="824" t="s">
        <v>2967</v>
      </c>
      <c r="F508" s="822" t="s">
        <v>2956</v>
      </c>
      <c r="G508" s="822" t="s">
        <v>3114</v>
      </c>
      <c r="H508" s="822" t="s">
        <v>329</v>
      </c>
      <c r="I508" s="822" t="s">
        <v>3115</v>
      </c>
      <c r="J508" s="822" t="s">
        <v>3116</v>
      </c>
      <c r="K508" s="822" t="s">
        <v>627</v>
      </c>
      <c r="L508" s="825">
        <v>137.88</v>
      </c>
      <c r="M508" s="825">
        <v>413.64</v>
      </c>
      <c r="N508" s="822">
        <v>3</v>
      </c>
      <c r="O508" s="826">
        <v>2.5</v>
      </c>
      <c r="P508" s="825">
        <v>137.88</v>
      </c>
      <c r="Q508" s="827">
        <v>0.33333333333333331</v>
      </c>
      <c r="R508" s="822">
        <v>1</v>
      </c>
      <c r="S508" s="827">
        <v>0.33333333333333331</v>
      </c>
      <c r="T508" s="826">
        <v>1</v>
      </c>
      <c r="U508" s="828">
        <v>0.4</v>
      </c>
    </row>
    <row r="509" spans="1:21" ht="14.45" customHeight="1" x14ac:dyDescent="0.2">
      <c r="A509" s="821">
        <v>30</v>
      </c>
      <c r="B509" s="822" t="s">
        <v>2955</v>
      </c>
      <c r="C509" s="822" t="s">
        <v>2959</v>
      </c>
      <c r="D509" s="823" t="s">
        <v>4176</v>
      </c>
      <c r="E509" s="824" t="s">
        <v>2967</v>
      </c>
      <c r="F509" s="822" t="s">
        <v>2956</v>
      </c>
      <c r="G509" s="822" t="s">
        <v>3121</v>
      </c>
      <c r="H509" s="822" t="s">
        <v>587</v>
      </c>
      <c r="I509" s="822" t="s">
        <v>2326</v>
      </c>
      <c r="J509" s="822" t="s">
        <v>2323</v>
      </c>
      <c r="K509" s="822" t="s">
        <v>2327</v>
      </c>
      <c r="L509" s="825">
        <v>43.21</v>
      </c>
      <c r="M509" s="825">
        <v>86.42</v>
      </c>
      <c r="N509" s="822">
        <v>2</v>
      </c>
      <c r="O509" s="826">
        <v>1.5</v>
      </c>
      <c r="P509" s="825">
        <v>43.21</v>
      </c>
      <c r="Q509" s="827">
        <v>0.5</v>
      </c>
      <c r="R509" s="822">
        <v>1</v>
      </c>
      <c r="S509" s="827">
        <v>0.5</v>
      </c>
      <c r="T509" s="826">
        <v>1</v>
      </c>
      <c r="U509" s="828">
        <v>0.66666666666666663</v>
      </c>
    </row>
    <row r="510" spans="1:21" ht="14.45" customHeight="1" x14ac:dyDescent="0.2">
      <c r="A510" s="821">
        <v>30</v>
      </c>
      <c r="B510" s="822" t="s">
        <v>2955</v>
      </c>
      <c r="C510" s="822" t="s">
        <v>2959</v>
      </c>
      <c r="D510" s="823" t="s">
        <v>4176</v>
      </c>
      <c r="E510" s="824" t="s">
        <v>2967</v>
      </c>
      <c r="F510" s="822" t="s">
        <v>2956</v>
      </c>
      <c r="G510" s="822" t="s">
        <v>3122</v>
      </c>
      <c r="H510" s="822" t="s">
        <v>329</v>
      </c>
      <c r="I510" s="822" t="s">
        <v>3123</v>
      </c>
      <c r="J510" s="822" t="s">
        <v>2871</v>
      </c>
      <c r="K510" s="822" t="s">
        <v>3124</v>
      </c>
      <c r="L510" s="825">
        <v>32.869999999999997</v>
      </c>
      <c r="M510" s="825">
        <v>65.739999999999995</v>
      </c>
      <c r="N510" s="822">
        <v>2</v>
      </c>
      <c r="O510" s="826">
        <v>1</v>
      </c>
      <c r="P510" s="825">
        <v>32.869999999999997</v>
      </c>
      <c r="Q510" s="827">
        <v>0.5</v>
      </c>
      <c r="R510" s="822">
        <v>1</v>
      </c>
      <c r="S510" s="827">
        <v>0.5</v>
      </c>
      <c r="T510" s="826">
        <v>0.5</v>
      </c>
      <c r="U510" s="828">
        <v>0.5</v>
      </c>
    </row>
    <row r="511" spans="1:21" ht="14.45" customHeight="1" x14ac:dyDescent="0.2">
      <c r="A511" s="821">
        <v>30</v>
      </c>
      <c r="B511" s="822" t="s">
        <v>2955</v>
      </c>
      <c r="C511" s="822" t="s">
        <v>2959</v>
      </c>
      <c r="D511" s="823" t="s">
        <v>4176</v>
      </c>
      <c r="E511" s="824" t="s">
        <v>2967</v>
      </c>
      <c r="F511" s="822" t="s">
        <v>2956</v>
      </c>
      <c r="G511" s="822" t="s">
        <v>3765</v>
      </c>
      <c r="H511" s="822" t="s">
        <v>329</v>
      </c>
      <c r="I511" s="822" t="s">
        <v>3766</v>
      </c>
      <c r="J511" s="822" t="s">
        <v>810</v>
      </c>
      <c r="K511" s="822" t="s">
        <v>3767</v>
      </c>
      <c r="L511" s="825">
        <v>53.57</v>
      </c>
      <c r="M511" s="825">
        <v>107.14</v>
      </c>
      <c r="N511" s="822">
        <v>2</v>
      </c>
      <c r="O511" s="826">
        <v>1</v>
      </c>
      <c r="P511" s="825">
        <v>53.57</v>
      </c>
      <c r="Q511" s="827">
        <v>0.5</v>
      </c>
      <c r="R511" s="822">
        <v>1</v>
      </c>
      <c r="S511" s="827">
        <v>0.5</v>
      </c>
      <c r="T511" s="826">
        <v>0.5</v>
      </c>
      <c r="U511" s="828">
        <v>0.5</v>
      </c>
    </row>
    <row r="512" spans="1:21" ht="14.45" customHeight="1" x14ac:dyDescent="0.2">
      <c r="A512" s="821">
        <v>30</v>
      </c>
      <c r="B512" s="822" t="s">
        <v>2955</v>
      </c>
      <c r="C512" s="822" t="s">
        <v>2959</v>
      </c>
      <c r="D512" s="823" t="s">
        <v>4176</v>
      </c>
      <c r="E512" s="824" t="s">
        <v>2967</v>
      </c>
      <c r="F512" s="822" t="s">
        <v>2956</v>
      </c>
      <c r="G512" s="822" t="s">
        <v>3125</v>
      </c>
      <c r="H512" s="822" t="s">
        <v>329</v>
      </c>
      <c r="I512" s="822" t="s">
        <v>3126</v>
      </c>
      <c r="J512" s="822" t="s">
        <v>678</v>
      </c>
      <c r="K512" s="822" t="s">
        <v>681</v>
      </c>
      <c r="L512" s="825">
        <v>10.65</v>
      </c>
      <c r="M512" s="825">
        <v>10.65</v>
      </c>
      <c r="N512" s="822">
        <v>1</v>
      </c>
      <c r="O512" s="826">
        <v>1</v>
      </c>
      <c r="P512" s="825"/>
      <c r="Q512" s="827">
        <v>0</v>
      </c>
      <c r="R512" s="822"/>
      <c r="S512" s="827">
        <v>0</v>
      </c>
      <c r="T512" s="826"/>
      <c r="U512" s="828">
        <v>0</v>
      </c>
    </row>
    <row r="513" spans="1:21" ht="14.45" customHeight="1" x14ac:dyDescent="0.2">
      <c r="A513" s="821">
        <v>30</v>
      </c>
      <c r="B513" s="822" t="s">
        <v>2955</v>
      </c>
      <c r="C513" s="822" t="s">
        <v>2959</v>
      </c>
      <c r="D513" s="823" t="s">
        <v>4176</v>
      </c>
      <c r="E513" s="824" t="s">
        <v>2967</v>
      </c>
      <c r="F513" s="822" t="s">
        <v>2956</v>
      </c>
      <c r="G513" s="822" t="s">
        <v>3125</v>
      </c>
      <c r="H513" s="822" t="s">
        <v>587</v>
      </c>
      <c r="I513" s="822" t="s">
        <v>2426</v>
      </c>
      <c r="J513" s="822" t="s">
        <v>678</v>
      </c>
      <c r="K513" s="822" t="s">
        <v>681</v>
      </c>
      <c r="L513" s="825">
        <v>10.65</v>
      </c>
      <c r="M513" s="825">
        <v>10.65</v>
      </c>
      <c r="N513" s="822">
        <v>1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30</v>
      </c>
      <c r="B514" s="822" t="s">
        <v>2955</v>
      </c>
      <c r="C514" s="822" t="s">
        <v>2959</v>
      </c>
      <c r="D514" s="823" t="s">
        <v>4176</v>
      </c>
      <c r="E514" s="824" t="s">
        <v>2967</v>
      </c>
      <c r="F514" s="822" t="s">
        <v>2956</v>
      </c>
      <c r="G514" s="822" t="s">
        <v>3125</v>
      </c>
      <c r="H514" s="822" t="s">
        <v>587</v>
      </c>
      <c r="I514" s="822" t="s">
        <v>2427</v>
      </c>
      <c r="J514" s="822" t="s">
        <v>678</v>
      </c>
      <c r="K514" s="822" t="s">
        <v>683</v>
      </c>
      <c r="L514" s="825">
        <v>17.559999999999999</v>
      </c>
      <c r="M514" s="825">
        <v>35.119999999999997</v>
      </c>
      <c r="N514" s="822">
        <v>2</v>
      </c>
      <c r="O514" s="826">
        <v>1</v>
      </c>
      <c r="P514" s="825">
        <v>35.119999999999997</v>
      </c>
      <c r="Q514" s="827">
        <v>1</v>
      </c>
      <c r="R514" s="822">
        <v>2</v>
      </c>
      <c r="S514" s="827">
        <v>1</v>
      </c>
      <c r="T514" s="826">
        <v>1</v>
      </c>
      <c r="U514" s="828">
        <v>1</v>
      </c>
    </row>
    <row r="515" spans="1:21" ht="14.45" customHeight="1" x14ac:dyDescent="0.2">
      <c r="A515" s="821">
        <v>30</v>
      </c>
      <c r="B515" s="822" t="s">
        <v>2955</v>
      </c>
      <c r="C515" s="822" t="s">
        <v>2959</v>
      </c>
      <c r="D515" s="823" t="s">
        <v>4176</v>
      </c>
      <c r="E515" s="824" t="s">
        <v>2967</v>
      </c>
      <c r="F515" s="822" t="s">
        <v>2956</v>
      </c>
      <c r="G515" s="822" t="s">
        <v>3125</v>
      </c>
      <c r="H515" s="822" t="s">
        <v>587</v>
      </c>
      <c r="I515" s="822" t="s">
        <v>2422</v>
      </c>
      <c r="J515" s="822" t="s">
        <v>678</v>
      </c>
      <c r="K515" s="822" t="s">
        <v>2423</v>
      </c>
      <c r="L515" s="825">
        <v>35.11</v>
      </c>
      <c r="M515" s="825">
        <v>105.33</v>
      </c>
      <c r="N515" s="822">
        <v>3</v>
      </c>
      <c r="O515" s="826">
        <v>1.5</v>
      </c>
      <c r="P515" s="825">
        <v>70.22</v>
      </c>
      <c r="Q515" s="827">
        <v>0.66666666666666663</v>
      </c>
      <c r="R515" s="822">
        <v>2</v>
      </c>
      <c r="S515" s="827">
        <v>0.66666666666666663</v>
      </c>
      <c r="T515" s="826">
        <v>1</v>
      </c>
      <c r="U515" s="828">
        <v>0.66666666666666663</v>
      </c>
    </row>
    <row r="516" spans="1:21" ht="14.45" customHeight="1" x14ac:dyDescent="0.2">
      <c r="A516" s="821">
        <v>30</v>
      </c>
      <c r="B516" s="822" t="s">
        <v>2955</v>
      </c>
      <c r="C516" s="822" t="s">
        <v>2959</v>
      </c>
      <c r="D516" s="823" t="s">
        <v>4176</v>
      </c>
      <c r="E516" s="824" t="s">
        <v>2967</v>
      </c>
      <c r="F516" s="822" t="s">
        <v>2956</v>
      </c>
      <c r="G516" s="822" t="s">
        <v>3466</v>
      </c>
      <c r="H516" s="822" t="s">
        <v>329</v>
      </c>
      <c r="I516" s="822" t="s">
        <v>3467</v>
      </c>
      <c r="J516" s="822" t="s">
        <v>1236</v>
      </c>
      <c r="K516" s="822" t="s">
        <v>1221</v>
      </c>
      <c r="L516" s="825">
        <v>80.53</v>
      </c>
      <c r="M516" s="825">
        <v>80.53</v>
      </c>
      <c r="N516" s="822">
        <v>1</v>
      </c>
      <c r="O516" s="826">
        <v>0.5</v>
      </c>
      <c r="P516" s="825">
        <v>80.53</v>
      </c>
      <c r="Q516" s="827">
        <v>1</v>
      </c>
      <c r="R516" s="822">
        <v>1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30</v>
      </c>
      <c r="B517" s="822" t="s">
        <v>2955</v>
      </c>
      <c r="C517" s="822" t="s">
        <v>2959</v>
      </c>
      <c r="D517" s="823" t="s">
        <v>4176</v>
      </c>
      <c r="E517" s="824" t="s">
        <v>2967</v>
      </c>
      <c r="F517" s="822" t="s">
        <v>2956</v>
      </c>
      <c r="G517" s="822" t="s">
        <v>3466</v>
      </c>
      <c r="H517" s="822" t="s">
        <v>329</v>
      </c>
      <c r="I517" s="822" t="s">
        <v>3768</v>
      </c>
      <c r="J517" s="822" t="s">
        <v>3769</v>
      </c>
      <c r="K517" s="822" t="s">
        <v>2738</v>
      </c>
      <c r="L517" s="825">
        <v>80.53</v>
      </c>
      <c r="M517" s="825">
        <v>80.53</v>
      </c>
      <c r="N517" s="822">
        <v>1</v>
      </c>
      <c r="O517" s="826">
        <v>1</v>
      </c>
      <c r="P517" s="825">
        <v>80.53</v>
      </c>
      <c r="Q517" s="827">
        <v>1</v>
      </c>
      <c r="R517" s="822">
        <v>1</v>
      </c>
      <c r="S517" s="827">
        <v>1</v>
      </c>
      <c r="T517" s="826">
        <v>1</v>
      </c>
      <c r="U517" s="828">
        <v>1</v>
      </c>
    </row>
    <row r="518" spans="1:21" ht="14.45" customHeight="1" x14ac:dyDescent="0.2">
      <c r="A518" s="821">
        <v>30</v>
      </c>
      <c r="B518" s="822" t="s">
        <v>2955</v>
      </c>
      <c r="C518" s="822" t="s">
        <v>2959</v>
      </c>
      <c r="D518" s="823" t="s">
        <v>4176</v>
      </c>
      <c r="E518" s="824" t="s">
        <v>2967</v>
      </c>
      <c r="F518" s="822" t="s">
        <v>2956</v>
      </c>
      <c r="G518" s="822" t="s">
        <v>3466</v>
      </c>
      <c r="H518" s="822" t="s">
        <v>329</v>
      </c>
      <c r="I518" s="822" t="s">
        <v>3770</v>
      </c>
      <c r="J518" s="822" t="s">
        <v>3771</v>
      </c>
      <c r="K518" s="822" t="s">
        <v>1992</v>
      </c>
      <c r="L518" s="825">
        <v>161.06</v>
      </c>
      <c r="M518" s="825">
        <v>161.06</v>
      </c>
      <c r="N518" s="822">
        <v>1</v>
      </c>
      <c r="O518" s="826">
        <v>0.5</v>
      </c>
      <c r="P518" s="825">
        <v>161.06</v>
      </c>
      <c r="Q518" s="827">
        <v>1</v>
      </c>
      <c r="R518" s="822">
        <v>1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30</v>
      </c>
      <c r="B519" s="822" t="s">
        <v>2955</v>
      </c>
      <c r="C519" s="822" t="s">
        <v>2959</v>
      </c>
      <c r="D519" s="823" t="s">
        <v>4176</v>
      </c>
      <c r="E519" s="824" t="s">
        <v>2967</v>
      </c>
      <c r="F519" s="822" t="s">
        <v>2956</v>
      </c>
      <c r="G519" s="822" t="s">
        <v>3772</v>
      </c>
      <c r="H519" s="822" t="s">
        <v>587</v>
      </c>
      <c r="I519" s="822" t="s">
        <v>2383</v>
      </c>
      <c r="J519" s="822" t="s">
        <v>2384</v>
      </c>
      <c r="K519" s="822" t="s">
        <v>2385</v>
      </c>
      <c r="L519" s="825">
        <v>70.3</v>
      </c>
      <c r="M519" s="825">
        <v>70.3</v>
      </c>
      <c r="N519" s="822">
        <v>1</v>
      </c>
      <c r="O519" s="826">
        <v>1</v>
      </c>
      <c r="P519" s="825"/>
      <c r="Q519" s="827">
        <v>0</v>
      </c>
      <c r="R519" s="822"/>
      <c r="S519" s="827">
        <v>0</v>
      </c>
      <c r="T519" s="826"/>
      <c r="U519" s="828">
        <v>0</v>
      </c>
    </row>
    <row r="520" spans="1:21" ht="14.45" customHeight="1" x14ac:dyDescent="0.2">
      <c r="A520" s="821">
        <v>30</v>
      </c>
      <c r="B520" s="822" t="s">
        <v>2955</v>
      </c>
      <c r="C520" s="822" t="s">
        <v>2959</v>
      </c>
      <c r="D520" s="823" t="s">
        <v>4176</v>
      </c>
      <c r="E520" s="824" t="s">
        <v>2967</v>
      </c>
      <c r="F520" s="822" t="s">
        <v>2956</v>
      </c>
      <c r="G520" s="822" t="s">
        <v>3772</v>
      </c>
      <c r="H520" s="822" t="s">
        <v>587</v>
      </c>
      <c r="I520" s="822" t="s">
        <v>2386</v>
      </c>
      <c r="J520" s="822" t="s">
        <v>2384</v>
      </c>
      <c r="K520" s="822" t="s">
        <v>2387</v>
      </c>
      <c r="L520" s="825">
        <v>105.44</v>
      </c>
      <c r="M520" s="825">
        <v>105.44</v>
      </c>
      <c r="N520" s="822">
        <v>1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30</v>
      </c>
      <c r="B521" s="822" t="s">
        <v>2955</v>
      </c>
      <c r="C521" s="822" t="s">
        <v>2959</v>
      </c>
      <c r="D521" s="823" t="s">
        <v>4176</v>
      </c>
      <c r="E521" s="824" t="s">
        <v>2967</v>
      </c>
      <c r="F521" s="822" t="s">
        <v>2956</v>
      </c>
      <c r="G521" s="822" t="s">
        <v>3127</v>
      </c>
      <c r="H521" s="822" t="s">
        <v>587</v>
      </c>
      <c r="I521" s="822" t="s">
        <v>2351</v>
      </c>
      <c r="J521" s="822" t="s">
        <v>976</v>
      </c>
      <c r="K521" s="822" t="s">
        <v>2352</v>
      </c>
      <c r="L521" s="825">
        <v>368.16</v>
      </c>
      <c r="M521" s="825">
        <v>1104.48</v>
      </c>
      <c r="N521" s="822">
        <v>3</v>
      </c>
      <c r="O521" s="826">
        <v>2.5</v>
      </c>
      <c r="P521" s="825">
        <v>1104.48</v>
      </c>
      <c r="Q521" s="827">
        <v>1</v>
      </c>
      <c r="R521" s="822">
        <v>3</v>
      </c>
      <c r="S521" s="827">
        <v>1</v>
      </c>
      <c r="T521" s="826">
        <v>2.5</v>
      </c>
      <c r="U521" s="828">
        <v>1</v>
      </c>
    </row>
    <row r="522" spans="1:21" ht="14.45" customHeight="1" x14ac:dyDescent="0.2">
      <c r="A522" s="821">
        <v>30</v>
      </c>
      <c r="B522" s="822" t="s">
        <v>2955</v>
      </c>
      <c r="C522" s="822" t="s">
        <v>2959</v>
      </c>
      <c r="D522" s="823" t="s">
        <v>4176</v>
      </c>
      <c r="E522" s="824" t="s">
        <v>2967</v>
      </c>
      <c r="F522" s="822" t="s">
        <v>2956</v>
      </c>
      <c r="G522" s="822" t="s">
        <v>3127</v>
      </c>
      <c r="H522" s="822" t="s">
        <v>587</v>
      </c>
      <c r="I522" s="822" t="s">
        <v>2355</v>
      </c>
      <c r="J522" s="822" t="s">
        <v>976</v>
      </c>
      <c r="K522" s="822" t="s">
        <v>2356</v>
      </c>
      <c r="L522" s="825">
        <v>490.89</v>
      </c>
      <c r="M522" s="825">
        <v>1963.56</v>
      </c>
      <c r="N522" s="822">
        <v>4</v>
      </c>
      <c r="O522" s="826">
        <v>2.5</v>
      </c>
      <c r="P522" s="825">
        <v>981.78</v>
      </c>
      <c r="Q522" s="827">
        <v>0.5</v>
      </c>
      <c r="R522" s="822">
        <v>2</v>
      </c>
      <c r="S522" s="827">
        <v>0.5</v>
      </c>
      <c r="T522" s="826">
        <v>0.5</v>
      </c>
      <c r="U522" s="828">
        <v>0.2</v>
      </c>
    </row>
    <row r="523" spans="1:21" ht="14.45" customHeight="1" x14ac:dyDescent="0.2">
      <c r="A523" s="821">
        <v>30</v>
      </c>
      <c r="B523" s="822" t="s">
        <v>2955</v>
      </c>
      <c r="C523" s="822" t="s">
        <v>2959</v>
      </c>
      <c r="D523" s="823" t="s">
        <v>4176</v>
      </c>
      <c r="E523" s="824" t="s">
        <v>2967</v>
      </c>
      <c r="F523" s="822" t="s">
        <v>2956</v>
      </c>
      <c r="G523" s="822" t="s">
        <v>3128</v>
      </c>
      <c r="H523" s="822" t="s">
        <v>329</v>
      </c>
      <c r="I523" s="822" t="s">
        <v>3129</v>
      </c>
      <c r="J523" s="822" t="s">
        <v>903</v>
      </c>
      <c r="K523" s="822" t="s">
        <v>3130</v>
      </c>
      <c r="L523" s="825">
        <v>44.04</v>
      </c>
      <c r="M523" s="825">
        <v>44.04</v>
      </c>
      <c r="N523" s="822">
        <v>1</v>
      </c>
      <c r="O523" s="826">
        <v>0.5</v>
      </c>
      <c r="P523" s="825">
        <v>44.04</v>
      </c>
      <c r="Q523" s="827">
        <v>1</v>
      </c>
      <c r="R523" s="822">
        <v>1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30</v>
      </c>
      <c r="B524" s="822" t="s">
        <v>2955</v>
      </c>
      <c r="C524" s="822" t="s">
        <v>2959</v>
      </c>
      <c r="D524" s="823" t="s">
        <v>4176</v>
      </c>
      <c r="E524" s="824" t="s">
        <v>2967</v>
      </c>
      <c r="F524" s="822" t="s">
        <v>2956</v>
      </c>
      <c r="G524" s="822" t="s">
        <v>3143</v>
      </c>
      <c r="H524" s="822" t="s">
        <v>587</v>
      </c>
      <c r="I524" s="822" t="s">
        <v>2295</v>
      </c>
      <c r="J524" s="822" t="s">
        <v>785</v>
      </c>
      <c r="K524" s="822" t="s">
        <v>2296</v>
      </c>
      <c r="L524" s="825">
        <v>28.81</v>
      </c>
      <c r="M524" s="825">
        <v>115.24</v>
      </c>
      <c r="N524" s="822">
        <v>4</v>
      </c>
      <c r="O524" s="826">
        <v>4</v>
      </c>
      <c r="P524" s="825">
        <v>57.62</v>
      </c>
      <c r="Q524" s="827">
        <v>0.5</v>
      </c>
      <c r="R524" s="822">
        <v>2</v>
      </c>
      <c r="S524" s="827">
        <v>0.5</v>
      </c>
      <c r="T524" s="826">
        <v>2</v>
      </c>
      <c r="U524" s="828">
        <v>0.5</v>
      </c>
    </row>
    <row r="525" spans="1:21" ht="14.45" customHeight="1" x14ac:dyDescent="0.2">
      <c r="A525" s="821">
        <v>30</v>
      </c>
      <c r="B525" s="822" t="s">
        <v>2955</v>
      </c>
      <c r="C525" s="822" t="s">
        <v>2959</v>
      </c>
      <c r="D525" s="823" t="s">
        <v>4176</v>
      </c>
      <c r="E525" s="824" t="s">
        <v>2967</v>
      </c>
      <c r="F525" s="822" t="s">
        <v>2956</v>
      </c>
      <c r="G525" s="822" t="s">
        <v>3143</v>
      </c>
      <c r="H525" s="822" t="s">
        <v>587</v>
      </c>
      <c r="I525" s="822" t="s">
        <v>2295</v>
      </c>
      <c r="J525" s="822" t="s">
        <v>785</v>
      </c>
      <c r="K525" s="822" t="s">
        <v>2296</v>
      </c>
      <c r="L525" s="825">
        <v>13.68</v>
      </c>
      <c r="M525" s="825">
        <v>82.08</v>
      </c>
      <c r="N525" s="822">
        <v>6</v>
      </c>
      <c r="O525" s="826">
        <v>3.5</v>
      </c>
      <c r="P525" s="825">
        <v>54.72</v>
      </c>
      <c r="Q525" s="827">
        <v>0.66666666666666663</v>
      </c>
      <c r="R525" s="822">
        <v>4</v>
      </c>
      <c r="S525" s="827">
        <v>0.66666666666666663</v>
      </c>
      <c r="T525" s="826">
        <v>2</v>
      </c>
      <c r="U525" s="828">
        <v>0.5714285714285714</v>
      </c>
    </row>
    <row r="526" spans="1:21" ht="14.45" customHeight="1" x14ac:dyDescent="0.2">
      <c r="A526" s="821">
        <v>30</v>
      </c>
      <c r="B526" s="822" t="s">
        <v>2955</v>
      </c>
      <c r="C526" s="822" t="s">
        <v>2959</v>
      </c>
      <c r="D526" s="823" t="s">
        <v>4176</v>
      </c>
      <c r="E526" s="824" t="s">
        <v>2967</v>
      </c>
      <c r="F526" s="822" t="s">
        <v>2956</v>
      </c>
      <c r="G526" s="822" t="s">
        <v>3146</v>
      </c>
      <c r="H526" s="822" t="s">
        <v>587</v>
      </c>
      <c r="I526" s="822" t="s">
        <v>2466</v>
      </c>
      <c r="J526" s="822" t="s">
        <v>1351</v>
      </c>
      <c r="K526" s="822" t="s">
        <v>709</v>
      </c>
      <c r="L526" s="825">
        <v>34.47</v>
      </c>
      <c r="M526" s="825">
        <v>103.41</v>
      </c>
      <c r="N526" s="822">
        <v>3</v>
      </c>
      <c r="O526" s="826">
        <v>1.5</v>
      </c>
      <c r="P526" s="825">
        <v>68.94</v>
      </c>
      <c r="Q526" s="827">
        <v>0.66666666666666663</v>
      </c>
      <c r="R526" s="822">
        <v>2</v>
      </c>
      <c r="S526" s="827">
        <v>0.66666666666666663</v>
      </c>
      <c r="T526" s="826">
        <v>1</v>
      </c>
      <c r="U526" s="828">
        <v>0.66666666666666663</v>
      </c>
    </row>
    <row r="527" spans="1:21" ht="14.45" customHeight="1" x14ac:dyDescent="0.2">
      <c r="A527" s="821">
        <v>30</v>
      </c>
      <c r="B527" s="822" t="s">
        <v>2955</v>
      </c>
      <c r="C527" s="822" t="s">
        <v>2959</v>
      </c>
      <c r="D527" s="823" t="s">
        <v>4176</v>
      </c>
      <c r="E527" s="824" t="s">
        <v>2967</v>
      </c>
      <c r="F527" s="822" t="s">
        <v>2956</v>
      </c>
      <c r="G527" s="822" t="s">
        <v>3497</v>
      </c>
      <c r="H527" s="822" t="s">
        <v>329</v>
      </c>
      <c r="I527" s="822" t="s">
        <v>3498</v>
      </c>
      <c r="J527" s="822" t="s">
        <v>3499</v>
      </c>
      <c r="K527" s="822" t="s">
        <v>3500</v>
      </c>
      <c r="L527" s="825">
        <v>72.88</v>
      </c>
      <c r="M527" s="825">
        <v>72.88</v>
      </c>
      <c r="N527" s="822">
        <v>1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30</v>
      </c>
      <c r="B528" s="822" t="s">
        <v>2955</v>
      </c>
      <c r="C528" s="822" t="s">
        <v>2959</v>
      </c>
      <c r="D528" s="823" t="s">
        <v>4176</v>
      </c>
      <c r="E528" s="824" t="s">
        <v>2967</v>
      </c>
      <c r="F528" s="822" t="s">
        <v>2956</v>
      </c>
      <c r="G528" s="822" t="s">
        <v>3149</v>
      </c>
      <c r="H528" s="822" t="s">
        <v>329</v>
      </c>
      <c r="I528" s="822" t="s">
        <v>3150</v>
      </c>
      <c r="J528" s="822" t="s">
        <v>3151</v>
      </c>
      <c r="K528" s="822" t="s">
        <v>3152</v>
      </c>
      <c r="L528" s="825">
        <v>21.92</v>
      </c>
      <c r="M528" s="825">
        <v>21.92</v>
      </c>
      <c r="N528" s="822">
        <v>1</v>
      </c>
      <c r="O528" s="826">
        <v>1</v>
      </c>
      <c r="P528" s="825">
        <v>21.92</v>
      </c>
      <c r="Q528" s="827">
        <v>1</v>
      </c>
      <c r="R528" s="822">
        <v>1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30</v>
      </c>
      <c r="B529" s="822" t="s">
        <v>2955</v>
      </c>
      <c r="C529" s="822" t="s">
        <v>2959</v>
      </c>
      <c r="D529" s="823" t="s">
        <v>4176</v>
      </c>
      <c r="E529" s="824" t="s">
        <v>2967</v>
      </c>
      <c r="F529" s="822" t="s">
        <v>2956</v>
      </c>
      <c r="G529" s="822" t="s">
        <v>3773</v>
      </c>
      <c r="H529" s="822" t="s">
        <v>587</v>
      </c>
      <c r="I529" s="822" t="s">
        <v>3774</v>
      </c>
      <c r="J529" s="822" t="s">
        <v>1345</v>
      </c>
      <c r="K529" s="822" t="s">
        <v>3775</v>
      </c>
      <c r="L529" s="825">
        <v>2573.2199999999998</v>
      </c>
      <c r="M529" s="825">
        <v>2573.2199999999998</v>
      </c>
      <c r="N529" s="822">
        <v>1</v>
      </c>
      <c r="O529" s="826">
        <v>1</v>
      </c>
      <c r="P529" s="825">
        <v>2573.2199999999998</v>
      </c>
      <c r="Q529" s="827">
        <v>1</v>
      </c>
      <c r="R529" s="822">
        <v>1</v>
      </c>
      <c r="S529" s="827">
        <v>1</v>
      </c>
      <c r="T529" s="826">
        <v>1</v>
      </c>
      <c r="U529" s="828">
        <v>1</v>
      </c>
    </row>
    <row r="530" spans="1:21" ht="14.45" customHeight="1" x14ac:dyDescent="0.2">
      <c r="A530" s="821">
        <v>30</v>
      </c>
      <c r="B530" s="822" t="s">
        <v>2955</v>
      </c>
      <c r="C530" s="822" t="s">
        <v>2959</v>
      </c>
      <c r="D530" s="823" t="s">
        <v>4176</v>
      </c>
      <c r="E530" s="824" t="s">
        <v>2967</v>
      </c>
      <c r="F530" s="822" t="s">
        <v>2956</v>
      </c>
      <c r="G530" s="822" t="s">
        <v>3773</v>
      </c>
      <c r="H530" s="822" t="s">
        <v>329</v>
      </c>
      <c r="I530" s="822" t="s">
        <v>3776</v>
      </c>
      <c r="J530" s="822" t="s">
        <v>3777</v>
      </c>
      <c r="K530" s="822" t="s">
        <v>3778</v>
      </c>
      <c r="L530" s="825">
        <v>1286.19</v>
      </c>
      <c r="M530" s="825">
        <v>1286.19</v>
      </c>
      <c r="N530" s="822">
        <v>1</v>
      </c>
      <c r="O530" s="826">
        <v>1</v>
      </c>
      <c r="P530" s="825"/>
      <c r="Q530" s="827">
        <v>0</v>
      </c>
      <c r="R530" s="822"/>
      <c r="S530" s="827">
        <v>0</v>
      </c>
      <c r="T530" s="826"/>
      <c r="U530" s="828">
        <v>0</v>
      </c>
    </row>
    <row r="531" spans="1:21" ht="14.45" customHeight="1" x14ac:dyDescent="0.2">
      <c r="A531" s="821">
        <v>30</v>
      </c>
      <c r="B531" s="822" t="s">
        <v>2955</v>
      </c>
      <c r="C531" s="822" t="s">
        <v>2959</v>
      </c>
      <c r="D531" s="823" t="s">
        <v>4176</v>
      </c>
      <c r="E531" s="824" t="s">
        <v>2967</v>
      </c>
      <c r="F531" s="822" t="s">
        <v>2956</v>
      </c>
      <c r="G531" s="822" t="s">
        <v>3155</v>
      </c>
      <c r="H531" s="822" t="s">
        <v>587</v>
      </c>
      <c r="I531" s="822" t="s">
        <v>2472</v>
      </c>
      <c r="J531" s="822" t="s">
        <v>2471</v>
      </c>
      <c r="K531" s="822" t="s">
        <v>2473</v>
      </c>
      <c r="L531" s="825">
        <v>7.47</v>
      </c>
      <c r="M531" s="825">
        <v>7.47</v>
      </c>
      <c r="N531" s="822">
        <v>1</v>
      </c>
      <c r="O531" s="826">
        <v>0.5</v>
      </c>
      <c r="P531" s="825"/>
      <c r="Q531" s="827">
        <v>0</v>
      </c>
      <c r="R531" s="822"/>
      <c r="S531" s="827">
        <v>0</v>
      </c>
      <c r="T531" s="826"/>
      <c r="U531" s="828">
        <v>0</v>
      </c>
    </row>
    <row r="532" spans="1:21" ht="14.45" customHeight="1" x14ac:dyDescent="0.2">
      <c r="A532" s="821">
        <v>30</v>
      </c>
      <c r="B532" s="822" t="s">
        <v>2955</v>
      </c>
      <c r="C532" s="822" t="s">
        <v>2959</v>
      </c>
      <c r="D532" s="823" t="s">
        <v>4176</v>
      </c>
      <c r="E532" s="824" t="s">
        <v>2967</v>
      </c>
      <c r="F532" s="822" t="s">
        <v>2956</v>
      </c>
      <c r="G532" s="822" t="s">
        <v>3155</v>
      </c>
      <c r="H532" s="822" t="s">
        <v>587</v>
      </c>
      <c r="I532" s="822" t="s">
        <v>2474</v>
      </c>
      <c r="J532" s="822" t="s">
        <v>2471</v>
      </c>
      <c r="K532" s="822" t="s">
        <v>2475</v>
      </c>
      <c r="L532" s="825">
        <v>11.48</v>
      </c>
      <c r="M532" s="825">
        <v>11.48</v>
      </c>
      <c r="N532" s="822">
        <v>1</v>
      </c>
      <c r="O532" s="826">
        <v>1</v>
      </c>
      <c r="P532" s="825">
        <v>11.48</v>
      </c>
      <c r="Q532" s="827">
        <v>1</v>
      </c>
      <c r="R532" s="822">
        <v>1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30</v>
      </c>
      <c r="B533" s="822" t="s">
        <v>2955</v>
      </c>
      <c r="C533" s="822" t="s">
        <v>2959</v>
      </c>
      <c r="D533" s="823" t="s">
        <v>4176</v>
      </c>
      <c r="E533" s="824" t="s">
        <v>2967</v>
      </c>
      <c r="F533" s="822" t="s">
        <v>2956</v>
      </c>
      <c r="G533" s="822" t="s">
        <v>3155</v>
      </c>
      <c r="H533" s="822" t="s">
        <v>587</v>
      </c>
      <c r="I533" s="822" t="s">
        <v>2476</v>
      </c>
      <c r="J533" s="822" t="s">
        <v>2471</v>
      </c>
      <c r="K533" s="822" t="s">
        <v>2453</v>
      </c>
      <c r="L533" s="825">
        <v>34.47</v>
      </c>
      <c r="M533" s="825">
        <v>34.47</v>
      </c>
      <c r="N533" s="822">
        <v>1</v>
      </c>
      <c r="O533" s="826">
        <v>0.5</v>
      </c>
      <c r="P533" s="825"/>
      <c r="Q533" s="827">
        <v>0</v>
      </c>
      <c r="R533" s="822"/>
      <c r="S533" s="827">
        <v>0</v>
      </c>
      <c r="T533" s="826"/>
      <c r="U533" s="828">
        <v>0</v>
      </c>
    </row>
    <row r="534" spans="1:21" ht="14.45" customHeight="1" x14ac:dyDescent="0.2">
      <c r="A534" s="821">
        <v>30</v>
      </c>
      <c r="B534" s="822" t="s">
        <v>2955</v>
      </c>
      <c r="C534" s="822" t="s">
        <v>2959</v>
      </c>
      <c r="D534" s="823" t="s">
        <v>4176</v>
      </c>
      <c r="E534" s="824" t="s">
        <v>2967</v>
      </c>
      <c r="F534" s="822" t="s">
        <v>2956</v>
      </c>
      <c r="G534" s="822" t="s">
        <v>3779</v>
      </c>
      <c r="H534" s="822" t="s">
        <v>329</v>
      </c>
      <c r="I534" s="822" t="s">
        <v>3780</v>
      </c>
      <c r="J534" s="822" t="s">
        <v>1510</v>
      </c>
      <c r="K534" s="822" t="s">
        <v>3781</v>
      </c>
      <c r="L534" s="825">
        <v>183.06</v>
      </c>
      <c r="M534" s="825">
        <v>183.06</v>
      </c>
      <c r="N534" s="822">
        <v>1</v>
      </c>
      <c r="O534" s="826">
        <v>1</v>
      </c>
      <c r="P534" s="825">
        <v>183.06</v>
      </c>
      <c r="Q534" s="827">
        <v>1</v>
      </c>
      <c r="R534" s="822">
        <v>1</v>
      </c>
      <c r="S534" s="827">
        <v>1</v>
      </c>
      <c r="T534" s="826">
        <v>1</v>
      </c>
      <c r="U534" s="828">
        <v>1</v>
      </c>
    </row>
    <row r="535" spans="1:21" ht="14.45" customHeight="1" x14ac:dyDescent="0.2">
      <c r="A535" s="821">
        <v>30</v>
      </c>
      <c r="B535" s="822" t="s">
        <v>2955</v>
      </c>
      <c r="C535" s="822" t="s">
        <v>2959</v>
      </c>
      <c r="D535" s="823" t="s">
        <v>4176</v>
      </c>
      <c r="E535" s="824" t="s">
        <v>2967</v>
      </c>
      <c r="F535" s="822" t="s">
        <v>2956</v>
      </c>
      <c r="G535" s="822" t="s">
        <v>3156</v>
      </c>
      <c r="H535" s="822" t="s">
        <v>329</v>
      </c>
      <c r="I535" s="822" t="s">
        <v>3157</v>
      </c>
      <c r="J535" s="822" t="s">
        <v>1454</v>
      </c>
      <c r="K535" s="822" t="s">
        <v>2922</v>
      </c>
      <c r="L535" s="825">
        <v>105.44</v>
      </c>
      <c r="M535" s="825">
        <v>105.44</v>
      </c>
      <c r="N535" s="822">
        <v>1</v>
      </c>
      <c r="O535" s="826">
        <v>0.5</v>
      </c>
      <c r="P535" s="825"/>
      <c r="Q535" s="827">
        <v>0</v>
      </c>
      <c r="R535" s="822"/>
      <c r="S535" s="827">
        <v>0</v>
      </c>
      <c r="T535" s="826"/>
      <c r="U535" s="828">
        <v>0</v>
      </c>
    </row>
    <row r="536" spans="1:21" ht="14.45" customHeight="1" x14ac:dyDescent="0.2">
      <c r="A536" s="821">
        <v>30</v>
      </c>
      <c r="B536" s="822" t="s">
        <v>2955</v>
      </c>
      <c r="C536" s="822" t="s">
        <v>2959</v>
      </c>
      <c r="D536" s="823" t="s">
        <v>4176</v>
      </c>
      <c r="E536" s="824" t="s">
        <v>2967</v>
      </c>
      <c r="F536" s="822" t="s">
        <v>2956</v>
      </c>
      <c r="G536" s="822" t="s">
        <v>3161</v>
      </c>
      <c r="H536" s="822" t="s">
        <v>329</v>
      </c>
      <c r="I536" s="822" t="s">
        <v>3162</v>
      </c>
      <c r="J536" s="822" t="s">
        <v>3163</v>
      </c>
      <c r="K536" s="822" t="s">
        <v>3164</v>
      </c>
      <c r="L536" s="825">
        <v>1240.29</v>
      </c>
      <c r="M536" s="825">
        <v>1240.29</v>
      </c>
      <c r="N536" s="822">
        <v>1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30</v>
      </c>
      <c r="B537" s="822" t="s">
        <v>2955</v>
      </c>
      <c r="C537" s="822" t="s">
        <v>2959</v>
      </c>
      <c r="D537" s="823" t="s">
        <v>4176</v>
      </c>
      <c r="E537" s="824" t="s">
        <v>2967</v>
      </c>
      <c r="F537" s="822" t="s">
        <v>2956</v>
      </c>
      <c r="G537" s="822" t="s">
        <v>3161</v>
      </c>
      <c r="H537" s="822" t="s">
        <v>329</v>
      </c>
      <c r="I537" s="822" t="s">
        <v>3782</v>
      </c>
      <c r="J537" s="822" t="s">
        <v>3163</v>
      </c>
      <c r="K537" s="822" t="s">
        <v>1965</v>
      </c>
      <c r="L537" s="825">
        <v>1544.99</v>
      </c>
      <c r="M537" s="825">
        <v>1544.99</v>
      </c>
      <c r="N537" s="822">
        <v>1</v>
      </c>
      <c r="O537" s="826">
        <v>0.5</v>
      </c>
      <c r="P537" s="825">
        <v>1544.99</v>
      </c>
      <c r="Q537" s="827">
        <v>1</v>
      </c>
      <c r="R537" s="822">
        <v>1</v>
      </c>
      <c r="S537" s="827">
        <v>1</v>
      </c>
      <c r="T537" s="826">
        <v>0.5</v>
      </c>
      <c r="U537" s="828">
        <v>1</v>
      </c>
    </row>
    <row r="538" spans="1:21" ht="14.45" customHeight="1" x14ac:dyDescent="0.2">
      <c r="A538" s="821">
        <v>30</v>
      </c>
      <c r="B538" s="822" t="s">
        <v>2955</v>
      </c>
      <c r="C538" s="822" t="s">
        <v>2959</v>
      </c>
      <c r="D538" s="823" t="s">
        <v>4176</v>
      </c>
      <c r="E538" s="824" t="s">
        <v>2967</v>
      </c>
      <c r="F538" s="822" t="s">
        <v>2956</v>
      </c>
      <c r="G538" s="822" t="s">
        <v>3165</v>
      </c>
      <c r="H538" s="822" t="s">
        <v>329</v>
      </c>
      <c r="I538" s="822" t="s">
        <v>3783</v>
      </c>
      <c r="J538" s="822" t="s">
        <v>3167</v>
      </c>
      <c r="K538" s="822" t="s">
        <v>3784</v>
      </c>
      <c r="L538" s="825">
        <v>704.59</v>
      </c>
      <c r="M538" s="825">
        <v>704.59</v>
      </c>
      <c r="N538" s="822">
        <v>1</v>
      </c>
      <c r="O538" s="826">
        <v>1</v>
      </c>
      <c r="P538" s="825">
        <v>704.59</v>
      </c>
      <c r="Q538" s="827">
        <v>1</v>
      </c>
      <c r="R538" s="822">
        <v>1</v>
      </c>
      <c r="S538" s="827">
        <v>1</v>
      </c>
      <c r="T538" s="826">
        <v>1</v>
      </c>
      <c r="U538" s="828">
        <v>1</v>
      </c>
    </row>
    <row r="539" spans="1:21" ht="14.45" customHeight="1" x14ac:dyDescent="0.2">
      <c r="A539" s="821">
        <v>30</v>
      </c>
      <c r="B539" s="822" t="s">
        <v>2955</v>
      </c>
      <c r="C539" s="822" t="s">
        <v>2959</v>
      </c>
      <c r="D539" s="823" t="s">
        <v>4176</v>
      </c>
      <c r="E539" s="824" t="s">
        <v>2967</v>
      </c>
      <c r="F539" s="822" t="s">
        <v>2956</v>
      </c>
      <c r="G539" s="822" t="s">
        <v>3165</v>
      </c>
      <c r="H539" s="822" t="s">
        <v>329</v>
      </c>
      <c r="I539" s="822" t="s">
        <v>3523</v>
      </c>
      <c r="J539" s="822" t="s">
        <v>3167</v>
      </c>
      <c r="K539" s="822" t="s">
        <v>3524</v>
      </c>
      <c r="L539" s="825">
        <v>566.19000000000005</v>
      </c>
      <c r="M539" s="825">
        <v>566.19000000000005</v>
      </c>
      <c r="N539" s="822">
        <v>1</v>
      </c>
      <c r="O539" s="826">
        <v>1</v>
      </c>
      <c r="P539" s="825">
        <v>566.19000000000005</v>
      </c>
      <c r="Q539" s="827">
        <v>1</v>
      </c>
      <c r="R539" s="822">
        <v>1</v>
      </c>
      <c r="S539" s="827">
        <v>1</v>
      </c>
      <c r="T539" s="826">
        <v>1</v>
      </c>
      <c r="U539" s="828">
        <v>1</v>
      </c>
    </row>
    <row r="540" spans="1:21" ht="14.45" customHeight="1" x14ac:dyDescent="0.2">
      <c r="A540" s="821">
        <v>30</v>
      </c>
      <c r="B540" s="822" t="s">
        <v>2955</v>
      </c>
      <c r="C540" s="822" t="s">
        <v>2959</v>
      </c>
      <c r="D540" s="823" t="s">
        <v>4176</v>
      </c>
      <c r="E540" s="824" t="s">
        <v>2967</v>
      </c>
      <c r="F540" s="822" t="s">
        <v>2956</v>
      </c>
      <c r="G540" s="822" t="s">
        <v>3172</v>
      </c>
      <c r="H540" s="822" t="s">
        <v>587</v>
      </c>
      <c r="I540" s="822" t="s">
        <v>2724</v>
      </c>
      <c r="J540" s="822" t="s">
        <v>2725</v>
      </c>
      <c r="K540" s="822" t="s">
        <v>2726</v>
      </c>
      <c r="L540" s="825">
        <v>122.96</v>
      </c>
      <c r="M540" s="825">
        <v>122.96</v>
      </c>
      <c r="N540" s="822">
        <v>1</v>
      </c>
      <c r="O540" s="826">
        <v>1</v>
      </c>
      <c r="P540" s="825"/>
      <c r="Q540" s="827">
        <v>0</v>
      </c>
      <c r="R540" s="822"/>
      <c r="S540" s="827">
        <v>0</v>
      </c>
      <c r="T540" s="826"/>
      <c r="U540" s="828">
        <v>0</v>
      </c>
    </row>
    <row r="541" spans="1:21" ht="14.45" customHeight="1" x14ac:dyDescent="0.2">
      <c r="A541" s="821">
        <v>30</v>
      </c>
      <c r="B541" s="822" t="s">
        <v>2955</v>
      </c>
      <c r="C541" s="822" t="s">
        <v>2959</v>
      </c>
      <c r="D541" s="823" t="s">
        <v>4176</v>
      </c>
      <c r="E541" s="824" t="s">
        <v>2967</v>
      </c>
      <c r="F541" s="822" t="s">
        <v>2956</v>
      </c>
      <c r="G541" s="822" t="s">
        <v>3172</v>
      </c>
      <c r="H541" s="822" t="s">
        <v>587</v>
      </c>
      <c r="I541" s="822" t="s">
        <v>3785</v>
      </c>
      <c r="J541" s="822" t="s">
        <v>2725</v>
      </c>
      <c r="K541" s="822" t="s">
        <v>3181</v>
      </c>
      <c r="L541" s="825">
        <v>245.91</v>
      </c>
      <c r="M541" s="825">
        <v>245.91</v>
      </c>
      <c r="N541" s="822">
        <v>1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30</v>
      </c>
      <c r="B542" s="822" t="s">
        <v>2955</v>
      </c>
      <c r="C542" s="822" t="s">
        <v>2959</v>
      </c>
      <c r="D542" s="823" t="s">
        <v>4176</v>
      </c>
      <c r="E542" s="824" t="s">
        <v>2967</v>
      </c>
      <c r="F542" s="822" t="s">
        <v>2956</v>
      </c>
      <c r="G542" s="822" t="s">
        <v>3182</v>
      </c>
      <c r="H542" s="822" t="s">
        <v>587</v>
      </c>
      <c r="I542" s="822" t="s">
        <v>2652</v>
      </c>
      <c r="J542" s="822" t="s">
        <v>1280</v>
      </c>
      <c r="K542" s="822" t="s">
        <v>1282</v>
      </c>
      <c r="L542" s="825">
        <v>0</v>
      </c>
      <c r="M542" s="825">
        <v>0</v>
      </c>
      <c r="N542" s="822">
        <v>7</v>
      </c>
      <c r="O542" s="826">
        <v>4.5</v>
      </c>
      <c r="P542" s="825">
        <v>0</v>
      </c>
      <c r="Q542" s="827"/>
      <c r="R542" s="822">
        <v>3</v>
      </c>
      <c r="S542" s="827">
        <v>0.42857142857142855</v>
      </c>
      <c r="T542" s="826">
        <v>1.5</v>
      </c>
      <c r="U542" s="828">
        <v>0.33333333333333331</v>
      </c>
    </row>
    <row r="543" spans="1:21" ht="14.45" customHeight="1" x14ac:dyDescent="0.2">
      <c r="A543" s="821">
        <v>30</v>
      </c>
      <c r="B543" s="822" t="s">
        <v>2955</v>
      </c>
      <c r="C543" s="822" t="s">
        <v>2959</v>
      </c>
      <c r="D543" s="823" t="s">
        <v>4176</v>
      </c>
      <c r="E543" s="824" t="s">
        <v>2967</v>
      </c>
      <c r="F543" s="822" t="s">
        <v>2956</v>
      </c>
      <c r="G543" s="822" t="s">
        <v>3541</v>
      </c>
      <c r="H543" s="822" t="s">
        <v>329</v>
      </c>
      <c r="I543" s="822" t="s">
        <v>3786</v>
      </c>
      <c r="J543" s="822" t="s">
        <v>3543</v>
      </c>
      <c r="K543" s="822" t="s">
        <v>705</v>
      </c>
      <c r="L543" s="825">
        <v>2071.9899999999998</v>
      </c>
      <c r="M543" s="825">
        <v>2071.9899999999998</v>
      </c>
      <c r="N543" s="822">
        <v>1</v>
      </c>
      <c r="O543" s="826">
        <v>0.5</v>
      </c>
      <c r="P543" s="825">
        <v>2071.9899999999998</v>
      </c>
      <c r="Q543" s="827">
        <v>1</v>
      </c>
      <c r="R543" s="822">
        <v>1</v>
      </c>
      <c r="S543" s="827">
        <v>1</v>
      </c>
      <c r="T543" s="826">
        <v>0.5</v>
      </c>
      <c r="U543" s="828">
        <v>1</v>
      </c>
    </row>
    <row r="544" spans="1:21" ht="14.45" customHeight="1" x14ac:dyDescent="0.2">
      <c r="A544" s="821">
        <v>30</v>
      </c>
      <c r="B544" s="822" t="s">
        <v>2955</v>
      </c>
      <c r="C544" s="822" t="s">
        <v>2959</v>
      </c>
      <c r="D544" s="823" t="s">
        <v>4176</v>
      </c>
      <c r="E544" s="824" t="s">
        <v>2967</v>
      </c>
      <c r="F544" s="822" t="s">
        <v>2956</v>
      </c>
      <c r="G544" s="822" t="s">
        <v>3185</v>
      </c>
      <c r="H544" s="822" t="s">
        <v>329</v>
      </c>
      <c r="I544" s="822" t="s">
        <v>3188</v>
      </c>
      <c r="J544" s="822" t="s">
        <v>1551</v>
      </c>
      <c r="K544" s="822" t="s">
        <v>1041</v>
      </c>
      <c r="L544" s="825">
        <v>42.08</v>
      </c>
      <c r="M544" s="825">
        <v>252.48</v>
      </c>
      <c r="N544" s="822">
        <v>6</v>
      </c>
      <c r="O544" s="826">
        <v>3.5</v>
      </c>
      <c r="P544" s="825">
        <v>126.24</v>
      </c>
      <c r="Q544" s="827">
        <v>0.5</v>
      </c>
      <c r="R544" s="822">
        <v>3</v>
      </c>
      <c r="S544" s="827">
        <v>0.5</v>
      </c>
      <c r="T544" s="826">
        <v>1.5</v>
      </c>
      <c r="U544" s="828">
        <v>0.42857142857142855</v>
      </c>
    </row>
    <row r="545" spans="1:21" ht="14.45" customHeight="1" x14ac:dyDescent="0.2">
      <c r="A545" s="821">
        <v>30</v>
      </c>
      <c r="B545" s="822" t="s">
        <v>2955</v>
      </c>
      <c r="C545" s="822" t="s">
        <v>2959</v>
      </c>
      <c r="D545" s="823" t="s">
        <v>4176</v>
      </c>
      <c r="E545" s="824" t="s">
        <v>2967</v>
      </c>
      <c r="F545" s="822" t="s">
        <v>2956</v>
      </c>
      <c r="G545" s="822" t="s">
        <v>3553</v>
      </c>
      <c r="H545" s="822" t="s">
        <v>329</v>
      </c>
      <c r="I545" s="822" t="s">
        <v>3554</v>
      </c>
      <c r="J545" s="822" t="s">
        <v>1557</v>
      </c>
      <c r="K545" s="822" t="s">
        <v>1558</v>
      </c>
      <c r="L545" s="825">
        <v>657.67</v>
      </c>
      <c r="M545" s="825">
        <v>657.67</v>
      </c>
      <c r="N545" s="822">
        <v>1</v>
      </c>
      <c r="O545" s="826">
        <v>1</v>
      </c>
      <c r="P545" s="825">
        <v>657.67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30</v>
      </c>
      <c r="B546" s="822" t="s">
        <v>2955</v>
      </c>
      <c r="C546" s="822" t="s">
        <v>2959</v>
      </c>
      <c r="D546" s="823" t="s">
        <v>4176</v>
      </c>
      <c r="E546" s="824" t="s">
        <v>2967</v>
      </c>
      <c r="F546" s="822" t="s">
        <v>2956</v>
      </c>
      <c r="G546" s="822" t="s">
        <v>3190</v>
      </c>
      <c r="H546" s="822" t="s">
        <v>329</v>
      </c>
      <c r="I546" s="822" t="s">
        <v>3787</v>
      </c>
      <c r="J546" s="822" t="s">
        <v>3788</v>
      </c>
      <c r="K546" s="822" t="s">
        <v>3789</v>
      </c>
      <c r="L546" s="825">
        <v>36.909999999999997</v>
      </c>
      <c r="M546" s="825">
        <v>36.909999999999997</v>
      </c>
      <c r="N546" s="822">
        <v>1</v>
      </c>
      <c r="O546" s="826">
        <v>1</v>
      </c>
      <c r="P546" s="825"/>
      <c r="Q546" s="827">
        <v>0</v>
      </c>
      <c r="R546" s="822"/>
      <c r="S546" s="827">
        <v>0</v>
      </c>
      <c r="T546" s="826"/>
      <c r="U546" s="828">
        <v>0</v>
      </c>
    </row>
    <row r="547" spans="1:21" ht="14.45" customHeight="1" x14ac:dyDescent="0.2">
      <c r="A547" s="821">
        <v>30</v>
      </c>
      <c r="B547" s="822" t="s">
        <v>2955</v>
      </c>
      <c r="C547" s="822" t="s">
        <v>2959</v>
      </c>
      <c r="D547" s="823" t="s">
        <v>4176</v>
      </c>
      <c r="E547" s="824" t="s">
        <v>2967</v>
      </c>
      <c r="F547" s="822" t="s">
        <v>2956</v>
      </c>
      <c r="G547" s="822" t="s">
        <v>3190</v>
      </c>
      <c r="H547" s="822" t="s">
        <v>329</v>
      </c>
      <c r="I547" s="822" t="s">
        <v>3790</v>
      </c>
      <c r="J547" s="822" t="s">
        <v>3788</v>
      </c>
      <c r="K547" s="822" t="s">
        <v>1448</v>
      </c>
      <c r="L547" s="825">
        <v>73.83</v>
      </c>
      <c r="M547" s="825">
        <v>73.83</v>
      </c>
      <c r="N547" s="822">
        <v>1</v>
      </c>
      <c r="O547" s="826">
        <v>0.5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30</v>
      </c>
      <c r="B548" s="822" t="s">
        <v>2955</v>
      </c>
      <c r="C548" s="822" t="s">
        <v>2959</v>
      </c>
      <c r="D548" s="823" t="s">
        <v>4176</v>
      </c>
      <c r="E548" s="824" t="s">
        <v>2967</v>
      </c>
      <c r="F548" s="822" t="s">
        <v>2956</v>
      </c>
      <c r="G548" s="822" t="s">
        <v>3194</v>
      </c>
      <c r="H548" s="822" t="s">
        <v>329</v>
      </c>
      <c r="I548" s="822" t="s">
        <v>3791</v>
      </c>
      <c r="J548" s="822" t="s">
        <v>3792</v>
      </c>
      <c r="K548" s="822" t="s">
        <v>1453</v>
      </c>
      <c r="L548" s="825">
        <v>59.88</v>
      </c>
      <c r="M548" s="825">
        <v>59.88</v>
      </c>
      <c r="N548" s="822">
        <v>1</v>
      </c>
      <c r="O548" s="826">
        <v>0.5</v>
      </c>
      <c r="P548" s="825">
        <v>59.88</v>
      </c>
      <c r="Q548" s="827">
        <v>1</v>
      </c>
      <c r="R548" s="822">
        <v>1</v>
      </c>
      <c r="S548" s="827">
        <v>1</v>
      </c>
      <c r="T548" s="826">
        <v>0.5</v>
      </c>
      <c r="U548" s="828">
        <v>1</v>
      </c>
    </row>
    <row r="549" spans="1:21" ht="14.45" customHeight="1" x14ac:dyDescent="0.2">
      <c r="A549" s="821">
        <v>30</v>
      </c>
      <c r="B549" s="822" t="s">
        <v>2955</v>
      </c>
      <c r="C549" s="822" t="s">
        <v>2959</v>
      </c>
      <c r="D549" s="823" t="s">
        <v>4176</v>
      </c>
      <c r="E549" s="824" t="s">
        <v>2967</v>
      </c>
      <c r="F549" s="822" t="s">
        <v>2956</v>
      </c>
      <c r="G549" s="822" t="s">
        <v>3194</v>
      </c>
      <c r="H549" s="822" t="s">
        <v>587</v>
      </c>
      <c r="I549" s="822" t="s">
        <v>2499</v>
      </c>
      <c r="J549" s="822" t="s">
        <v>1449</v>
      </c>
      <c r="K549" s="822" t="s">
        <v>2500</v>
      </c>
      <c r="L549" s="825">
        <v>103.72</v>
      </c>
      <c r="M549" s="825">
        <v>103.72</v>
      </c>
      <c r="N549" s="822">
        <v>1</v>
      </c>
      <c r="O549" s="826">
        <v>0.5</v>
      </c>
      <c r="P549" s="825">
        <v>103.72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30</v>
      </c>
      <c r="B550" s="822" t="s">
        <v>2955</v>
      </c>
      <c r="C550" s="822" t="s">
        <v>2959</v>
      </c>
      <c r="D550" s="823" t="s">
        <v>4176</v>
      </c>
      <c r="E550" s="824" t="s">
        <v>2967</v>
      </c>
      <c r="F550" s="822" t="s">
        <v>2956</v>
      </c>
      <c r="G550" s="822" t="s">
        <v>3198</v>
      </c>
      <c r="H550" s="822" t="s">
        <v>329</v>
      </c>
      <c r="I550" s="822" t="s">
        <v>3793</v>
      </c>
      <c r="J550" s="822" t="s">
        <v>933</v>
      </c>
      <c r="K550" s="822" t="s">
        <v>934</v>
      </c>
      <c r="L550" s="825">
        <v>50.89</v>
      </c>
      <c r="M550" s="825">
        <v>50.89</v>
      </c>
      <c r="N550" s="822">
        <v>1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30</v>
      </c>
      <c r="B551" s="822" t="s">
        <v>2955</v>
      </c>
      <c r="C551" s="822" t="s">
        <v>2959</v>
      </c>
      <c r="D551" s="823" t="s">
        <v>4176</v>
      </c>
      <c r="E551" s="824" t="s">
        <v>2967</v>
      </c>
      <c r="F551" s="822" t="s">
        <v>2956</v>
      </c>
      <c r="G551" s="822" t="s">
        <v>3198</v>
      </c>
      <c r="H551" s="822" t="s">
        <v>329</v>
      </c>
      <c r="I551" s="822" t="s">
        <v>3794</v>
      </c>
      <c r="J551" s="822" t="s">
        <v>3795</v>
      </c>
      <c r="K551" s="822" t="s">
        <v>3796</v>
      </c>
      <c r="L551" s="825">
        <v>63.61</v>
      </c>
      <c r="M551" s="825">
        <v>63.61</v>
      </c>
      <c r="N551" s="822">
        <v>1</v>
      </c>
      <c r="O551" s="826">
        <v>0.5</v>
      </c>
      <c r="P551" s="825">
        <v>63.61</v>
      </c>
      <c r="Q551" s="827">
        <v>1</v>
      </c>
      <c r="R551" s="822">
        <v>1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30</v>
      </c>
      <c r="B552" s="822" t="s">
        <v>2955</v>
      </c>
      <c r="C552" s="822" t="s">
        <v>2959</v>
      </c>
      <c r="D552" s="823" t="s">
        <v>4176</v>
      </c>
      <c r="E552" s="824" t="s">
        <v>2967</v>
      </c>
      <c r="F552" s="822" t="s">
        <v>2956</v>
      </c>
      <c r="G552" s="822" t="s">
        <v>3797</v>
      </c>
      <c r="H552" s="822" t="s">
        <v>329</v>
      </c>
      <c r="I552" s="822" t="s">
        <v>3798</v>
      </c>
      <c r="J552" s="822" t="s">
        <v>3799</v>
      </c>
      <c r="K552" s="822" t="s">
        <v>3800</v>
      </c>
      <c r="L552" s="825">
        <v>0</v>
      </c>
      <c r="M552" s="825">
        <v>0</v>
      </c>
      <c r="N552" s="822">
        <v>1</v>
      </c>
      <c r="O552" s="826">
        <v>0.5</v>
      </c>
      <c r="P552" s="825">
        <v>0</v>
      </c>
      <c r="Q552" s="827"/>
      <c r="R552" s="822">
        <v>1</v>
      </c>
      <c r="S552" s="827">
        <v>1</v>
      </c>
      <c r="T552" s="826">
        <v>0.5</v>
      </c>
      <c r="U552" s="828">
        <v>1</v>
      </c>
    </row>
    <row r="553" spans="1:21" ht="14.45" customHeight="1" x14ac:dyDescent="0.2">
      <c r="A553" s="821">
        <v>30</v>
      </c>
      <c r="B553" s="822" t="s">
        <v>2955</v>
      </c>
      <c r="C553" s="822" t="s">
        <v>2959</v>
      </c>
      <c r="D553" s="823" t="s">
        <v>4176</v>
      </c>
      <c r="E553" s="824" t="s">
        <v>2967</v>
      </c>
      <c r="F553" s="822" t="s">
        <v>2956</v>
      </c>
      <c r="G553" s="822" t="s">
        <v>3206</v>
      </c>
      <c r="H553" s="822" t="s">
        <v>329</v>
      </c>
      <c r="I553" s="822" t="s">
        <v>3207</v>
      </c>
      <c r="J553" s="822" t="s">
        <v>1471</v>
      </c>
      <c r="K553" s="822" t="s">
        <v>3208</v>
      </c>
      <c r="L553" s="825">
        <v>137.88</v>
      </c>
      <c r="M553" s="825">
        <v>275.76</v>
      </c>
      <c r="N553" s="822">
        <v>2</v>
      </c>
      <c r="O553" s="826">
        <v>2</v>
      </c>
      <c r="P553" s="825">
        <v>137.88</v>
      </c>
      <c r="Q553" s="827">
        <v>0.5</v>
      </c>
      <c r="R553" s="822">
        <v>1</v>
      </c>
      <c r="S553" s="827">
        <v>0.5</v>
      </c>
      <c r="T553" s="826">
        <v>1</v>
      </c>
      <c r="U553" s="828">
        <v>0.5</v>
      </c>
    </row>
    <row r="554" spans="1:21" ht="14.45" customHeight="1" x14ac:dyDescent="0.2">
      <c r="A554" s="821">
        <v>30</v>
      </c>
      <c r="B554" s="822" t="s">
        <v>2955</v>
      </c>
      <c r="C554" s="822" t="s">
        <v>2959</v>
      </c>
      <c r="D554" s="823" t="s">
        <v>4176</v>
      </c>
      <c r="E554" s="824" t="s">
        <v>2967</v>
      </c>
      <c r="F554" s="822" t="s">
        <v>2956</v>
      </c>
      <c r="G554" s="822" t="s">
        <v>3211</v>
      </c>
      <c r="H554" s="822" t="s">
        <v>329</v>
      </c>
      <c r="I554" s="822" t="s">
        <v>3212</v>
      </c>
      <c r="J554" s="822" t="s">
        <v>3213</v>
      </c>
      <c r="K554" s="822" t="s">
        <v>3214</v>
      </c>
      <c r="L554" s="825">
        <v>65.989999999999995</v>
      </c>
      <c r="M554" s="825">
        <v>131.97999999999999</v>
      </c>
      <c r="N554" s="822">
        <v>2</v>
      </c>
      <c r="O554" s="826">
        <v>1</v>
      </c>
      <c r="P554" s="825">
        <v>65.989999999999995</v>
      </c>
      <c r="Q554" s="827">
        <v>0.5</v>
      </c>
      <c r="R554" s="822">
        <v>1</v>
      </c>
      <c r="S554" s="827">
        <v>0.5</v>
      </c>
      <c r="T554" s="826">
        <v>0.5</v>
      </c>
      <c r="U554" s="828">
        <v>0.5</v>
      </c>
    </row>
    <row r="555" spans="1:21" ht="14.45" customHeight="1" x14ac:dyDescent="0.2">
      <c r="A555" s="821">
        <v>30</v>
      </c>
      <c r="B555" s="822" t="s">
        <v>2955</v>
      </c>
      <c r="C555" s="822" t="s">
        <v>2959</v>
      </c>
      <c r="D555" s="823" t="s">
        <v>4176</v>
      </c>
      <c r="E555" s="824" t="s">
        <v>2967</v>
      </c>
      <c r="F555" s="822" t="s">
        <v>2956</v>
      </c>
      <c r="G555" s="822" t="s">
        <v>3215</v>
      </c>
      <c r="H555" s="822" t="s">
        <v>587</v>
      </c>
      <c r="I555" s="822" t="s">
        <v>2379</v>
      </c>
      <c r="J555" s="822" t="s">
        <v>2380</v>
      </c>
      <c r="K555" s="822" t="s">
        <v>2381</v>
      </c>
      <c r="L555" s="825">
        <v>131.32</v>
      </c>
      <c r="M555" s="825">
        <v>131.32</v>
      </c>
      <c r="N555" s="822">
        <v>1</v>
      </c>
      <c r="O555" s="826">
        <v>0.5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30</v>
      </c>
      <c r="B556" s="822" t="s">
        <v>2955</v>
      </c>
      <c r="C556" s="822" t="s">
        <v>2959</v>
      </c>
      <c r="D556" s="823" t="s">
        <v>4176</v>
      </c>
      <c r="E556" s="824" t="s">
        <v>2967</v>
      </c>
      <c r="F556" s="822" t="s">
        <v>2956</v>
      </c>
      <c r="G556" s="822" t="s">
        <v>3216</v>
      </c>
      <c r="H556" s="822" t="s">
        <v>329</v>
      </c>
      <c r="I556" s="822" t="s">
        <v>3217</v>
      </c>
      <c r="J556" s="822" t="s">
        <v>3218</v>
      </c>
      <c r="K556" s="822" t="s">
        <v>1534</v>
      </c>
      <c r="L556" s="825">
        <v>43.94</v>
      </c>
      <c r="M556" s="825">
        <v>43.94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30</v>
      </c>
      <c r="B557" s="822" t="s">
        <v>2955</v>
      </c>
      <c r="C557" s="822" t="s">
        <v>2959</v>
      </c>
      <c r="D557" s="823" t="s">
        <v>4176</v>
      </c>
      <c r="E557" s="824" t="s">
        <v>2967</v>
      </c>
      <c r="F557" s="822" t="s">
        <v>2956</v>
      </c>
      <c r="G557" s="822" t="s">
        <v>3219</v>
      </c>
      <c r="H557" s="822" t="s">
        <v>329</v>
      </c>
      <c r="I557" s="822" t="s">
        <v>3224</v>
      </c>
      <c r="J557" s="822" t="s">
        <v>3225</v>
      </c>
      <c r="K557" s="822" t="s">
        <v>3226</v>
      </c>
      <c r="L557" s="825">
        <v>177.92</v>
      </c>
      <c r="M557" s="825">
        <v>177.92</v>
      </c>
      <c r="N557" s="822">
        <v>1</v>
      </c>
      <c r="O557" s="826">
        <v>0.5</v>
      </c>
      <c r="P557" s="825">
        <v>177.92</v>
      </c>
      <c r="Q557" s="827">
        <v>1</v>
      </c>
      <c r="R557" s="822">
        <v>1</v>
      </c>
      <c r="S557" s="827">
        <v>1</v>
      </c>
      <c r="T557" s="826">
        <v>0.5</v>
      </c>
      <c r="U557" s="828">
        <v>1</v>
      </c>
    </row>
    <row r="558" spans="1:21" ht="14.45" customHeight="1" x14ac:dyDescent="0.2">
      <c r="A558" s="821">
        <v>30</v>
      </c>
      <c r="B558" s="822" t="s">
        <v>2955</v>
      </c>
      <c r="C558" s="822" t="s">
        <v>2959</v>
      </c>
      <c r="D558" s="823" t="s">
        <v>4176</v>
      </c>
      <c r="E558" s="824" t="s">
        <v>2967</v>
      </c>
      <c r="F558" s="822" t="s">
        <v>2956</v>
      </c>
      <c r="G558" s="822" t="s">
        <v>1574</v>
      </c>
      <c r="H558" s="822" t="s">
        <v>587</v>
      </c>
      <c r="I558" s="822" t="s">
        <v>2341</v>
      </c>
      <c r="J558" s="822" t="s">
        <v>2342</v>
      </c>
      <c r="K558" s="822" t="s">
        <v>2343</v>
      </c>
      <c r="L558" s="825">
        <v>120.61</v>
      </c>
      <c r="M558" s="825">
        <v>120.61</v>
      </c>
      <c r="N558" s="822">
        <v>1</v>
      </c>
      <c r="O558" s="826">
        <v>1</v>
      </c>
      <c r="P558" s="825">
        <v>120.61</v>
      </c>
      <c r="Q558" s="827">
        <v>1</v>
      </c>
      <c r="R558" s="822">
        <v>1</v>
      </c>
      <c r="S558" s="827">
        <v>1</v>
      </c>
      <c r="T558" s="826">
        <v>1</v>
      </c>
      <c r="U558" s="828">
        <v>1</v>
      </c>
    </row>
    <row r="559" spans="1:21" ht="14.45" customHeight="1" x14ac:dyDescent="0.2">
      <c r="A559" s="821">
        <v>30</v>
      </c>
      <c r="B559" s="822" t="s">
        <v>2955</v>
      </c>
      <c r="C559" s="822" t="s">
        <v>2959</v>
      </c>
      <c r="D559" s="823" t="s">
        <v>4176</v>
      </c>
      <c r="E559" s="824" t="s">
        <v>2967</v>
      </c>
      <c r="F559" s="822" t="s">
        <v>2956</v>
      </c>
      <c r="G559" s="822" t="s">
        <v>3231</v>
      </c>
      <c r="H559" s="822" t="s">
        <v>587</v>
      </c>
      <c r="I559" s="822" t="s">
        <v>2367</v>
      </c>
      <c r="J559" s="822" t="s">
        <v>889</v>
      </c>
      <c r="K559" s="822" t="s">
        <v>2368</v>
      </c>
      <c r="L559" s="825">
        <v>1771.84</v>
      </c>
      <c r="M559" s="825">
        <v>3543.68</v>
      </c>
      <c r="N559" s="822">
        <v>2</v>
      </c>
      <c r="O559" s="826">
        <v>1.5</v>
      </c>
      <c r="P559" s="825">
        <v>1771.84</v>
      </c>
      <c r="Q559" s="827">
        <v>0.5</v>
      </c>
      <c r="R559" s="822">
        <v>1</v>
      </c>
      <c r="S559" s="827">
        <v>0.5</v>
      </c>
      <c r="T559" s="826">
        <v>0.5</v>
      </c>
      <c r="U559" s="828">
        <v>0.33333333333333331</v>
      </c>
    </row>
    <row r="560" spans="1:21" ht="14.45" customHeight="1" x14ac:dyDescent="0.2">
      <c r="A560" s="821">
        <v>30</v>
      </c>
      <c r="B560" s="822" t="s">
        <v>2955</v>
      </c>
      <c r="C560" s="822" t="s">
        <v>2959</v>
      </c>
      <c r="D560" s="823" t="s">
        <v>4176</v>
      </c>
      <c r="E560" s="824" t="s">
        <v>2967</v>
      </c>
      <c r="F560" s="822" t="s">
        <v>2956</v>
      </c>
      <c r="G560" s="822" t="s">
        <v>3231</v>
      </c>
      <c r="H560" s="822" t="s">
        <v>329</v>
      </c>
      <c r="I560" s="822" t="s">
        <v>3801</v>
      </c>
      <c r="J560" s="822" t="s">
        <v>889</v>
      </c>
      <c r="K560" s="822" t="s">
        <v>848</v>
      </c>
      <c r="L560" s="825">
        <v>873.09</v>
      </c>
      <c r="M560" s="825">
        <v>873.09</v>
      </c>
      <c r="N560" s="822">
        <v>1</v>
      </c>
      <c r="O560" s="826">
        <v>0.5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30</v>
      </c>
      <c r="B561" s="822" t="s">
        <v>2955</v>
      </c>
      <c r="C561" s="822" t="s">
        <v>2959</v>
      </c>
      <c r="D561" s="823" t="s">
        <v>4176</v>
      </c>
      <c r="E561" s="824" t="s">
        <v>2967</v>
      </c>
      <c r="F561" s="822" t="s">
        <v>2956</v>
      </c>
      <c r="G561" s="822" t="s">
        <v>3231</v>
      </c>
      <c r="H561" s="822" t="s">
        <v>587</v>
      </c>
      <c r="I561" s="822" t="s">
        <v>2364</v>
      </c>
      <c r="J561" s="822" t="s">
        <v>889</v>
      </c>
      <c r="K561" s="822" t="s">
        <v>2365</v>
      </c>
      <c r="L561" s="825">
        <v>515</v>
      </c>
      <c r="M561" s="825">
        <v>515</v>
      </c>
      <c r="N561" s="822">
        <v>1</v>
      </c>
      <c r="O561" s="826">
        <v>0.5</v>
      </c>
      <c r="P561" s="825"/>
      <c r="Q561" s="827">
        <v>0</v>
      </c>
      <c r="R561" s="822"/>
      <c r="S561" s="827">
        <v>0</v>
      </c>
      <c r="T561" s="826"/>
      <c r="U561" s="828">
        <v>0</v>
      </c>
    </row>
    <row r="562" spans="1:21" ht="14.45" customHeight="1" x14ac:dyDescent="0.2">
      <c r="A562" s="821">
        <v>30</v>
      </c>
      <c r="B562" s="822" t="s">
        <v>2955</v>
      </c>
      <c r="C562" s="822" t="s">
        <v>2959</v>
      </c>
      <c r="D562" s="823" t="s">
        <v>4176</v>
      </c>
      <c r="E562" s="824" t="s">
        <v>2967</v>
      </c>
      <c r="F562" s="822" t="s">
        <v>2956</v>
      </c>
      <c r="G562" s="822" t="s">
        <v>3802</v>
      </c>
      <c r="H562" s="822" t="s">
        <v>329</v>
      </c>
      <c r="I562" s="822" t="s">
        <v>3803</v>
      </c>
      <c r="J562" s="822" t="s">
        <v>672</v>
      </c>
      <c r="K562" s="822" t="s">
        <v>3804</v>
      </c>
      <c r="L562" s="825">
        <v>193.98</v>
      </c>
      <c r="M562" s="825">
        <v>193.98</v>
      </c>
      <c r="N562" s="822">
        <v>1</v>
      </c>
      <c r="O562" s="826">
        <v>1</v>
      </c>
      <c r="P562" s="825">
        <v>193.98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30</v>
      </c>
      <c r="B563" s="822" t="s">
        <v>2955</v>
      </c>
      <c r="C563" s="822" t="s">
        <v>2959</v>
      </c>
      <c r="D563" s="823" t="s">
        <v>4176</v>
      </c>
      <c r="E563" s="824" t="s">
        <v>2967</v>
      </c>
      <c r="F563" s="822" t="s">
        <v>2956</v>
      </c>
      <c r="G563" s="822" t="s">
        <v>3604</v>
      </c>
      <c r="H563" s="822" t="s">
        <v>329</v>
      </c>
      <c r="I563" s="822" t="s">
        <v>3805</v>
      </c>
      <c r="J563" s="822" t="s">
        <v>3606</v>
      </c>
      <c r="K563" s="822" t="s">
        <v>3806</v>
      </c>
      <c r="L563" s="825">
        <v>109.17</v>
      </c>
      <c r="M563" s="825">
        <v>218.34</v>
      </c>
      <c r="N563" s="822">
        <v>2</v>
      </c>
      <c r="O563" s="826">
        <v>1.5</v>
      </c>
      <c r="P563" s="825">
        <v>109.17</v>
      </c>
      <c r="Q563" s="827">
        <v>0.5</v>
      </c>
      <c r="R563" s="822">
        <v>1</v>
      </c>
      <c r="S563" s="827">
        <v>0.5</v>
      </c>
      <c r="T563" s="826">
        <v>1</v>
      </c>
      <c r="U563" s="828">
        <v>0.66666666666666663</v>
      </c>
    </row>
    <row r="564" spans="1:21" ht="14.45" customHeight="1" x14ac:dyDescent="0.2">
      <c r="A564" s="821">
        <v>30</v>
      </c>
      <c r="B564" s="822" t="s">
        <v>2955</v>
      </c>
      <c r="C564" s="822" t="s">
        <v>2959</v>
      </c>
      <c r="D564" s="823" t="s">
        <v>4176</v>
      </c>
      <c r="E564" s="824" t="s">
        <v>2967</v>
      </c>
      <c r="F564" s="822" t="s">
        <v>2956</v>
      </c>
      <c r="G564" s="822" t="s">
        <v>3604</v>
      </c>
      <c r="H564" s="822" t="s">
        <v>329</v>
      </c>
      <c r="I564" s="822" t="s">
        <v>3807</v>
      </c>
      <c r="J564" s="822" t="s">
        <v>3606</v>
      </c>
      <c r="K564" s="822" t="s">
        <v>3808</v>
      </c>
      <c r="L564" s="825">
        <v>218.32</v>
      </c>
      <c r="M564" s="825">
        <v>218.32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30</v>
      </c>
      <c r="B565" s="822" t="s">
        <v>2955</v>
      </c>
      <c r="C565" s="822" t="s">
        <v>2959</v>
      </c>
      <c r="D565" s="823" t="s">
        <v>4176</v>
      </c>
      <c r="E565" s="824" t="s">
        <v>2967</v>
      </c>
      <c r="F565" s="822" t="s">
        <v>2956</v>
      </c>
      <c r="G565" s="822" t="s">
        <v>3234</v>
      </c>
      <c r="H565" s="822" t="s">
        <v>587</v>
      </c>
      <c r="I565" s="822" t="s">
        <v>3809</v>
      </c>
      <c r="J565" s="822" t="s">
        <v>1094</v>
      </c>
      <c r="K565" s="822" t="s">
        <v>3810</v>
      </c>
      <c r="L565" s="825">
        <v>165.63</v>
      </c>
      <c r="M565" s="825">
        <v>165.63</v>
      </c>
      <c r="N565" s="822">
        <v>1</v>
      </c>
      <c r="O565" s="826">
        <v>0.5</v>
      </c>
      <c r="P565" s="825">
        <v>165.63</v>
      </c>
      <c r="Q565" s="827">
        <v>1</v>
      </c>
      <c r="R565" s="822">
        <v>1</v>
      </c>
      <c r="S565" s="827">
        <v>1</v>
      </c>
      <c r="T565" s="826">
        <v>0.5</v>
      </c>
      <c r="U565" s="828">
        <v>1</v>
      </c>
    </row>
    <row r="566" spans="1:21" ht="14.45" customHeight="1" x14ac:dyDescent="0.2">
      <c r="A566" s="821">
        <v>30</v>
      </c>
      <c r="B566" s="822" t="s">
        <v>2955</v>
      </c>
      <c r="C566" s="822" t="s">
        <v>2959</v>
      </c>
      <c r="D566" s="823" t="s">
        <v>4176</v>
      </c>
      <c r="E566" s="824" t="s">
        <v>2967</v>
      </c>
      <c r="F566" s="822" t="s">
        <v>2956</v>
      </c>
      <c r="G566" s="822" t="s">
        <v>3234</v>
      </c>
      <c r="H566" s="822" t="s">
        <v>587</v>
      </c>
      <c r="I566" s="822" t="s">
        <v>3235</v>
      </c>
      <c r="J566" s="822" t="s">
        <v>1094</v>
      </c>
      <c r="K566" s="822" t="s">
        <v>3236</v>
      </c>
      <c r="L566" s="825">
        <v>414.07</v>
      </c>
      <c r="M566" s="825">
        <v>414.07</v>
      </c>
      <c r="N566" s="822">
        <v>1</v>
      </c>
      <c r="O566" s="826">
        <v>1</v>
      </c>
      <c r="P566" s="825">
        <v>414.07</v>
      </c>
      <c r="Q566" s="827">
        <v>1</v>
      </c>
      <c r="R566" s="822">
        <v>1</v>
      </c>
      <c r="S566" s="827">
        <v>1</v>
      </c>
      <c r="T566" s="826">
        <v>1</v>
      </c>
      <c r="U566" s="828">
        <v>1</v>
      </c>
    </row>
    <row r="567" spans="1:21" ht="14.45" customHeight="1" x14ac:dyDescent="0.2">
      <c r="A567" s="821">
        <v>30</v>
      </c>
      <c r="B567" s="822" t="s">
        <v>2955</v>
      </c>
      <c r="C567" s="822" t="s">
        <v>2959</v>
      </c>
      <c r="D567" s="823" t="s">
        <v>4176</v>
      </c>
      <c r="E567" s="824" t="s">
        <v>2967</v>
      </c>
      <c r="F567" s="822" t="s">
        <v>2956</v>
      </c>
      <c r="G567" s="822" t="s">
        <v>3240</v>
      </c>
      <c r="H567" s="822" t="s">
        <v>329</v>
      </c>
      <c r="I567" s="822" t="s">
        <v>3245</v>
      </c>
      <c r="J567" s="822" t="s">
        <v>1588</v>
      </c>
      <c r="K567" s="822" t="s">
        <v>3246</v>
      </c>
      <c r="L567" s="825">
        <v>50.32</v>
      </c>
      <c r="M567" s="825">
        <v>50.32</v>
      </c>
      <c r="N567" s="822">
        <v>1</v>
      </c>
      <c r="O567" s="826">
        <v>1</v>
      </c>
      <c r="P567" s="825">
        <v>50.32</v>
      </c>
      <c r="Q567" s="827">
        <v>1</v>
      </c>
      <c r="R567" s="822">
        <v>1</v>
      </c>
      <c r="S567" s="827">
        <v>1</v>
      </c>
      <c r="T567" s="826">
        <v>1</v>
      </c>
      <c r="U567" s="828">
        <v>1</v>
      </c>
    </row>
    <row r="568" spans="1:21" ht="14.45" customHeight="1" x14ac:dyDescent="0.2">
      <c r="A568" s="821">
        <v>30</v>
      </c>
      <c r="B568" s="822" t="s">
        <v>2955</v>
      </c>
      <c r="C568" s="822" t="s">
        <v>2959</v>
      </c>
      <c r="D568" s="823" t="s">
        <v>4176</v>
      </c>
      <c r="E568" s="824" t="s">
        <v>2967</v>
      </c>
      <c r="F568" s="822" t="s">
        <v>2956</v>
      </c>
      <c r="G568" s="822" t="s">
        <v>3811</v>
      </c>
      <c r="H568" s="822" t="s">
        <v>329</v>
      </c>
      <c r="I568" s="822" t="s">
        <v>3812</v>
      </c>
      <c r="J568" s="822" t="s">
        <v>1531</v>
      </c>
      <c r="K568" s="822" t="s">
        <v>3813</v>
      </c>
      <c r="L568" s="825">
        <v>65.36</v>
      </c>
      <c r="M568" s="825">
        <v>65.36</v>
      </c>
      <c r="N568" s="822">
        <v>1</v>
      </c>
      <c r="O568" s="826">
        <v>0.5</v>
      </c>
      <c r="P568" s="825"/>
      <c r="Q568" s="827">
        <v>0</v>
      </c>
      <c r="R568" s="822"/>
      <c r="S568" s="827">
        <v>0</v>
      </c>
      <c r="T568" s="826"/>
      <c r="U568" s="828">
        <v>0</v>
      </c>
    </row>
    <row r="569" spans="1:21" ht="14.45" customHeight="1" x14ac:dyDescent="0.2">
      <c r="A569" s="821">
        <v>30</v>
      </c>
      <c r="B569" s="822" t="s">
        <v>2955</v>
      </c>
      <c r="C569" s="822" t="s">
        <v>2959</v>
      </c>
      <c r="D569" s="823" t="s">
        <v>4176</v>
      </c>
      <c r="E569" s="824" t="s">
        <v>2967</v>
      </c>
      <c r="F569" s="822" t="s">
        <v>2956</v>
      </c>
      <c r="G569" s="822" t="s">
        <v>3636</v>
      </c>
      <c r="H569" s="822" t="s">
        <v>329</v>
      </c>
      <c r="I569" s="822" t="s">
        <v>3637</v>
      </c>
      <c r="J569" s="822" t="s">
        <v>1140</v>
      </c>
      <c r="K569" s="822" t="s">
        <v>1141</v>
      </c>
      <c r="L569" s="825">
        <v>374.79</v>
      </c>
      <c r="M569" s="825">
        <v>374.79</v>
      </c>
      <c r="N569" s="822">
        <v>1</v>
      </c>
      <c r="O569" s="826">
        <v>0.5</v>
      </c>
      <c r="P569" s="825">
        <v>374.79</v>
      </c>
      <c r="Q569" s="827">
        <v>1</v>
      </c>
      <c r="R569" s="822">
        <v>1</v>
      </c>
      <c r="S569" s="827">
        <v>1</v>
      </c>
      <c r="T569" s="826">
        <v>0.5</v>
      </c>
      <c r="U569" s="828">
        <v>1</v>
      </c>
    </row>
    <row r="570" spans="1:21" ht="14.45" customHeight="1" x14ac:dyDescent="0.2">
      <c r="A570" s="821">
        <v>30</v>
      </c>
      <c r="B570" s="822" t="s">
        <v>2955</v>
      </c>
      <c r="C570" s="822" t="s">
        <v>2959</v>
      </c>
      <c r="D570" s="823" t="s">
        <v>4176</v>
      </c>
      <c r="E570" s="824" t="s">
        <v>2967</v>
      </c>
      <c r="F570" s="822" t="s">
        <v>2956</v>
      </c>
      <c r="G570" s="822" t="s">
        <v>3256</v>
      </c>
      <c r="H570" s="822" t="s">
        <v>587</v>
      </c>
      <c r="I570" s="822" t="s">
        <v>3814</v>
      </c>
      <c r="J570" s="822" t="s">
        <v>860</v>
      </c>
      <c r="K570" s="822" t="s">
        <v>3815</v>
      </c>
      <c r="L570" s="825">
        <v>0</v>
      </c>
      <c r="M570" s="825">
        <v>0</v>
      </c>
      <c r="N570" s="822">
        <v>1</v>
      </c>
      <c r="O570" s="826">
        <v>0.5</v>
      </c>
      <c r="P570" s="825"/>
      <c r="Q570" s="827"/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30</v>
      </c>
      <c r="B571" s="822" t="s">
        <v>2955</v>
      </c>
      <c r="C571" s="822" t="s">
        <v>2959</v>
      </c>
      <c r="D571" s="823" t="s">
        <v>4176</v>
      </c>
      <c r="E571" s="824" t="s">
        <v>2967</v>
      </c>
      <c r="F571" s="822" t="s">
        <v>2956</v>
      </c>
      <c r="G571" s="822" t="s">
        <v>3256</v>
      </c>
      <c r="H571" s="822" t="s">
        <v>587</v>
      </c>
      <c r="I571" s="822" t="s">
        <v>3257</v>
      </c>
      <c r="J571" s="822" t="s">
        <v>860</v>
      </c>
      <c r="K571" s="822" t="s">
        <v>3258</v>
      </c>
      <c r="L571" s="825">
        <v>0</v>
      </c>
      <c r="M571" s="825">
        <v>0</v>
      </c>
      <c r="N571" s="822">
        <v>1</v>
      </c>
      <c r="O571" s="826">
        <v>0.5</v>
      </c>
      <c r="P571" s="825">
        <v>0</v>
      </c>
      <c r="Q571" s="827"/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30</v>
      </c>
      <c r="B572" s="822" t="s">
        <v>2955</v>
      </c>
      <c r="C572" s="822" t="s">
        <v>2959</v>
      </c>
      <c r="D572" s="823" t="s">
        <v>4176</v>
      </c>
      <c r="E572" s="824" t="s">
        <v>2967</v>
      </c>
      <c r="F572" s="822" t="s">
        <v>2956</v>
      </c>
      <c r="G572" s="822" t="s">
        <v>3816</v>
      </c>
      <c r="H572" s="822" t="s">
        <v>587</v>
      </c>
      <c r="I572" s="822" t="s">
        <v>2690</v>
      </c>
      <c r="J572" s="822" t="s">
        <v>1258</v>
      </c>
      <c r="K572" s="822" t="s">
        <v>2691</v>
      </c>
      <c r="L572" s="825">
        <v>212.45</v>
      </c>
      <c r="M572" s="825">
        <v>212.45</v>
      </c>
      <c r="N572" s="822">
        <v>1</v>
      </c>
      <c r="O572" s="826">
        <v>0.5</v>
      </c>
      <c r="P572" s="825">
        <v>212.45</v>
      </c>
      <c r="Q572" s="827">
        <v>1</v>
      </c>
      <c r="R572" s="822">
        <v>1</v>
      </c>
      <c r="S572" s="827">
        <v>1</v>
      </c>
      <c r="T572" s="826">
        <v>0.5</v>
      </c>
      <c r="U572" s="828">
        <v>1</v>
      </c>
    </row>
    <row r="573" spans="1:21" ht="14.45" customHeight="1" x14ac:dyDescent="0.2">
      <c r="A573" s="821">
        <v>30</v>
      </c>
      <c r="B573" s="822" t="s">
        <v>2955</v>
      </c>
      <c r="C573" s="822" t="s">
        <v>2959</v>
      </c>
      <c r="D573" s="823" t="s">
        <v>4176</v>
      </c>
      <c r="E573" s="824" t="s">
        <v>2967</v>
      </c>
      <c r="F573" s="822" t="s">
        <v>2956</v>
      </c>
      <c r="G573" s="822" t="s">
        <v>3259</v>
      </c>
      <c r="H573" s="822" t="s">
        <v>587</v>
      </c>
      <c r="I573" s="822" t="s">
        <v>2535</v>
      </c>
      <c r="J573" s="822" t="s">
        <v>2533</v>
      </c>
      <c r="K573" s="822" t="s">
        <v>2536</v>
      </c>
      <c r="L573" s="825">
        <v>63.14</v>
      </c>
      <c r="M573" s="825">
        <v>63.14</v>
      </c>
      <c r="N573" s="822">
        <v>1</v>
      </c>
      <c r="O573" s="826">
        <v>0.5</v>
      </c>
      <c r="P573" s="825">
        <v>63.14</v>
      </c>
      <c r="Q573" s="827">
        <v>1</v>
      </c>
      <c r="R573" s="822">
        <v>1</v>
      </c>
      <c r="S573" s="827">
        <v>1</v>
      </c>
      <c r="T573" s="826">
        <v>0.5</v>
      </c>
      <c r="U573" s="828">
        <v>1</v>
      </c>
    </row>
    <row r="574" spans="1:21" ht="14.45" customHeight="1" x14ac:dyDescent="0.2">
      <c r="A574" s="821">
        <v>30</v>
      </c>
      <c r="B574" s="822" t="s">
        <v>2955</v>
      </c>
      <c r="C574" s="822" t="s">
        <v>2959</v>
      </c>
      <c r="D574" s="823" t="s">
        <v>4176</v>
      </c>
      <c r="E574" s="824" t="s">
        <v>2967</v>
      </c>
      <c r="F574" s="822" t="s">
        <v>2956</v>
      </c>
      <c r="G574" s="822" t="s">
        <v>3259</v>
      </c>
      <c r="H574" s="822" t="s">
        <v>587</v>
      </c>
      <c r="I574" s="822" t="s">
        <v>2539</v>
      </c>
      <c r="J574" s="822" t="s">
        <v>2533</v>
      </c>
      <c r="K574" s="822" t="s">
        <v>2540</v>
      </c>
      <c r="L574" s="825">
        <v>84.18</v>
      </c>
      <c r="M574" s="825">
        <v>84.18</v>
      </c>
      <c r="N574" s="822">
        <v>1</v>
      </c>
      <c r="O574" s="826">
        <v>1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2955</v>
      </c>
      <c r="C575" s="822" t="s">
        <v>2959</v>
      </c>
      <c r="D575" s="823" t="s">
        <v>4176</v>
      </c>
      <c r="E575" s="824" t="s">
        <v>2967</v>
      </c>
      <c r="F575" s="822" t="s">
        <v>2956</v>
      </c>
      <c r="G575" s="822" t="s">
        <v>3259</v>
      </c>
      <c r="H575" s="822" t="s">
        <v>587</v>
      </c>
      <c r="I575" s="822" t="s">
        <v>2537</v>
      </c>
      <c r="J575" s="822" t="s">
        <v>2533</v>
      </c>
      <c r="K575" s="822" t="s">
        <v>2538</v>
      </c>
      <c r="L575" s="825">
        <v>49.08</v>
      </c>
      <c r="M575" s="825">
        <v>49.08</v>
      </c>
      <c r="N575" s="822">
        <v>1</v>
      </c>
      <c r="O575" s="826">
        <v>1</v>
      </c>
      <c r="P575" s="825"/>
      <c r="Q575" s="827">
        <v>0</v>
      </c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2955</v>
      </c>
      <c r="C576" s="822" t="s">
        <v>2959</v>
      </c>
      <c r="D576" s="823" t="s">
        <v>4176</v>
      </c>
      <c r="E576" s="824" t="s">
        <v>2967</v>
      </c>
      <c r="F576" s="822" t="s">
        <v>2956</v>
      </c>
      <c r="G576" s="822" t="s">
        <v>3259</v>
      </c>
      <c r="H576" s="822" t="s">
        <v>587</v>
      </c>
      <c r="I576" s="822" t="s">
        <v>2542</v>
      </c>
      <c r="J576" s="822" t="s">
        <v>935</v>
      </c>
      <c r="K576" s="822" t="s">
        <v>936</v>
      </c>
      <c r="L576" s="825">
        <v>63.14</v>
      </c>
      <c r="M576" s="825">
        <v>63.14</v>
      </c>
      <c r="N576" s="822">
        <v>1</v>
      </c>
      <c r="O576" s="826">
        <v>0.5</v>
      </c>
      <c r="P576" s="825">
        <v>63.14</v>
      </c>
      <c r="Q576" s="827">
        <v>1</v>
      </c>
      <c r="R576" s="822">
        <v>1</v>
      </c>
      <c r="S576" s="827">
        <v>1</v>
      </c>
      <c r="T576" s="826">
        <v>0.5</v>
      </c>
      <c r="U576" s="828">
        <v>1</v>
      </c>
    </row>
    <row r="577" spans="1:21" ht="14.45" customHeight="1" x14ac:dyDescent="0.2">
      <c r="A577" s="821">
        <v>30</v>
      </c>
      <c r="B577" s="822" t="s">
        <v>2955</v>
      </c>
      <c r="C577" s="822" t="s">
        <v>2959</v>
      </c>
      <c r="D577" s="823" t="s">
        <v>4176</v>
      </c>
      <c r="E577" s="824" t="s">
        <v>2967</v>
      </c>
      <c r="F577" s="822" t="s">
        <v>2956</v>
      </c>
      <c r="G577" s="822" t="s">
        <v>3817</v>
      </c>
      <c r="H577" s="822" t="s">
        <v>587</v>
      </c>
      <c r="I577" s="822" t="s">
        <v>3818</v>
      </c>
      <c r="J577" s="822" t="s">
        <v>1618</v>
      </c>
      <c r="K577" s="822" t="s">
        <v>1621</v>
      </c>
      <c r="L577" s="825">
        <v>26.33</v>
      </c>
      <c r="M577" s="825">
        <v>921.55</v>
      </c>
      <c r="N577" s="822">
        <v>35</v>
      </c>
      <c r="O577" s="826">
        <v>2</v>
      </c>
      <c r="P577" s="825">
        <v>921.55</v>
      </c>
      <c r="Q577" s="827">
        <v>1</v>
      </c>
      <c r="R577" s="822">
        <v>35</v>
      </c>
      <c r="S577" s="827">
        <v>1</v>
      </c>
      <c r="T577" s="826">
        <v>2</v>
      </c>
      <c r="U577" s="828">
        <v>1</v>
      </c>
    </row>
    <row r="578" spans="1:21" ht="14.45" customHeight="1" x14ac:dyDescent="0.2">
      <c r="A578" s="821">
        <v>30</v>
      </c>
      <c r="B578" s="822" t="s">
        <v>2955</v>
      </c>
      <c r="C578" s="822" t="s">
        <v>2959</v>
      </c>
      <c r="D578" s="823" t="s">
        <v>4176</v>
      </c>
      <c r="E578" s="824" t="s">
        <v>2967</v>
      </c>
      <c r="F578" s="822" t="s">
        <v>2956</v>
      </c>
      <c r="G578" s="822" t="s">
        <v>3817</v>
      </c>
      <c r="H578" s="822" t="s">
        <v>587</v>
      </c>
      <c r="I578" s="822" t="s">
        <v>2795</v>
      </c>
      <c r="J578" s="822" t="s">
        <v>1664</v>
      </c>
      <c r="K578" s="822" t="s">
        <v>1661</v>
      </c>
      <c r="L578" s="825">
        <v>116.51</v>
      </c>
      <c r="M578" s="825">
        <v>83887.2</v>
      </c>
      <c r="N578" s="822">
        <v>720</v>
      </c>
      <c r="O578" s="826">
        <v>8</v>
      </c>
      <c r="P578" s="825">
        <v>83887.2</v>
      </c>
      <c r="Q578" s="827">
        <v>1</v>
      </c>
      <c r="R578" s="822">
        <v>720</v>
      </c>
      <c r="S578" s="827">
        <v>1</v>
      </c>
      <c r="T578" s="826">
        <v>8</v>
      </c>
      <c r="U578" s="828">
        <v>1</v>
      </c>
    </row>
    <row r="579" spans="1:21" ht="14.45" customHeight="1" x14ac:dyDescent="0.2">
      <c r="A579" s="821">
        <v>30</v>
      </c>
      <c r="B579" s="822" t="s">
        <v>2955</v>
      </c>
      <c r="C579" s="822" t="s">
        <v>2959</v>
      </c>
      <c r="D579" s="823" t="s">
        <v>4176</v>
      </c>
      <c r="E579" s="824" t="s">
        <v>2967</v>
      </c>
      <c r="F579" s="822" t="s">
        <v>2956</v>
      </c>
      <c r="G579" s="822" t="s">
        <v>3817</v>
      </c>
      <c r="H579" s="822" t="s">
        <v>587</v>
      </c>
      <c r="I579" s="822" t="s">
        <v>3819</v>
      </c>
      <c r="J579" s="822" t="s">
        <v>1662</v>
      </c>
      <c r="K579" s="822" t="s">
        <v>1661</v>
      </c>
      <c r="L579" s="825">
        <v>162.28</v>
      </c>
      <c r="M579" s="825">
        <v>116841.60000000001</v>
      </c>
      <c r="N579" s="822">
        <v>720</v>
      </c>
      <c r="O579" s="826">
        <v>8</v>
      </c>
      <c r="P579" s="825">
        <v>87631.2</v>
      </c>
      <c r="Q579" s="827">
        <v>0.74999999999999989</v>
      </c>
      <c r="R579" s="822">
        <v>540</v>
      </c>
      <c r="S579" s="827">
        <v>0.75</v>
      </c>
      <c r="T579" s="826">
        <v>6</v>
      </c>
      <c r="U579" s="828">
        <v>0.75</v>
      </c>
    </row>
    <row r="580" spans="1:21" ht="14.45" customHeight="1" x14ac:dyDescent="0.2">
      <c r="A580" s="821">
        <v>30</v>
      </c>
      <c r="B580" s="822" t="s">
        <v>2955</v>
      </c>
      <c r="C580" s="822" t="s">
        <v>2959</v>
      </c>
      <c r="D580" s="823" t="s">
        <v>4176</v>
      </c>
      <c r="E580" s="824" t="s">
        <v>2967</v>
      </c>
      <c r="F580" s="822" t="s">
        <v>2956</v>
      </c>
      <c r="G580" s="822" t="s">
        <v>3817</v>
      </c>
      <c r="H580" s="822" t="s">
        <v>587</v>
      </c>
      <c r="I580" s="822" t="s">
        <v>2796</v>
      </c>
      <c r="J580" s="822" t="s">
        <v>1646</v>
      </c>
      <c r="K580" s="822" t="s">
        <v>984</v>
      </c>
      <c r="L580" s="825">
        <v>127.34</v>
      </c>
      <c r="M580" s="825">
        <v>3056.16</v>
      </c>
      <c r="N580" s="822">
        <v>24</v>
      </c>
      <c r="O580" s="826">
        <v>4</v>
      </c>
      <c r="P580" s="825">
        <v>2292.12</v>
      </c>
      <c r="Q580" s="827">
        <v>0.75</v>
      </c>
      <c r="R580" s="822">
        <v>18</v>
      </c>
      <c r="S580" s="827">
        <v>0.75</v>
      </c>
      <c r="T580" s="826">
        <v>3</v>
      </c>
      <c r="U580" s="828">
        <v>0.75</v>
      </c>
    </row>
    <row r="581" spans="1:21" ht="14.45" customHeight="1" x14ac:dyDescent="0.2">
      <c r="A581" s="821">
        <v>30</v>
      </c>
      <c r="B581" s="822" t="s">
        <v>2955</v>
      </c>
      <c r="C581" s="822" t="s">
        <v>2959</v>
      </c>
      <c r="D581" s="823" t="s">
        <v>4176</v>
      </c>
      <c r="E581" s="824" t="s">
        <v>2967</v>
      </c>
      <c r="F581" s="822" t="s">
        <v>2956</v>
      </c>
      <c r="G581" s="822" t="s">
        <v>3817</v>
      </c>
      <c r="H581" s="822" t="s">
        <v>587</v>
      </c>
      <c r="I581" s="822" t="s">
        <v>2796</v>
      </c>
      <c r="J581" s="822" t="s">
        <v>1646</v>
      </c>
      <c r="K581" s="822" t="s">
        <v>984</v>
      </c>
      <c r="L581" s="825">
        <v>179.65</v>
      </c>
      <c r="M581" s="825">
        <v>5389.5</v>
      </c>
      <c r="N581" s="822">
        <v>30</v>
      </c>
      <c r="O581" s="826">
        <v>3</v>
      </c>
      <c r="P581" s="825">
        <v>4850.55</v>
      </c>
      <c r="Q581" s="827">
        <v>0.9</v>
      </c>
      <c r="R581" s="822">
        <v>27</v>
      </c>
      <c r="S581" s="827">
        <v>0.9</v>
      </c>
      <c r="T581" s="826">
        <v>2.5</v>
      </c>
      <c r="U581" s="828">
        <v>0.83333333333333337</v>
      </c>
    </row>
    <row r="582" spans="1:21" ht="14.45" customHeight="1" x14ac:dyDescent="0.2">
      <c r="A582" s="821">
        <v>30</v>
      </c>
      <c r="B582" s="822" t="s">
        <v>2955</v>
      </c>
      <c r="C582" s="822" t="s">
        <v>2959</v>
      </c>
      <c r="D582" s="823" t="s">
        <v>4176</v>
      </c>
      <c r="E582" s="824" t="s">
        <v>2967</v>
      </c>
      <c r="F582" s="822" t="s">
        <v>2956</v>
      </c>
      <c r="G582" s="822" t="s">
        <v>3817</v>
      </c>
      <c r="H582" s="822" t="s">
        <v>587</v>
      </c>
      <c r="I582" s="822" t="s">
        <v>2798</v>
      </c>
      <c r="J582" s="822" t="s">
        <v>1642</v>
      </c>
      <c r="K582" s="822" t="s">
        <v>984</v>
      </c>
      <c r="L582" s="825">
        <v>127.34</v>
      </c>
      <c r="M582" s="825">
        <v>1273.4000000000001</v>
      </c>
      <c r="N582" s="822">
        <v>10</v>
      </c>
      <c r="O582" s="826">
        <v>1.5</v>
      </c>
      <c r="P582" s="825">
        <v>1273.4000000000001</v>
      </c>
      <c r="Q582" s="827">
        <v>1</v>
      </c>
      <c r="R582" s="822">
        <v>10</v>
      </c>
      <c r="S582" s="827">
        <v>1</v>
      </c>
      <c r="T582" s="826">
        <v>1.5</v>
      </c>
      <c r="U582" s="828">
        <v>1</v>
      </c>
    </row>
    <row r="583" spans="1:21" ht="14.45" customHeight="1" x14ac:dyDescent="0.2">
      <c r="A583" s="821">
        <v>30</v>
      </c>
      <c r="B583" s="822" t="s">
        <v>2955</v>
      </c>
      <c r="C583" s="822" t="s">
        <v>2959</v>
      </c>
      <c r="D583" s="823" t="s">
        <v>4176</v>
      </c>
      <c r="E583" s="824" t="s">
        <v>2967</v>
      </c>
      <c r="F583" s="822" t="s">
        <v>2956</v>
      </c>
      <c r="G583" s="822" t="s">
        <v>3817</v>
      </c>
      <c r="H583" s="822" t="s">
        <v>587</v>
      </c>
      <c r="I583" s="822" t="s">
        <v>2803</v>
      </c>
      <c r="J583" s="822" t="s">
        <v>2804</v>
      </c>
      <c r="K583" s="822" t="s">
        <v>1629</v>
      </c>
      <c r="L583" s="825">
        <v>119.77</v>
      </c>
      <c r="M583" s="825">
        <v>718.62</v>
      </c>
      <c r="N583" s="822">
        <v>6</v>
      </c>
      <c r="O583" s="826">
        <v>1</v>
      </c>
      <c r="P583" s="825">
        <v>718.62</v>
      </c>
      <c r="Q583" s="827">
        <v>1</v>
      </c>
      <c r="R583" s="822">
        <v>6</v>
      </c>
      <c r="S583" s="827">
        <v>1</v>
      </c>
      <c r="T583" s="826">
        <v>1</v>
      </c>
      <c r="U583" s="828">
        <v>1</v>
      </c>
    </row>
    <row r="584" spans="1:21" ht="14.45" customHeight="1" x14ac:dyDescent="0.2">
      <c r="A584" s="821">
        <v>30</v>
      </c>
      <c r="B584" s="822" t="s">
        <v>2955</v>
      </c>
      <c r="C584" s="822" t="s">
        <v>2959</v>
      </c>
      <c r="D584" s="823" t="s">
        <v>4176</v>
      </c>
      <c r="E584" s="824" t="s">
        <v>2967</v>
      </c>
      <c r="F584" s="822" t="s">
        <v>2956</v>
      </c>
      <c r="G584" s="822" t="s">
        <v>3817</v>
      </c>
      <c r="H584" s="822" t="s">
        <v>587</v>
      </c>
      <c r="I584" s="822" t="s">
        <v>2797</v>
      </c>
      <c r="J584" s="822" t="s">
        <v>1645</v>
      </c>
      <c r="K584" s="822" t="s">
        <v>984</v>
      </c>
      <c r="L584" s="825">
        <v>127.34</v>
      </c>
      <c r="M584" s="825">
        <v>18082.28</v>
      </c>
      <c r="N584" s="822">
        <v>142</v>
      </c>
      <c r="O584" s="826">
        <v>18</v>
      </c>
      <c r="P584" s="825">
        <v>13116.02</v>
      </c>
      <c r="Q584" s="827">
        <v>0.72535211267605637</v>
      </c>
      <c r="R584" s="822">
        <v>103</v>
      </c>
      <c r="S584" s="827">
        <v>0.72535211267605637</v>
      </c>
      <c r="T584" s="826">
        <v>14.5</v>
      </c>
      <c r="U584" s="828">
        <v>0.80555555555555558</v>
      </c>
    </row>
    <row r="585" spans="1:21" ht="14.45" customHeight="1" x14ac:dyDescent="0.2">
      <c r="A585" s="821">
        <v>30</v>
      </c>
      <c r="B585" s="822" t="s">
        <v>2955</v>
      </c>
      <c r="C585" s="822" t="s">
        <v>2959</v>
      </c>
      <c r="D585" s="823" t="s">
        <v>4176</v>
      </c>
      <c r="E585" s="824" t="s">
        <v>2967</v>
      </c>
      <c r="F585" s="822" t="s">
        <v>2956</v>
      </c>
      <c r="G585" s="822" t="s">
        <v>3817</v>
      </c>
      <c r="H585" s="822" t="s">
        <v>587</v>
      </c>
      <c r="I585" s="822" t="s">
        <v>2797</v>
      </c>
      <c r="J585" s="822" t="s">
        <v>1645</v>
      </c>
      <c r="K585" s="822" t="s">
        <v>984</v>
      </c>
      <c r="L585" s="825">
        <v>179.65</v>
      </c>
      <c r="M585" s="825">
        <v>24252.750000000004</v>
      </c>
      <c r="N585" s="822">
        <v>135</v>
      </c>
      <c r="O585" s="826">
        <v>16.5</v>
      </c>
      <c r="P585" s="825">
        <v>21558.000000000004</v>
      </c>
      <c r="Q585" s="827">
        <v>0.88888888888888895</v>
      </c>
      <c r="R585" s="822">
        <v>120</v>
      </c>
      <c r="S585" s="827">
        <v>0.88888888888888884</v>
      </c>
      <c r="T585" s="826">
        <v>14.5</v>
      </c>
      <c r="U585" s="828">
        <v>0.87878787878787878</v>
      </c>
    </row>
    <row r="586" spans="1:21" ht="14.45" customHeight="1" x14ac:dyDescent="0.2">
      <c r="A586" s="821">
        <v>30</v>
      </c>
      <c r="B586" s="822" t="s">
        <v>2955</v>
      </c>
      <c r="C586" s="822" t="s">
        <v>2959</v>
      </c>
      <c r="D586" s="823" t="s">
        <v>4176</v>
      </c>
      <c r="E586" s="824" t="s">
        <v>2967</v>
      </c>
      <c r="F586" s="822" t="s">
        <v>2956</v>
      </c>
      <c r="G586" s="822" t="s">
        <v>3817</v>
      </c>
      <c r="H586" s="822" t="s">
        <v>587</v>
      </c>
      <c r="I586" s="822" t="s">
        <v>2799</v>
      </c>
      <c r="J586" s="822" t="s">
        <v>1644</v>
      </c>
      <c r="K586" s="822" t="s">
        <v>984</v>
      </c>
      <c r="L586" s="825">
        <v>127.34</v>
      </c>
      <c r="M586" s="825">
        <v>8149.76</v>
      </c>
      <c r="N586" s="822">
        <v>64</v>
      </c>
      <c r="O586" s="826">
        <v>8</v>
      </c>
      <c r="P586" s="825">
        <v>8149.76</v>
      </c>
      <c r="Q586" s="827">
        <v>1</v>
      </c>
      <c r="R586" s="822">
        <v>64</v>
      </c>
      <c r="S586" s="827">
        <v>1</v>
      </c>
      <c r="T586" s="826">
        <v>8</v>
      </c>
      <c r="U586" s="828">
        <v>1</v>
      </c>
    </row>
    <row r="587" spans="1:21" ht="14.45" customHeight="1" x14ac:dyDescent="0.2">
      <c r="A587" s="821">
        <v>30</v>
      </c>
      <c r="B587" s="822" t="s">
        <v>2955</v>
      </c>
      <c r="C587" s="822" t="s">
        <v>2959</v>
      </c>
      <c r="D587" s="823" t="s">
        <v>4176</v>
      </c>
      <c r="E587" s="824" t="s">
        <v>2967</v>
      </c>
      <c r="F587" s="822" t="s">
        <v>2956</v>
      </c>
      <c r="G587" s="822" t="s">
        <v>3817</v>
      </c>
      <c r="H587" s="822" t="s">
        <v>587</v>
      </c>
      <c r="I587" s="822" t="s">
        <v>2799</v>
      </c>
      <c r="J587" s="822" t="s">
        <v>1644</v>
      </c>
      <c r="K587" s="822" t="s">
        <v>984</v>
      </c>
      <c r="L587" s="825">
        <v>179.65</v>
      </c>
      <c r="M587" s="825">
        <v>10779.000000000002</v>
      </c>
      <c r="N587" s="822">
        <v>60</v>
      </c>
      <c r="O587" s="826">
        <v>6.5</v>
      </c>
      <c r="P587" s="825">
        <v>10240.050000000001</v>
      </c>
      <c r="Q587" s="827">
        <v>0.95</v>
      </c>
      <c r="R587" s="822">
        <v>57</v>
      </c>
      <c r="S587" s="827">
        <v>0.95</v>
      </c>
      <c r="T587" s="826">
        <v>6</v>
      </c>
      <c r="U587" s="828">
        <v>0.92307692307692313</v>
      </c>
    </row>
    <row r="588" spans="1:21" ht="14.45" customHeight="1" x14ac:dyDescent="0.2">
      <c r="A588" s="821">
        <v>30</v>
      </c>
      <c r="B588" s="822" t="s">
        <v>2955</v>
      </c>
      <c r="C588" s="822" t="s">
        <v>2959</v>
      </c>
      <c r="D588" s="823" t="s">
        <v>4176</v>
      </c>
      <c r="E588" s="824" t="s">
        <v>2967</v>
      </c>
      <c r="F588" s="822" t="s">
        <v>2956</v>
      </c>
      <c r="G588" s="822" t="s">
        <v>3817</v>
      </c>
      <c r="H588" s="822" t="s">
        <v>587</v>
      </c>
      <c r="I588" s="822" t="s">
        <v>3820</v>
      </c>
      <c r="J588" s="822" t="s">
        <v>1662</v>
      </c>
      <c r="K588" s="822" t="s">
        <v>3821</v>
      </c>
      <c r="L588" s="825">
        <v>242.63</v>
      </c>
      <c r="M588" s="825">
        <v>109183.5</v>
      </c>
      <c r="N588" s="822">
        <v>450</v>
      </c>
      <c r="O588" s="826">
        <v>5</v>
      </c>
      <c r="P588" s="825">
        <v>109183.5</v>
      </c>
      <c r="Q588" s="827">
        <v>1</v>
      </c>
      <c r="R588" s="822">
        <v>450</v>
      </c>
      <c r="S588" s="827">
        <v>1</v>
      </c>
      <c r="T588" s="826">
        <v>5</v>
      </c>
      <c r="U588" s="828">
        <v>1</v>
      </c>
    </row>
    <row r="589" spans="1:21" ht="14.45" customHeight="1" x14ac:dyDescent="0.2">
      <c r="A589" s="821">
        <v>30</v>
      </c>
      <c r="B589" s="822" t="s">
        <v>2955</v>
      </c>
      <c r="C589" s="822" t="s">
        <v>2959</v>
      </c>
      <c r="D589" s="823" t="s">
        <v>4176</v>
      </c>
      <c r="E589" s="824" t="s">
        <v>2967</v>
      </c>
      <c r="F589" s="822" t="s">
        <v>2956</v>
      </c>
      <c r="G589" s="822" t="s">
        <v>3817</v>
      </c>
      <c r="H589" s="822" t="s">
        <v>329</v>
      </c>
      <c r="I589" s="822" t="s">
        <v>3822</v>
      </c>
      <c r="J589" s="822" t="s">
        <v>1626</v>
      </c>
      <c r="K589" s="822" t="s">
        <v>984</v>
      </c>
      <c r="L589" s="825">
        <v>185.95</v>
      </c>
      <c r="M589" s="825">
        <v>14504.1</v>
      </c>
      <c r="N589" s="822">
        <v>78</v>
      </c>
      <c r="O589" s="826">
        <v>11</v>
      </c>
      <c r="P589" s="825">
        <v>12644.6</v>
      </c>
      <c r="Q589" s="827">
        <v>0.87179487179487181</v>
      </c>
      <c r="R589" s="822">
        <v>68</v>
      </c>
      <c r="S589" s="827">
        <v>0.87179487179487181</v>
      </c>
      <c r="T589" s="826">
        <v>10</v>
      </c>
      <c r="U589" s="828">
        <v>0.90909090909090906</v>
      </c>
    </row>
    <row r="590" spans="1:21" ht="14.45" customHeight="1" x14ac:dyDescent="0.2">
      <c r="A590" s="821">
        <v>30</v>
      </c>
      <c r="B590" s="822" t="s">
        <v>2955</v>
      </c>
      <c r="C590" s="822" t="s">
        <v>2959</v>
      </c>
      <c r="D590" s="823" t="s">
        <v>4176</v>
      </c>
      <c r="E590" s="824" t="s">
        <v>2967</v>
      </c>
      <c r="F590" s="822" t="s">
        <v>2956</v>
      </c>
      <c r="G590" s="822" t="s">
        <v>3817</v>
      </c>
      <c r="H590" s="822" t="s">
        <v>329</v>
      </c>
      <c r="I590" s="822" t="s">
        <v>3823</v>
      </c>
      <c r="J590" s="822" t="s">
        <v>1625</v>
      </c>
      <c r="K590" s="822" t="s">
        <v>984</v>
      </c>
      <c r="L590" s="825">
        <v>185.95</v>
      </c>
      <c r="M590" s="825">
        <v>557.84999999999991</v>
      </c>
      <c r="N590" s="822">
        <v>3</v>
      </c>
      <c r="O590" s="826">
        <v>1</v>
      </c>
      <c r="P590" s="825">
        <v>557.84999999999991</v>
      </c>
      <c r="Q590" s="827">
        <v>1</v>
      </c>
      <c r="R590" s="822">
        <v>3</v>
      </c>
      <c r="S590" s="827">
        <v>1</v>
      </c>
      <c r="T590" s="826">
        <v>1</v>
      </c>
      <c r="U590" s="828">
        <v>1</v>
      </c>
    </row>
    <row r="591" spans="1:21" ht="14.45" customHeight="1" x14ac:dyDescent="0.2">
      <c r="A591" s="821">
        <v>30</v>
      </c>
      <c r="B591" s="822" t="s">
        <v>2955</v>
      </c>
      <c r="C591" s="822" t="s">
        <v>2959</v>
      </c>
      <c r="D591" s="823" t="s">
        <v>4176</v>
      </c>
      <c r="E591" s="824" t="s">
        <v>2967</v>
      </c>
      <c r="F591" s="822" t="s">
        <v>2956</v>
      </c>
      <c r="G591" s="822" t="s">
        <v>3817</v>
      </c>
      <c r="H591" s="822" t="s">
        <v>329</v>
      </c>
      <c r="I591" s="822" t="s">
        <v>3824</v>
      </c>
      <c r="J591" s="822" t="s">
        <v>1266</v>
      </c>
      <c r="K591" s="822" t="s">
        <v>910</v>
      </c>
      <c r="L591" s="825">
        <v>83.91</v>
      </c>
      <c r="M591" s="825">
        <v>1510.3799999999999</v>
      </c>
      <c r="N591" s="822">
        <v>18</v>
      </c>
      <c r="O591" s="826">
        <v>1.5</v>
      </c>
      <c r="P591" s="825">
        <v>1510.3799999999999</v>
      </c>
      <c r="Q591" s="827">
        <v>1</v>
      </c>
      <c r="R591" s="822">
        <v>18</v>
      </c>
      <c r="S591" s="827">
        <v>1</v>
      </c>
      <c r="T591" s="826">
        <v>1.5</v>
      </c>
      <c r="U591" s="828">
        <v>1</v>
      </c>
    </row>
    <row r="592" spans="1:21" ht="14.45" customHeight="1" x14ac:dyDescent="0.2">
      <c r="A592" s="821">
        <v>30</v>
      </c>
      <c r="B592" s="822" t="s">
        <v>2955</v>
      </c>
      <c r="C592" s="822" t="s">
        <v>2959</v>
      </c>
      <c r="D592" s="823" t="s">
        <v>4176</v>
      </c>
      <c r="E592" s="824" t="s">
        <v>2967</v>
      </c>
      <c r="F592" s="822" t="s">
        <v>2956</v>
      </c>
      <c r="G592" s="822" t="s">
        <v>3817</v>
      </c>
      <c r="H592" s="822" t="s">
        <v>587</v>
      </c>
      <c r="I592" s="822" t="s">
        <v>2805</v>
      </c>
      <c r="J592" s="822" t="s">
        <v>1619</v>
      </c>
      <c r="K592" s="822" t="s">
        <v>1617</v>
      </c>
      <c r="L592" s="825">
        <v>87.82</v>
      </c>
      <c r="M592" s="825">
        <v>526.91999999999996</v>
      </c>
      <c r="N592" s="822">
        <v>6</v>
      </c>
      <c r="O592" s="826">
        <v>1</v>
      </c>
      <c r="P592" s="825">
        <v>526.91999999999996</v>
      </c>
      <c r="Q592" s="827">
        <v>1</v>
      </c>
      <c r="R592" s="822">
        <v>6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30</v>
      </c>
      <c r="B593" s="822" t="s">
        <v>2955</v>
      </c>
      <c r="C593" s="822" t="s">
        <v>2959</v>
      </c>
      <c r="D593" s="823" t="s">
        <v>4176</v>
      </c>
      <c r="E593" s="824" t="s">
        <v>2967</v>
      </c>
      <c r="F593" s="822" t="s">
        <v>2956</v>
      </c>
      <c r="G593" s="822" t="s">
        <v>3817</v>
      </c>
      <c r="H593" s="822" t="s">
        <v>329</v>
      </c>
      <c r="I593" s="822" t="s">
        <v>3825</v>
      </c>
      <c r="J593" s="822" t="s">
        <v>1265</v>
      </c>
      <c r="K593" s="822" t="s">
        <v>910</v>
      </c>
      <c r="L593" s="825">
        <v>83.91</v>
      </c>
      <c r="M593" s="825">
        <v>1510.3799999999999</v>
      </c>
      <c r="N593" s="822">
        <v>18</v>
      </c>
      <c r="O593" s="826">
        <v>1.5</v>
      </c>
      <c r="P593" s="825">
        <v>1510.3799999999999</v>
      </c>
      <c r="Q593" s="827">
        <v>1</v>
      </c>
      <c r="R593" s="822">
        <v>18</v>
      </c>
      <c r="S593" s="827">
        <v>1</v>
      </c>
      <c r="T593" s="826">
        <v>1.5</v>
      </c>
      <c r="U593" s="828">
        <v>1</v>
      </c>
    </row>
    <row r="594" spans="1:21" ht="14.45" customHeight="1" x14ac:dyDescent="0.2">
      <c r="A594" s="821">
        <v>30</v>
      </c>
      <c r="B594" s="822" t="s">
        <v>2955</v>
      </c>
      <c r="C594" s="822" t="s">
        <v>2959</v>
      </c>
      <c r="D594" s="823" t="s">
        <v>4176</v>
      </c>
      <c r="E594" s="824" t="s">
        <v>2967</v>
      </c>
      <c r="F594" s="822" t="s">
        <v>2956</v>
      </c>
      <c r="G594" s="822" t="s">
        <v>3817</v>
      </c>
      <c r="H594" s="822" t="s">
        <v>587</v>
      </c>
      <c r="I594" s="822" t="s">
        <v>2808</v>
      </c>
      <c r="J594" s="822" t="s">
        <v>2809</v>
      </c>
      <c r="K594" s="822" t="s">
        <v>984</v>
      </c>
      <c r="L594" s="825">
        <v>127.34</v>
      </c>
      <c r="M594" s="825">
        <v>4966.26</v>
      </c>
      <c r="N594" s="822">
        <v>39</v>
      </c>
      <c r="O594" s="826">
        <v>5</v>
      </c>
      <c r="P594" s="825">
        <v>3438.18</v>
      </c>
      <c r="Q594" s="827">
        <v>0.69230769230769229</v>
      </c>
      <c r="R594" s="822">
        <v>27</v>
      </c>
      <c r="S594" s="827">
        <v>0.69230769230769229</v>
      </c>
      <c r="T594" s="826">
        <v>4</v>
      </c>
      <c r="U594" s="828">
        <v>0.8</v>
      </c>
    </row>
    <row r="595" spans="1:21" ht="14.45" customHeight="1" x14ac:dyDescent="0.2">
      <c r="A595" s="821">
        <v>30</v>
      </c>
      <c r="B595" s="822" t="s">
        <v>2955</v>
      </c>
      <c r="C595" s="822" t="s">
        <v>2959</v>
      </c>
      <c r="D595" s="823" t="s">
        <v>4176</v>
      </c>
      <c r="E595" s="824" t="s">
        <v>2967</v>
      </c>
      <c r="F595" s="822" t="s">
        <v>2956</v>
      </c>
      <c r="G595" s="822" t="s">
        <v>3817</v>
      </c>
      <c r="H595" s="822" t="s">
        <v>587</v>
      </c>
      <c r="I595" s="822" t="s">
        <v>2808</v>
      </c>
      <c r="J595" s="822" t="s">
        <v>2809</v>
      </c>
      <c r="K595" s="822" t="s">
        <v>984</v>
      </c>
      <c r="L595" s="825">
        <v>179.65</v>
      </c>
      <c r="M595" s="825">
        <v>2874.4000000000005</v>
      </c>
      <c r="N595" s="822">
        <v>16</v>
      </c>
      <c r="O595" s="826">
        <v>2.5</v>
      </c>
      <c r="P595" s="825">
        <v>2335.4500000000003</v>
      </c>
      <c r="Q595" s="827">
        <v>0.81249999999999989</v>
      </c>
      <c r="R595" s="822">
        <v>13</v>
      </c>
      <c r="S595" s="827">
        <v>0.8125</v>
      </c>
      <c r="T595" s="826">
        <v>2</v>
      </c>
      <c r="U595" s="828">
        <v>0.8</v>
      </c>
    </row>
    <row r="596" spans="1:21" ht="14.45" customHeight="1" x14ac:dyDescent="0.2">
      <c r="A596" s="821">
        <v>30</v>
      </c>
      <c r="B596" s="822" t="s">
        <v>2955</v>
      </c>
      <c r="C596" s="822" t="s">
        <v>2959</v>
      </c>
      <c r="D596" s="823" t="s">
        <v>4176</v>
      </c>
      <c r="E596" s="824" t="s">
        <v>2967</v>
      </c>
      <c r="F596" s="822" t="s">
        <v>2956</v>
      </c>
      <c r="G596" s="822" t="s">
        <v>3817</v>
      </c>
      <c r="H596" s="822" t="s">
        <v>587</v>
      </c>
      <c r="I596" s="822" t="s">
        <v>2806</v>
      </c>
      <c r="J596" s="822" t="s">
        <v>1650</v>
      </c>
      <c r="K596" s="822" t="s">
        <v>984</v>
      </c>
      <c r="L596" s="825">
        <v>155.97</v>
      </c>
      <c r="M596" s="825">
        <v>467.90999999999997</v>
      </c>
      <c r="N596" s="822">
        <v>3</v>
      </c>
      <c r="O596" s="826">
        <v>0.5</v>
      </c>
      <c r="P596" s="825">
        <v>467.90999999999997</v>
      </c>
      <c r="Q596" s="827">
        <v>1</v>
      </c>
      <c r="R596" s="822">
        <v>3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30</v>
      </c>
      <c r="B597" s="822" t="s">
        <v>2955</v>
      </c>
      <c r="C597" s="822" t="s">
        <v>2959</v>
      </c>
      <c r="D597" s="823" t="s">
        <v>4176</v>
      </c>
      <c r="E597" s="824" t="s">
        <v>2967</v>
      </c>
      <c r="F597" s="822" t="s">
        <v>2956</v>
      </c>
      <c r="G597" s="822" t="s">
        <v>3817</v>
      </c>
      <c r="H597" s="822" t="s">
        <v>329</v>
      </c>
      <c r="I597" s="822" t="s">
        <v>3826</v>
      </c>
      <c r="J597" s="822" t="s">
        <v>1862</v>
      </c>
      <c r="K597" s="822" t="s">
        <v>908</v>
      </c>
      <c r="L597" s="825">
        <v>197.61</v>
      </c>
      <c r="M597" s="825">
        <v>32803.26</v>
      </c>
      <c r="N597" s="822">
        <v>166</v>
      </c>
      <c r="O597" s="826">
        <v>13.5</v>
      </c>
      <c r="P597" s="825">
        <v>30431.94</v>
      </c>
      <c r="Q597" s="827">
        <v>0.92771084337349385</v>
      </c>
      <c r="R597" s="822">
        <v>154</v>
      </c>
      <c r="S597" s="827">
        <v>0.92771084337349397</v>
      </c>
      <c r="T597" s="826">
        <v>12.5</v>
      </c>
      <c r="U597" s="828">
        <v>0.92592592592592593</v>
      </c>
    </row>
    <row r="598" spans="1:21" ht="14.45" customHeight="1" x14ac:dyDescent="0.2">
      <c r="A598" s="821">
        <v>30</v>
      </c>
      <c r="B598" s="822" t="s">
        <v>2955</v>
      </c>
      <c r="C598" s="822" t="s">
        <v>2959</v>
      </c>
      <c r="D598" s="823" t="s">
        <v>4176</v>
      </c>
      <c r="E598" s="824" t="s">
        <v>2967</v>
      </c>
      <c r="F598" s="822" t="s">
        <v>2956</v>
      </c>
      <c r="G598" s="822" t="s">
        <v>3817</v>
      </c>
      <c r="H598" s="822" t="s">
        <v>329</v>
      </c>
      <c r="I598" s="822" t="s">
        <v>3827</v>
      </c>
      <c r="J598" s="822" t="s">
        <v>1668</v>
      </c>
      <c r="K598" s="822" t="s">
        <v>908</v>
      </c>
      <c r="L598" s="825">
        <v>253.43</v>
      </c>
      <c r="M598" s="825">
        <v>1520.58</v>
      </c>
      <c r="N598" s="822">
        <v>6</v>
      </c>
      <c r="O598" s="826">
        <v>0.5</v>
      </c>
      <c r="P598" s="825">
        <v>1520.58</v>
      </c>
      <c r="Q598" s="827">
        <v>1</v>
      </c>
      <c r="R598" s="822">
        <v>6</v>
      </c>
      <c r="S598" s="827">
        <v>1</v>
      </c>
      <c r="T598" s="826">
        <v>0.5</v>
      </c>
      <c r="U598" s="828">
        <v>1</v>
      </c>
    </row>
    <row r="599" spans="1:21" ht="14.45" customHeight="1" x14ac:dyDescent="0.2">
      <c r="A599" s="821">
        <v>30</v>
      </c>
      <c r="B599" s="822" t="s">
        <v>2955</v>
      </c>
      <c r="C599" s="822" t="s">
        <v>2959</v>
      </c>
      <c r="D599" s="823" t="s">
        <v>4176</v>
      </c>
      <c r="E599" s="824" t="s">
        <v>2967</v>
      </c>
      <c r="F599" s="822" t="s">
        <v>2956</v>
      </c>
      <c r="G599" s="822" t="s">
        <v>3817</v>
      </c>
      <c r="H599" s="822" t="s">
        <v>329</v>
      </c>
      <c r="I599" s="822" t="s">
        <v>3828</v>
      </c>
      <c r="J599" s="822" t="s">
        <v>2141</v>
      </c>
      <c r="K599" s="822" t="s">
        <v>908</v>
      </c>
      <c r="L599" s="825">
        <v>197.61</v>
      </c>
      <c r="M599" s="825">
        <v>1185.6600000000001</v>
      </c>
      <c r="N599" s="822">
        <v>6</v>
      </c>
      <c r="O599" s="826">
        <v>0.5</v>
      </c>
      <c r="P599" s="825"/>
      <c r="Q599" s="827">
        <v>0</v>
      </c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30</v>
      </c>
      <c r="B600" s="822" t="s">
        <v>2955</v>
      </c>
      <c r="C600" s="822" t="s">
        <v>2959</v>
      </c>
      <c r="D600" s="823" t="s">
        <v>4176</v>
      </c>
      <c r="E600" s="824" t="s">
        <v>2967</v>
      </c>
      <c r="F600" s="822" t="s">
        <v>2956</v>
      </c>
      <c r="G600" s="822" t="s">
        <v>3817</v>
      </c>
      <c r="H600" s="822" t="s">
        <v>587</v>
      </c>
      <c r="I600" s="822" t="s">
        <v>2782</v>
      </c>
      <c r="J600" s="822" t="s">
        <v>1662</v>
      </c>
      <c r="K600" s="822" t="s">
        <v>1663</v>
      </c>
      <c r="L600" s="825">
        <v>1298.21</v>
      </c>
      <c r="M600" s="825">
        <v>59717.66</v>
      </c>
      <c r="N600" s="822">
        <v>46</v>
      </c>
      <c r="O600" s="826">
        <v>4</v>
      </c>
      <c r="P600" s="825">
        <v>59717.66</v>
      </c>
      <c r="Q600" s="827">
        <v>1</v>
      </c>
      <c r="R600" s="822">
        <v>46</v>
      </c>
      <c r="S600" s="827">
        <v>1</v>
      </c>
      <c r="T600" s="826">
        <v>4</v>
      </c>
      <c r="U600" s="828">
        <v>1</v>
      </c>
    </row>
    <row r="601" spans="1:21" ht="14.45" customHeight="1" x14ac:dyDescent="0.2">
      <c r="A601" s="821">
        <v>30</v>
      </c>
      <c r="B601" s="822" t="s">
        <v>2955</v>
      </c>
      <c r="C601" s="822" t="s">
        <v>2959</v>
      </c>
      <c r="D601" s="823" t="s">
        <v>4176</v>
      </c>
      <c r="E601" s="824" t="s">
        <v>2967</v>
      </c>
      <c r="F601" s="822" t="s">
        <v>2956</v>
      </c>
      <c r="G601" s="822" t="s">
        <v>3817</v>
      </c>
      <c r="H601" s="822" t="s">
        <v>329</v>
      </c>
      <c r="I601" s="822" t="s">
        <v>3829</v>
      </c>
      <c r="J601" s="822" t="s">
        <v>2140</v>
      </c>
      <c r="K601" s="822" t="s">
        <v>908</v>
      </c>
      <c r="L601" s="825">
        <v>197.61</v>
      </c>
      <c r="M601" s="825">
        <v>1383.27</v>
      </c>
      <c r="N601" s="822">
        <v>7</v>
      </c>
      <c r="O601" s="826">
        <v>2</v>
      </c>
      <c r="P601" s="825">
        <v>1383.27</v>
      </c>
      <c r="Q601" s="827">
        <v>1</v>
      </c>
      <c r="R601" s="822">
        <v>7</v>
      </c>
      <c r="S601" s="827">
        <v>1</v>
      </c>
      <c r="T601" s="826">
        <v>2</v>
      </c>
      <c r="U601" s="828">
        <v>1</v>
      </c>
    </row>
    <row r="602" spans="1:21" ht="14.45" customHeight="1" x14ac:dyDescent="0.2">
      <c r="A602" s="821">
        <v>30</v>
      </c>
      <c r="B602" s="822" t="s">
        <v>2955</v>
      </c>
      <c r="C602" s="822" t="s">
        <v>2959</v>
      </c>
      <c r="D602" s="823" t="s">
        <v>4176</v>
      </c>
      <c r="E602" s="824" t="s">
        <v>2967</v>
      </c>
      <c r="F602" s="822" t="s">
        <v>2956</v>
      </c>
      <c r="G602" s="822" t="s">
        <v>3817</v>
      </c>
      <c r="H602" s="822" t="s">
        <v>329</v>
      </c>
      <c r="I602" s="822" t="s">
        <v>3830</v>
      </c>
      <c r="J602" s="822" t="s">
        <v>1627</v>
      </c>
      <c r="K602" s="822" t="s">
        <v>984</v>
      </c>
      <c r="L602" s="825">
        <v>185.95</v>
      </c>
      <c r="M602" s="825">
        <v>2045.4499999999998</v>
      </c>
      <c r="N602" s="822">
        <v>11</v>
      </c>
      <c r="O602" s="826">
        <v>3</v>
      </c>
      <c r="P602" s="825">
        <v>2045.4499999999998</v>
      </c>
      <c r="Q602" s="827">
        <v>1</v>
      </c>
      <c r="R602" s="822">
        <v>11</v>
      </c>
      <c r="S602" s="827">
        <v>1</v>
      </c>
      <c r="T602" s="826">
        <v>3</v>
      </c>
      <c r="U602" s="828">
        <v>1</v>
      </c>
    </row>
    <row r="603" spans="1:21" ht="14.45" customHeight="1" x14ac:dyDescent="0.2">
      <c r="A603" s="821">
        <v>30</v>
      </c>
      <c r="B603" s="822" t="s">
        <v>2955</v>
      </c>
      <c r="C603" s="822" t="s">
        <v>2959</v>
      </c>
      <c r="D603" s="823" t="s">
        <v>4176</v>
      </c>
      <c r="E603" s="824" t="s">
        <v>2967</v>
      </c>
      <c r="F603" s="822" t="s">
        <v>2956</v>
      </c>
      <c r="G603" s="822" t="s">
        <v>3817</v>
      </c>
      <c r="H603" s="822" t="s">
        <v>329</v>
      </c>
      <c r="I603" s="822" t="s">
        <v>3831</v>
      </c>
      <c r="J603" s="822" t="s">
        <v>1628</v>
      </c>
      <c r="K603" s="822" t="s">
        <v>1629</v>
      </c>
      <c r="L603" s="825">
        <v>143.59</v>
      </c>
      <c r="M603" s="825">
        <v>1723.08</v>
      </c>
      <c r="N603" s="822">
        <v>12</v>
      </c>
      <c r="O603" s="826">
        <v>1.5</v>
      </c>
      <c r="P603" s="825">
        <v>861.54</v>
      </c>
      <c r="Q603" s="827">
        <v>0.5</v>
      </c>
      <c r="R603" s="822">
        <v>6</v>
      </c>
      <c r="S603" s="827">
        <v>0.5</v>
      </c>
      <c r="T603" s="826">
        <v>0.5</v>
      </c>
      <c r="U603" s="828">
        <v>0.33333333333333331</v>
      </c>
    </row>
    <row r="604" spans="1:21" ht="14.45" customHeight="1" x14ac:dyDescent="0.2">
      <c r="A604" s="821">
        <v>30</v>
      </c>
      <c r="B604" s="822" t="s">
        <v>2955</v>
      </c>
      <c r="C604" s="822" t="s">
        <v>2959</v>
      </c>
      <c r="D604" s="823" t="s">
        <v>4176</v>
      </c>
      <c r="E604" s="824" t="s">
        <v>2967</v>
      </c>
      <c r="F604" s="822" t="s">
        <v>2956</v>
      </c>
      <c r="G604" s="822" t="s">
        <v>3817</v>
      </c>
      <c r="H604" s="822" t="s">
        <v>329</v>
      </c>
      <c r="I604" s="822" t="s">
        <v>3831</v>
      </c>
      <c r="J604" s="822" t="s">
        <v>1628</v>
      </c>
      <c r="K604" s="822" t="s">
        <v>1629</v>
      </c>
      <c r="L604" s="825">
        <v>149.71</v>
      </c>
      <c r="M604" s="825">
        <v>17066.940000000002</v>
      </c>
      <c r="N604" s="822">
        <v>114</v>
      </c>
      <c r="O604" s="826">
        <v>10</v>
      </c>
      <c r="P604" s="825">
        <v>16617.810000000001</v>
      </c>
      <c r="Q604" s="827">
        <v>0.97368421052631571</v>
      </c>
      <c r="R604" s="822">
        <v>111</v>
      </c>
      <c r="S604" s="827">
        <v>0.97368421052631582</v>
      </c>
      <c r="T604" s="826">
        <v>9.5</v>
      </c>
      <c r="U604" s="828">
        <v>0.95</v>
      </c>
    </row>
    <row r="605" spans="1:21" ht="14.45" customHeight="1" x14ac:dyDescent="0.2">
      <c r="A605" s="821">
        <v>30</v>
      </c>
      <c r="B605" s="822" t="s">
        <v>2955</v>
      </c>
      <c r="C605" s="822" t="s">
        <v>2959</v>
      </c>
      <c r="D605" s="823" t="s">
        <v>4176</v>
      </c>
      <c r="E605" s="824" t="s">
        <v>2967</v>
      </c>
      <c r="F605" s="822" t="s">
        <v>2956</v>
      </c>
      <c r="G605" s="822" t="s">
        <v>3817</v>
      </c>
      <c r="H605" s="822" t="s">
        <v>587</v>
      </c>
      <c r="I605" s="822" t="s">
        <v>2950</v>
      </c>
      <c r="J605" s="822" t="s">
        <v>2145</v>
      </c>
      <c r="K605" s="822" t="s">
        <v>1617</v>
      </c>
      <c r="L605" s="825">
        <v>131.93</v>
      </c>
      <c r="M605" s="825">
        <v>791.58</v>
      </c>
      <c r="N605" s="822">
        <v>6</v>
      </c>
      <c r="O605" s="826">
        <v>0.5</v>
      </c>
      <c r="P605" s="825">
        <v>791.58</v>
      </c>
      <c r="Q605" s="827">
        <v>1</v>
      </c>
      <c r="R605" s="822">
        <v>6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30</v>
      </c>
      <c r="B606" s="822" t="s">
        <v>2955</v>
      </c>
      <c r="C606" s="822" t="s">
        <v>2959</v>
      </c>
      <c r="D606" s="823" t="s">
        <v>4176</v>
      </c>
      <c r="E606" s="824" t="s">
        <v>2967</v>
      </c>
      <c r="F606" s="822" t="s">
        <v>2956</v>
      </c>
      <c r="G606" s="822" t="s">
        <v>3817</v>
      </c>
      <c r="H606" s="822" t="s">
        <v>329</v>
      </c>
      <c r="I606" s="822" t="s">
        <v>3832</v>
      </c>
      <c r="J606" s="822" t="s">
        <v>3833</v>
      </c>
      <c r="K606" s="822" t="s">
        <v>908</v>
      </c>
      <c r="L606" s="825">
        <v>197.61</v>
      </c>
      <c r="M606" s="825">
        <v>11856.6</v>
      </c>
      <c r="N606" s="822">
        <v>60</v>
      </c>
      <c r="O606" s="826">
        <v>6.5</v>
      </c>
      <c r="P606" s="825">
        <v>11856.6</v>
      </c>
      <c r="Q606" s="827">
        <v>1</v>
      </c>
      <c r="R606" s="822">
        <v>60</v>
      </c>
      <c r="S606" s="827">
        <v>1</v>
      </c>
      <c r="T606" s="826">
        <v>6.5</v>
      </c>
      <c r="U606" s="828">
        <v>1</v>
      </c>
    </row>
    <row r="607" spans="1:21" ht="14.45" customHeight="1" x14ac:dyDescent="0.2">
      <c r="A607" s="821">
        <v>30</v>
      </c>
      <c r="B607" s="822" t="s">
        <v>2955</v>
      </c>
      <c r="C607" s="822" t="s">
        <v>2959</v>
      </c>
      <c r="D607" s="823" t="s">
        <v>4176</v>
      </c>
      <c r="E607" s="824" t="s">
        <v>2967</v>
      </c>
      <c r="F607" s="822" t="s">
        <v>2956</v>
      </c>
      <c r="G607" s="822" t="s">
        <v>3817</v>
      </c>
      <c r="H607" s="822" t="s">
        <v>329</v>
      </c>
      <c r="I607" s="822" t="s">
        <v>3834</v>
      </c>
      <c r="J607" s="822" t="s">
        <v>907</v>
      </c>
      <c r="K607" s="822" t="s">
        <v>908</v>
      </c>
      <c r="L607" s="825">
        <v>197.61</v>
      </c>
      <c r="M607" s="825">
        <v>26084.52</v>
      </c>
      <c r="N607" s="822">
        <v>132</v>
      </c>
      <c r="O607" s="826">
        <v>10</v>
      </c>
      <c r="P607" s="825">
        <v>23713.200000000001</v>
      </c>
      <c r="Q607" s="827">
        <v>0.90909090909090906</v>
      </c>
      <c r="R607" s="822">
        <v>120</v>
      </c>
      <c r="S607" s="827">
        <v>0.90909090909090906</v>
      </c>
      <c r="T607" s="826">
        <v>9</v>
      </c>
      <c r="U607" s="828">
        <v>0.9</v>
      </c>
    </row>
    <row r="608" spans="1:21" ht="14.45" customHeight="1" x14ac:dyDescent="0.2">
      <c r="A608" s="821">
        <v>30</v>
      </c>
      <c r="B608" s="822" t="s">
        <v>2955</v>
      </c>
      <c r="C608" s="822" t="s">
        <v>2959</v>
      </c>
      <c r="D608" s="823" t="s">
        <v>4176</v>
      </c>
      <c r="E608" s="824" t="s">
        <v>2967</v>
      </c>
      <c r="F608" s="822" t="s">
        <v>2956</v>
      </c>
      <c r="G608" s="822" t="s">
        <v>3817</v>
      </c>
      <c r="H608" s="822" t="s">
        <v>329</v>
      </c>
      <c r="I608" s="822" t="s">
        <v>3835</v>
      </c>
      <c r="J608" s="822" t="s">
        <v>3836</v>
      </c>
      <c r="K608" s="822" t="s">
        <v>1617</v>
      </c>
      <c r="L608" s="825">
        <v>239.53</v>
      </c>
      <c r="M608" s="825">
        <v>1437.18</v>
      </c>
      <c r="N608" s="822">
        <v>6</v>
      </c>
      <c r="O608" s="826">
        <v>1.5</v>
      </c>
      <c r="P608" s="825">
        <v>718.59</v>
      </c>
      <c r="Q608" s="827">
        <v>0.5</v>
      </c>
      <c r="R608" s="822">
        <v>3</v>
      </c>
      <c r="S608" s="827">
        <v>0.5</v>
      </c>
      <c r="T608" s="826">
        <v>1</v>
      </c>
      <c r="U608" s="828">
        <v>0.66666666666666663</v>
      </c>
    </row>
    <row r="609" spans="1:21" ht="14.45" customHeight="1" x14ac:dyDescent="0.2">
      <c r="A609" s="821">
        <v>30</v>
      </c>
      <c r="B609" s="822" t="s">
        <v>2955</v>
      </c>
      <c r="C609" s="822" t="s">
        <v>2959</v>
      </c>
      <c r="D609" s="823" t="s">
        <v>4176</v>
      </c>
      <c r="E609" s="824" t="s">
        <v>2967</v>
      </c>
      <c r="F609" s="822" t="s">
        <v>2956</v>
      </c>
      <c r="G609" s="822" t="s">
        <v>3817</v>
      </c>
      <c r="H609" s="822" t="s">
        <v>329</v>
      </c>
      <c r="I609" s="822" t="s">
        <v>3837</v>
      </c>
      <c r="J609" s="822" t="s">
        <v>1631</v>
      </c>
      <c r="K609" s="822" t="s">
        <v>1629</v>
      </c>
      <c r="L609" s="825">
        <v>143.59</v>
      </c>
      <c r="M609" s="825">
        <v>5169.24</v>
      </c>
      <c r="N609" s="822">
        <v>36</v>
      </c>
      <c r="O609" s="826">
        <v>4.5</v>
      </c>
      <c r="P609" s="825">
        <v>5169.24</v>
      </c>
      <c r="Q609" s="827">
        <v>1</v>
      </c>
      <c r="R609" s="822">
        <v>36</v>
      </c>
      <c r="S609" s="827">
        <v>1</v>
      </c>
      <c r="T609" s="826">
        <v>4.5</v>
      </c>
      <c r="U609" s="828">
        <v>1</v>
      </c>
    </row>
    <row r="610" spans="1:21" ht="14.45" customHeight="1" x14ac:dyDescent="0.2">
      <c r="A610" s="821">
        <v>30</v>
      </c>
      <c r="B610" s="822" t="s">
        <v>2955</v>
      </c>
      <c r="C610" s="822" t="s">
        <v>2959</v>
      </c>
      <c r="D610" s="823" t="s">
        <v>4176</v>
      </c>
      <c r="E610" s="824" t="s">
        <v>2967</v>
      </c>
      <c r="F610" s="822" t="s">
        <v>2956</v>
      </c>
      <c r="G610" s="822" t="s">
        <v>3817</v>
      </c>
      <c r="H610" s="822" t="s">
        <v>329</v>
      </c>
      <c r="I610" s="822" t="s">
        <v>3837</v>
      </c>
      <c r="J610" s="822" t="s">
        <v>1631</v>
      </c>
      <c r="K610" s="822" t="s">
        <v>1629</v>
      </c>
      <c r="L610" s="825">
        <v>149.71</v>
      </c>
      <c r="M610" s="825">
        <v>23504.469999999994</v>
      </c>
      <c r="N610" s="822">
        <v>157</v>
      </c>
      <c r="O610" s="826">
        <v>12</v>
      </c>
      <c r="P610" s="825">
        <v>23055.339999999993</v>
      </c>
      <c r="Q610" s="827">
        <v>0.98089171974522293</v>
      </c>
      <c r="R610" s="822">
        <v>154</v>
      </c>
      <c r="S610" s="827">
        <v>0.98089171974522293</v>
      </c>
      <c r="T610" s="826">
        <v>11.5</v>
      </c>
      <c r="U610" s="828">
        <v>0.95833333333333337</v>
      </c>
    </row>
    <row r="611" spans="1:21" ht="14.45" customHeight="1" x14ac:dyDescent="0.2">
      <c r="A611" s="821">
        <v>30</v>
      </c>
      <c r="B611" s="822" t="s">
        <v>2955</v>
      </c>
      <c r="C611" s="822" t="s">
        <v>2959</v>
      </c>
      <c r="D611" s="823" t="s">
        <v>4176</v>
      </c>
      <c r="E611" s="824" t="s">
        <v>2967</v>
      </c>
      <c r="F611" s="822" t="s">
        <v>2956</v>
      </c>
      <c r="G611" s="822" t="s">
        <v>3817</v>
      </c>
      <c r="H611" s="822" t="s">
        <v>587</v>
      </c>
      <c r="I611" s="822" t="s">
        <v>2784</v>
      </c>
      <c r="J611" s="822" t="s">
        <v>1618</v>
      </c>
      <c r="K611" s="822" t="s">
        <v>1617</v>
      </c>
      <c r="L611" s="825">
        <v>104.4</v>
      </c>
      <c r="M611" s="825">
        <v>1148.4000000000001</v>
      </c>
      <c r="N611" s="822">
        <v>11</v>
      </c>
      <c r="O611" s="826">
        <v>2</v>
      </c>
      <c r="P611" s="825">
        <v>1148.4000000000001</v>
      </c>
      <c r="Q611" s="827">
        <v>1</v>
      </c>
      <c r="R611" s="822">
        <v>11</v>
      </c>
      <c r="S611" s="827">
        <v>1</v>
      </c>
      <c r="T611" s="826">
        <v>2</v>
      </c>
      <c r="U611" s="828">
        <v>1</v>
      </c>
    </row>
    <row r="612" spans="1:21" ht="14.45" customHeight="1" x14ac:dyDescent="0.2">
      <c r="A612" s="821">
        <v>30</v>
      </c>
      <c r="B612" s="822" t="s">
        <v>2955</v>
      </c>
      <c r="C612" s="822" t="s">
        <v>2959</v>
      </c>
      <c r="D612" s="823" t="s">
        <v>4176</v>
      </c>
      <c r="E612" s="824" t="s">
        <v>2967</v>
      </c>
      <c r="F612" s="822" t="s">
        <v>2956</v>
      </c>
      <c r="G612" s="822" t="s">
        <v>3817</v>
      </c>
      <c r="H612" s="822" t="s">
        <v>587</v>
      </c>
      <c r="I612" s="822" t="s">
        <v>2784</v>
      </c>
      <c r="J612" s="822" t="s">
        <v>1618</v>
      </c>
      <c r="K612" s="822" t="s">
        <v>1617</v>
      </c>
      <c r="L612" s="825">
        <v>172.8</v>
      </c>
      <c r="M612" s="825">
        <v>4147.2000000000007</v>
      </c>
      <c r="N612" s="822">
        <v>24</v>
      </c>
      <c r="O612" s="826">
        <v>1</v>
      </c>
      <c r="P612" s="825">
        <v>4147.2000000000007</v>
      </c>
      <c r="Q612" s="827">
        <v>1</v>
      </c>
      <c r="R612" s="822">
        <v>24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30</v>
      </c>
      <c r="B613" s="822" t="s">
        <v>2955</v>
      </c>
      <c r="C613" s="822" t="s">
        <v>2959</v>
      </c>
      <c r="D613" s="823" t="s">
        <v>4176</v>
      </c>
      <c r="E613" s="824" t="s">
        <v>2967</v>
      </c>
      <c r="F613" s="822" t="s">
        <v>2956</v>
      </c>
      <c r="G613" s="822" t="s">
        <v>3817</v>
      </c>
      <c r="H613" s="822" t="s">
        <v>587</v>
      </c>
      <c r="I613" s="822" t="s">
        <v>3838</v>
      </c>
      <c r="J613" s="822" t="s">
        <v>3839</v>
      </c>
      <c r="K613" s="822" t="s">
        <v>1617</v>
      </c>
      <c r="L613" s="825">
        <v>233.17</v>
      </c>
      <c r="M613" s="825">
        <v>699.51</v>
      </c>
      <c r="N613" s="822">
        <v>3</v>
      </c>
      <c r="O613" s="826">
        <v>0.5</v>
      </c>
      <c r="P613" s="825">
        <v>699.51</v>
      </c>
      <c r="Q613" s="827">
        <v>1</v>
      </c>
      <c r="R613" s="822">
        <v>3</v>
      </c>
      <c r="S613" s="827">
        <v>1</v>
      </c>
      <c r="T613" s="826">
        <v>0.5</v>
      </c>
      <c r="U613" s="828">
        <v>1</v>
      </c>
    </row>
    <row r="614" spans="1:21" ht="14.45" customHeight="1" x14ac:dyDescent="0.2">
      <c r="A614" s="821">
        <v>30</v>
      </c>
      <c r="B614" s="822" t="s">
        <v>2955</v>
      </c>
      <c r="C614" s="822" t="s">
        <v>2959</v>
      </c>
      <c r="D614" s="823" t="s">
        <v>4176</v>
      </c>
      <c r="E614" s="824" t="s">
        <v>2967</v>
      </c>
      <c r="F614" s="822" t="s">
        <v>2956</v>
      </c>
      <c r="G614" s="822" t="s">
        <v>3817</v>
      </c>
      <c r="H614" s="822" t="s">
        <v>587</v>
      </c>
      <c r="I614" s="822" t="s">
        <v>3840</v>
      </c>
      <c r="J614" s="822" t="s">
        <v>3841</v>
      </c>
      <c r="K614" s="822" t="s">
        <v>1617</v>
      </c>
      <c r="L614" s="825">
        <v>135.11000000000001</v>
      </c>
      <c r="M614" s="825">
        <v>810.66000000000008</v>
      </c>
      <c r="N614" s="822">
        <v>6</v>
      </c>
      <c r="O614" s="826">
        <v>0.5</v>
      </c>
      <c r="P614" s="825">
        <v>810.66000000000008</v>
      </c>
      <c r="Q614" s="827">
        <v>1</v>
      </c>
      <c r="R614" s="822">
        <v>6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30</v>
      </c>
      <c r="B615" s="822" t="s">
        <v>2955</v>
      </c>
      <c r="C615" s="822" t="s">
        <v>2959</v>
      </c>
      <c r="D615" s="823" t="s">
        <v>4176</v>
      </c>
      <c r="E615" s="824" t="s">
        <v>2967</v>
      </c>
      <c r="F615" s="822" t="s">
        <v>2956</v>
      </c>
      <c r="G615" s="822" t="s">
        <v>3817</v>
      </c>
      <c r="H615" s="822" t="s">
        <v>329</v>
      </c>
      <c r="I615" s="822" t="s">
        <v>3842</v>
      </c>
      <c r="J615" s="822" t="s">
        <v>3843</v>
      </c>
      <c r="K615" s="822" t="s">
        <v>1617</v>
      </c>
      <c r="L615" s="825">
        <v>172.67</v>
      </c>
      <c r="M615" s="825">
        <v>345.34</v>
      </c>
      <c r="N615" s="822">
        <v>2</v>
      </c>
      <c r="O615" s="826">
        <v>1</v>
      </c>
      <c r="P615" s="825">
        <v>345.34</v>
      </c>
      <c r="Q615" s="827">
        <v>1</v>
      </c>
      <c r="R615" s="822">
        <v>2</v>
      </c>
      <c r="S615" s="827">
        <v>1</v>
      </c>
      <c r="T615" s="826">
        <v>1</v>
      </c>
      <c r="U615" s="828">
        <v>1</v>
      </c>
    </row>
    <row r="616" spans="1:21" ht="14.45" customHeight="1" x14ac:dyDescent="0.2">
      <c r="A616" s="821">
        <v>30</v>
      </c>
      <c r="B616" s="822" t="s">
        <v>2955</v>
      </c>
      <c r="C616" s="822" t="s">
        <v>2959</v>
      </c>
      <c r="D616" s="823" t="s">
        <v>4176</v>
      </c>
      <c r="E616" s="824" t="s">
        <v>2967</v>
      </c>
      <c r="F616" s="822" t="s">
        <v>2956</v>
      </c>
      <c r="G616" s="822" t="s">
        <v>3817</v>
      </c>
      <c r="H616" s="822" t="s">
        <v>329</v>
      </c>
      <c r="I616" s="822" t="s">
        <v>3842</v>
      </c>
      <c r="J616" s="822" t="s">
        <v>3843</v>
      </c>
      <c r="K616" s="822" t="s">
        <v>1617</v>
      </c>
      <c r="L616" s="825">
        <v>239.53</v>
      </c>
      <c r="M616" s="825">
        <v>1437.18</v>
      </c>
      <c r="N616" s="822">
        <v>6</v>
      </c>
      <c r="O616" s="826">
        <v>0.5</v>
      </c>
      <c r="P616" s="825"/>
      <c r="Q616" s="827">
        <v>0</v>
      </c>
      <c r="R616" s="822"/>
      <c r="S616" s="827">
        <v>0</v>
      </c>
      <c r="T616" s="826"/>
      <c r="U616" s="828">
        <v>0</v>
      </c>
    </row>
    <row r="617" spans="1:21" ht="14.45" customHeight="1" x14ac:dyDescent="0.2">
      <c r="A617" s="821">
        <v>30</v>
      </c>
      <c r="B617" s="822" t="s">
        <v>2955</v>
      </c>
      <c r="C617" s="822" t="s">
        <v>2959</v>
      </c>
      <c r="D617" s="823" t="s">
        <v>4176</v>
      </c>
      <c r="E617" s="824" t="s">
        <v>2967</v>
      </c>
      <c r="F617" s="822" t="s">
        <v>2956</v>
      </c>
      <c r="G617" s="822" t="s">
        <v>3817</v>
      </c>
      <c r="H617" s="822" t="s">
        <v>329</v>
      </c>
      <c r="I617" s="822" t="s">
        <v>3844</v>
      </c>
      <c r="J617" s="822" t="s">
        <v>3845</v>
      </c>
      <c r="K617" s="822" t="s">
        <v>3846</v>
      </c>
      <c r="L617" s="825">
        <v>263.86</v>
      </c>
      <c r="M617" s="825">
        <v>1583.16</v>
      </c>
      <c r="N617" s="822">
        <v>6</v>
      </c>
      <c r="O617" s="826">
        <v>1</v>
      </c>
      <c r="P617" s="825">
        <v>1583.16</v>
      </c>
      <c r="Q617" s="827">
        <v>1</v>
      </c>
      <c r="R617" s="822">
        <v>6</v>
      </c>
      <c r="S617" s="827">
        <v>1</v>
      </c>
      <c r="T617" s="826">
        <v>1</v>
      </c>
      <c r="U617" s="828">
        <v>1</v>
      </c>
    </row>
    <row r="618" spans="1:21" ht="14.45" customHeight="1" x14ac:dyDescent="0.2">
      <c r="A618" s="821">
        <v>30</v>
      </c>
      <c r="B618" s="822" t="s">
        <v>2955</v>
      </c>
      <c r="C618" s="822" t="s">
        <v>2959</v>
      </c>
      <c r="D618" s="823" t="s">
        <v>4176</v>
      </c>
      <c r="E618" s="824" t="s">
        <v>2967</v>
      </c>
      <c r="F618" s="822" t="s">
        <v>2956</v>
      </c>
      <c r="G618" s="822" t="s">
        <v>3817</v>
      </c>
      <c r="H618" s="822" t="s">
        <v>329</v>
      </c>
      <c r="I618" s="822" t="s">
        <v>3847</v>
      </c>
      <c r="J618" s="822" t="s">
        <v>1632</v>
      </c>
      <c r="K618" s="822" t="s">
        <v>1629</v>
      </c>
      <c r="L618" s="825">
        <v>143.59</v>
      </c>
      <c r="M618" s="825">
        <v>5169.24</v>
      </c>
      <c r="N618" s="822">
        <v>36</v>
      </c>
      <c r="O618" s="826">
        <v>3</v>
      </c>
      <c r="P618" s="825">
        <v>4307.7</v>
      </c>
      <c r="Q618" s="827">
        <v>0.83333333333333337</v>
      </c>
      <c r="R618" s="822">
        <v>30</v>
      </c>
      <c r="S618" s="827">
        <v>0.83333333333333337</v>
      </c>
      <c r="T618" s="826">
        <v>2.5</v>
      </c>
      <c r="U618" s="828">
        <v>0.83333333333333337</v>
      </c>
    </row>
    <row r="619" spans="1:21" ht="14.45" customHeight="1" x14ac:dyDescent="0.2">
      <c r="A619" s="821">
        <v>30</v>
      </c>
      <c r="B619" s="822" t="s">
        <v>2955</v>
      </c>
      <c r="C619" s="822" t="s">
        <v>2959</v>
      </c>
      <c r="D619" s="823" t="s">
        <v>4176</v>
      </c>
      <c r="E619" s="824" t="s">
        <v>2967</v>
      </c>
      <c r="F619" s="822" t="s">
        <v>2956</v>
      </c>
      <c r="G619" s="822" t="s">
        <v>3817</v>
      </c>
      <c r="H619" s="822" t="s">
        <v>329</v>
      </c>
      <c r="I619" s="822" t="s">
        <v>3847</v>
      </c>
      <c r="J619" s="822" t="s">
        <v>1632</v>
      </c>
      <c r="K619" s="822" t="s">
        <v>1629</v>
      </c>
      <c r="L619" s="825">
        <v>149.71</v>
      </c>
      <c r="M619" s="825">
        <v>26498.669999999991</v>
      </c>
      <c r="N619" s="822">
        <v>177</v>
      </c>
      <c r="O619" s="826">
        <v>14</v>
      </c>
      <c r="P619" s="825">
        <v>25600.409999999993</v>
      </c>
      <c r="Q619" s="827">
        <v>0.96610169491525433</v>
      </c>
      <c r="R619" s="822">
        <v>171</v>
      </c>
      <c r="S619" s="827">
        <v>0.96610169491525422</v>
      </c>
      <c r="T619" s="826">
        <v>13</v>
      </c>
      <c r="U619" s="828">
        <v>0.9285714285714286</v>
      </c>
    </row>
    <row r="620" spans="1:21" ht="14.45" customHeight="1" x14ac:dyDescent="0.2">
      <c r="A620" s="821">
        <v>30</v>
      </c>
      <c r="B620" s="822" t="s">
        <v>2955</v>
      </c>
      <c r="C620" s="822" t="s">
        <v>2959</v>
      </c>
      <c r="D620" s="823" t="s">
        <v>4176</v>
      </c>
      <c r="E620" s="824" t="s">
        <v>2967</v>
      </c>
      <c r="F620" s="822" t="s">
        <v>2956</v>
      </c>
      <c r="G620" s="822" t="s">
        <v>3817</v>
      </c>
      <c r="H620" s="822" t="s">
        <v>329</v>
      </c>
      <c r="I620" s="822" t="s">
        <v>3848</v>
      </c>
      <c r="J620" s="822" t="s">
        <v>909</v>
      </c>
      <c r="K620" s="822" t="s">
        <v>910</v>
      </c>
      <c r="L620" s="825">
        <v>42.9</v>
      </c>
      <c r="M620" s="825">
        <v>300.29999999999995</v>
      </c>
      <c r="N620" s="822">
        <v>7</v>
      </c>
      <c r="O620" s="826">
        <v>2</v>
      </c>
      <c r="P620" s="825">
        <v>300.29999999999995</v>
      </c>
      <c r="Q620" s="827">
        <v>1</v>
      </c>
      <c r="R620" s="822">
        <v>7</v>
      </c>
      <c r="S620" s="827">
        <v>1</v>
      </c>
      <c r="T620" s="826">
        <v>2</v>
      </c>
      <c r="U620" s="828">
        <v>1</v>
      </c>
    </row>
    <row r="621" spans="1:21" ht="14.45" customHeight="1" x14ac:dyDescent="0.2">
      <c r="A621" s="821">
        <v>30</v>
      </c>
      <c r="B621" s="822" t="s">
        <v>2955</v>
      </c>
      <c r="C621" s="822" t="s">
        <v>2959</v>
      </c>
      <c r="D621" s="823" t="s">
        <v>4176</v>
      </c>
      <c r="E621" s="824" t="s">
        <v>2967</v>
      </c>
      <c r="F621" s="822" t="s">
        <v>2956</v>
      </c>
      <c r="G621" s="822" t="s">
        <v>3817</v>
      </c>
      <c r="H621" s="822" t="s">
        <v>329</v>
      </c>
      <c r="I621" s="822" t="s">
        <v>3849</v>
      </c>
      <c r="J621" s="822" t="s">
        <v>3850</v>
      </c>
      <c r="K621" s="822" t="s">
        <v>1629</v>
      </c>
      <c r="L621" s="825">
        <v>93.97</v>
      </c>
      <c r="M621" s="825">
        <v>1879.4</v>
      </c>
      <c r="N621" s="822">
        <v>20</v>
      </c>
      <c r="O621" s="826">
        <v>2</v>
      </c>
      <c r="P621" s="825">
        <v>1879.4</v>
      </c>
      <c r="Q621" s="827">
        <v>1</v>
      </c>
      <c r="R621" s="822">
        <v>20</v>
      </c>
      <c r="S621" s="827">
        <v>1</v>
      </c>
      <c r="T621" s="826">
        <v>2</v>
      </c>
      <c r="U621" s="828">
        <v>1</v>
      </c>
    </row>
    <row r="622" spans="1:21" ht="14.45" customHeight="1" x14ac:dyDescent="0.2">
      <c r="A622" s="821">
        <v>30</v>
      </c>
      <c r="B622" s="822" t="s">
        <v>2955</v>
      </c>
      <c r="C622" s="822" t="s">
        <v>2959</v>
      </c>
      <c r="D622" s="823" t="s">
        <v>4176</v>
      </c>
      <c r="E622" s="824" t="s">
        <v>2967</v>
      </c>
      <c r="F622" s="822" t="s">
        <v>2956</v>
      </c>
      <c r="G622" s="822" t="s">
        <v>3817</v>
      </c>
      <c r="H622" s="822" t="s">
        <v>329</v>
      </c>
      <c r="I622" s="822" t="s">
        <v>3851</v>
      </c>
      <c r="J622" s="822" t="s">
        <v>3852</v>
      </c>
      <c r="K622" s="822" t="s">
        <v>1661</v>
      </c>
      <c r="L622" s="825">
        <v>176.46</v>
      </c>
      <c r="M622" s="825">
        <v>15881.400000000001</v>
      </c>
      <c r="N622" s="822">
        <v>90</v>
      </c>
      <c r="O622" s="826">
        <v>1</v>
      </c>
      <c r="P622" s="825">
        <v>15881.400000000001</v>
      </c>
      <c r="Q622" s="827">
        <v>1</v>
      </c>
      <c r="R622" s="822">
        <v>90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30</v>
      </c>
      <c r="B623" s="822" t="s">
        <v>2955</v>
      </c>
      <c r="C623" s="822" t="s">
        <v>2959</v>
      </c>
      <c r="D623" s="823" t="s">
        <v>4176</v>
      </c>
      <c r="E623" s="824" t="s">
        <v>2967</v>
      </c>
      <c r="F623" s="822" t="s">
        <v>2956</v>
      </c>
      <c r="G623" s="822" t="s">
        <v>3817</v>
      </c>
      <c r="H623" s="822" t="s">
        <v>329</v>
      </c>
      <c r="I623" s="822" t="s">
        <v>3853</v>
      </c>
      <c r="J623" s="822" t="s">
        <v>1634</v>
      </c>
      <c r="K623" s="822" t="s">
        <v>984</v>
      </c>
      <c r="L623" s="825">
        <v>238</v>
      </c>
      <c r="M623" s="825">
        <v>2856</v>
      </c>
      <c r="N623" s="822">
        <v>12</v>
      </c>
      <c r="O623" s="826">
        <v>1</v>
      </c>
      <c r="P623" s="825">
        <v>2856</v>
      </c>
      <c r="Q623" s="827">
        <v>1</v>
      </c>
      <c r="R623" s="822">
        <v>12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30</v>
      </c>
      <c r="B624" s="822" t="s">
        <v>2955</v>
      </c>
      <c r="C624" s="822" t="s">
        <v>2959</v>
      </c>
      <c r="D624" s="823" t="s">
        <v>4176</v>
      </c>
      <c r="E624" s="824" t="s">
        <v>2967</v>
      </c>
      <c r="F624" s="822" t="s">
        <v>2956</v>
      </c>
      <c r="G624" s="822" t="s">
        <v>3817</v>
      </c>
      <c r="H624" s="822" t="s">
        <v>587</v>
      </c>
      <c r="I624" s="822" t="s">
        <v>2814</v>
      </c>
      <c r="J624" s="822" t="s">
        <v>2815</v>
      </c>
      <c r="K624" s="822" t="s">
        <v>1661</v>
      </c>
      <c r="L624" s="825">
        <v>152.27000000000001</v>
      </c>
      <c r="M624" s="825">
        <v>41112.9</v>
      </c>
      <c r="N624" s="822">
        <v>270</v>
      </c>
      <c r="O624" s="826">
        <v>3</v>
      </c>
      <c r="P624" s="825">
        <v>41112.9</v>
      </c>
      <c r="Q624" s="827">
        <v>1</v>
      </c>
      <c r="R624" s="822">
        <v>270</v>
      </c>
      <c r="S624" s="827">
        <v>1</v>
      </c>
      <c r="T624" s="826">
        <v>3</v>
      </c>
      <c r="U624" s="828">
        <v>1</v>
      </c>
    </row>
    <row r="625" spans="1:21" ht="14.45" customHeight="1" x14ac:dyDescent="0.2">
      <c r="A625" s="821">
        <v>30</v>
      </c>
      <c r="B625" s="822" t="s">
        <v>2955</v>
      </c>
      <c r="C625" s="822" t="s">
        <v>2959</v>
      </c>
      <c r="D625" s="823" t="s">
        <v>4176</v>
      </c>
      <c r="E625" s="824" t="s">
        <v>2967</v>
      </c>
      <c r="F625" s="822" t="s">
        <v>2956</v>
      </c>
      <c r="G625" s="822" t="s">
        <v>3817</v>
      </c>
      <c r="H625" s="822" t="s">
        <v>329</v>
      </c>
      <c r="I625" s="822" t="s">
        <v>3854</v>
      </c>
      <c r="J625" s="822" t="s">
        <v>983</v>
      </c>
      <c r="K625" s="822" t="s">
        <v>984</v>
      </c>
      <c r="L625" s="825">
        <v>238</v>
      </c>
      <c r="M625" s="825">
        <v>5712</v>
      </c>
      <c r="N625" s="822">
        <v>24</v>
      </c>
      <c r="O625" s="826">
        <v>2.5</v>
      </c>
      <c r="P625" s="825">
        <v>5712</v>
      </c>
      <c r="Q625" s="827">
        <v>1</v>
      </c>
      <c r="R625" s="822">
        <v>24</v>
      </c>
      <c r="S625" s="827">
        <v>1</v>
      </c>
      <c r="T625" s="826">
        <v>2.5</v>
      </c>
      <c r="U625" s="828">
        <v>1</v>
      </c>
    </row>
    <row r="626" spans="1:21" ht="14.45" customHeight="1" x14ac:dyDescent="0.2">
      <c r="A626" s="821">
        <v>30</v>
      </c>
      <c r="B626" s="822" t="s">
        <v>2955</v>
      </c>
      <c r="C626" s="822" t="s">
        <v>2959</v>
      </c>
      <c r="D626" s="823" t="s">
        <v>4176</v>
      </c>
      <c r="E626" s="824" t="s">
        <v>2967</v>
      </c>
      <c r="F626" s="822" t="s">
        <v>2956</v>
      </c>
      <c r="G626" s="822" t="s">
        <v>3817</v>
      </c>
      <c r="H626" s="822" t="s">
        <v>329</v>
      </c>
      <c r="I626" s="822" t="s">
        <v>3855</v>
      </c>
      <c r="J626" s="822" t="s">
        <v>1637</v>
      </c>
      <c r="K626" s="822" t="s">
        <v>908</v>
      </c>
      <c r="L626" s="825">
        <v>228.32</v>
      </c>
      <c r="M626" s="825">
        <v>12557.6</v>
      </c>
      <c r="N626" s="822">
        <v>55</v>
      </c>
      <c r="O626" s="826">
        <v>2.5</v>
      </c>
      <c r="P626" s="825">
        <v>12557.6</v>
      </c>
      <c r="Q626" s="827">
        <v>1</v>
      </c>
      <c r="R626" s="822">
        <v>55</v>
      </c>
      <c r="S626" s="827">
        <v>1</v>
      </c>
      <c r="T626" s="826">
        <v>2.5</v>
      </c>
      <c r="U626" s="828">
        <v>1</v>
      </c>
    </row>
    <row r="627" spans="1:21" ht="14.45" customHeight="1" x14ac:dyDescent="0.2">
      <c r="A627" s="821">
        <v>30</v>
      </c>
      <c r="B627" s="822" t="s">
        <v>2955</v>
      </c>
      <c r="C627" s="822" t="s">
        <v>2959</v>
      </c>
      <c r="D627" s="823" t="s">
        <v>4176</v>
      </c>
      <c r="E627" s="824" t="s">
        <v>2967</v>
      </c>
      <c r="F627" s="822" t="s">
        <v>2956</v>
      </c>
      <c r="G627" s="822" t="s">
        <v>3817</v>
      </c>
      <c r="H627" s="822" t="s">
        <v>329</v>
      </c>
      <c r="I627" s="822" t="s">
        <v>3856</v>
      </c>
      <c r="J627" s="822" t="s">
        <v>1636</v>
      </c>
      <c r="K627" s="822" t="s">
        <v>908</v>
      </c>
      <c r="L627" s="825">
        <v>228.32</v>
      </c>
      <c r="M627" s="825">
        <v>13242.56</v>
      </c>
      <c r="N627" s="822">
        <v>58</v>
      </c>
      <c r="O627" s="826">
        <v>5</v>
      </c>
      <c r="P627" s="825">
        <v>11872.64</v>
      </c>
      <c r="Q627" s="827">
        <v>0.89655172413793105</v>
      </c>
      <c r="R627" s="822">
        <v>52</v>
      </c>
      <c r="S627" s="827">
        <v>0.89655172413793105</v>
      </c>
      <c r="T627" s="826">
        <v>4</v>
      </c>
      <c r="U627" s="828">
        <v>0.8</v>
      </c>
    </row>
    <row r="628" spans="1:21" ht="14.45" customHeight="1" x14ac:dyDescent="0.2">
      <c r="A628" s="821">
        <v>30</v>
      </c>
      <c r="B628" s="822" t="s">
        <v>2955</v>
      </c>
      <c r="C628" s="822" t="s">
        <v>2959</v>
      </c>
      <c r="D628" s="823" t="s">
        <v>4176</v>
      </c>
      <c r="E628" s="824" t="s">
        <v>2967</v>
      </c>
      <c r="F628" s="822" t="s">
        <v>2956</v>
      </c>
      <c r="G628" s="822" t="s">
        <v>3817</v>
      </c>
      <c r="H628" s="822" t="s">
        <v>587</v>
      </c>
      <c r="I628" s="822" t="s">
        <v>3857</v>
      </c>
      <c r="J628" s="822" t="s">
        <v>3858</v>
      </c>
      <c r="K628" s="822" t="s">
        <v>1629</v>
      </c>
      <c r="L628" s="825">
        <v>149.71</v>
      </c>
      <c r="M628" s="825">
        <v>21558.239999999998</v>
      </c>
      <c r="N628" s="822">
        <v>144</v>
      </c>
      <c r="O628" s="826">
        <v>7</v>
      </c>
      <c r="P628" s="825">
        <v>21558.239999999998</v>
      </c>
      <c r="Q628" s="827">
        <v>1</v>
      </c>
      <c r="R628" s="822">
        <v>144</v>
      </c>
      <c r="S628" s="827">
        <v>1</v>
      </c>
      <c r="T628" s="826">
        <v>7</v>
      </c>
      <c r="U628" s="828">
        <v>1</v>
      </c>
    </row>
    <row r="629" spans="1:21" ht="14.45" customHeight="1" x14ac:dyDescent="0.2">
      <c r="A629" s="821">
        <v>30</v>
      </c>
      <c r="B629" s="822" t="s">
        <v>2955</v>
      </c>
      <c r="C629" s="822" t="s">
        <v>2959</v>
      </c>
      <c r="D629" s="823" t="s">
        <v>4176</v>
      </c>
      <c r="E629" s="824" t="s">
        <v>2967</v>
      </c>
      <c r="F629" s="822" t="s">
        <v>2956</v>
      </c>
      <c r="G629" s="822" t="s">
        <v>3817</v>
      </c>
      <c r="H629" s="822" t="s">
        <v>587</v>
      </c>
      <c r="I629" s="822" t="s">
        <v>3859</v>
      </c>
      <c r="J629" s="822" t="s">
        <v>3860</v>
      </c>
      <c r="K629" s="822" t="s">
        <v>1629</v>
      </c>
      <c r="L629" s="825">
        <v>149.71</v>
      </c>
      <c r="M629" s="825">
        <v>64674.719999999987</v>
      </c>
      <c r="N629" s="822">
        <v>432</v>
      </c>
      <c r="O629" s="826">
        <v>39</v>
      </c>
      <c r="P629" s="825">
        <v>61979.939999999988</v>
      </c>
      <c r="Q629" s="827">
        <v>0.95833333333333337</v>
      </c>
      <c r="R629" s="822">
        <v>414</v>
      </c>
      <c r="S629" s="827">
        <v>0.95833333333333337</v>
      </c>
      <c r="T629" s="826">
        <v>37</v>
      </c>
      <c r="U629" s="828">
        <v>0.94871794871794868</v>
      </c>
    </row>
    <row r="630" spans="1:21" ht="14.45" customHeight="1" x14ac:dyDescent="0.2">
      <c r="A630" s="821">
        <v>30</v>
      </c>
      <c r="B630" s="822" t="s">
        <v>2955</v>
      </c>
      <c r="C630" s="822" t="s">
        <v>2959</v>
      </c>
      <c r="D630" s="823" t="s">
        <v>4176</v>
      </c>
      <c r="E630" s="824" t="s">
        <v>2967</v>
      </c>
      <c r="F630" s="822" t="s">
        <v>2956</v>
      </c>
      <c r="G630" s="822" t="s">
        <v>3817</v>
      </c>
      <c r="H630" s="822" t="s">
        <v>587</v>
      </c>
      <c r="I630" s="822" t="s">
        <v>2811</v>
      </c>
      <c r="J630" s="822" t="s">
        <v>1626</v>
      </c>
      <c r="K630" s="822" t="s">
        <v>984</v>
      </c>
      <c r="L630" s="825">
        <v>184.82</v>
      </c>
      <c r="M630" s="825">
        <v>16448.980000000003</v>
      </c>
      <c r="N630" s="822">
        <v>89</v>
      </c>
      <c r="O630" s="826">
        <v>12.5</v>
      </c>
      <c r="P630" s="825">
        <v>14231.140000000001</v>
      </c>
      <c r="Q630" s="827">
        <v>0.86516853932584259</v>
      </c>
      <c r="R630" s="822">
        <v>77</v>
      </c>
      <c r="S630" s="827">
        <v>0.8651685393258427</v>
      </c>
      <c r="T630" s="826">
        <v>11</v>
      </c>
      <c r="U630" s="828">
        <v>0.88</v>
      </c>
    </row>
    <row r="631" spans="1:21" ht="14.45" customHeight="1" x14ac:dyDescent="0.2">
      <c r="A631" s="821">
        <v>30</v>
      </c>
      <c r="B631" s="822" t="s">
        <v>2955</v>
      </c>
      <c r="C631" s="822" t="s">
        <v>2959</v>
      </c>
      <c r="D631" s="823" t="s">
        <v>4176</v>
      </c>
      <c r="E631" s="824" t="s">
        <v>2967</v>
      </c>
      <c r="F631" s="822" t="s">
        <v>2956</v>
      </c>
      <c r="G631" s="822" t="s">
        <v>3817</v>
      </c>
      <c r="H631" s="822" t="s">
        <v>587</v>
      </c>
      <c r="I631" s="822" t="s">
        <v>3861</v>
      </c>
      <c r="J631" s="822" t="s">
        <v>3862</v>
      </c>
      <c r="K631" s="822" t="s">
        <v>1629</v>
      </c>
      <c r="L631" s="825">
        <v>149.71</v>
      </c>
      <c r="M631" s="825">
        <v>1197.68</v>
      </c>
      <c r="N631" s="822">
        <v>8</v>
      </c>
      <c r="O631" s="826">
        <v>1</v>
      </c>
      <c r="P631" s="825">
        <v>1197.68</v>
      </c>
      <c r="Q631" s="827">
        <v>1</v>
      </c>
      <c r="R631" s="822">
        <v>8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30</v>
      </c>
      <c r="B632" s="822" t="s">
        <v>2955</v>
      </c>
      <c r="C632" s="822" t="s">
        <v>2959</v>
      </c>
      <c r="D632" s="823" t="s">
        <v>4176</v>
      </c>
      <c r="E632" s="824" t="s">
        <v>2967</v>
      </c>
      <c r="F632" s="822" t="s">
        <v>2956</v>
      </c>
      <c r="G632" s="822" t="s">
        <v>3817</v>
      </c>
      <c r="H632" s="822" t="s">
        <v>587</v>
      </c>
      <c r="I632" s="822" t="s">
        <v>2812</v>
      </c>
      <c r="J632" s="822" t="s">
        <v>1625</v>
      </c>
      <c r="K632" s="822" t="s">
        <v>984</v>
      </c>
      <c r="L632" s="825">
        <v>184.82</v>
      </c>
      <c r="M632" s="825">
        <v>4250.8600000000006</v>
      </c>
      <c r="N632" s="822">
        <v>23</v>
      </c>
      <c r="O632" s="826">
        <v>3</v>
      </c>
      <c r="P632" s="825">
        <v>4250.8600000000006</v>
      </c>
      <c r="Q632" s="827">
        <v>1</v>
      </c>
      <c r="R632" s="822">
        <v>23</v>
      </c>
      <c r="S632" s="827">
        <v>1</v>
      </c>
      <c r="T632" s="826">
        <v>3</v>
      </c>
      <c r="U632" s="828">
        <v>1</v>
      </c>
    </row>
    <row r="633" spans="1:21" ht="14.45" customHeight="1" x14ac:dyDescent="0.2">
      <c r="A633" s="821">
        <v>30</v>
      </c>
      <c r="B633" s="822" t="s">
        <v>2955</v>
      </c>
      <c r="C633" s="822" t="s">
        <v>2959</v>
      </c>
      <c r="D633" s="823" t="s">
        <v>4176</v>
      </c>
      <c r="E633" s="824" t="s">
        <v>2967</v>
      </c>
      <c r="F633" s="822" t="s">
        <v>2956</v>
      </c>
      <c r="G633" s="822" t="s">
        <v>3817</v>
      </c>
      <c r="H633" s="822" t="s">
        <v>329</v>
      </c>
      <c r="I633" s="822" t="s">
        <v>3863</v>
      </c>
      <c r="J633" s="822" t="s">
        <v>3864</v>
      </c>
      <c r="K633" s="822" t="s">
        <v>908</v>
      </c>
      <c r="L633" s="825">
        <v>253.43</v>
      </c>
      <c r="M633" s="825">
        <v>760.29</v>
      </c>
      <c r="N633" s="822">
        <v>3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30</v>
      </c>
      <c r="B634" s="822" t="s">
        <v>2955</v>
      </c>
      <c r="C634" s="822" t="s">
        <v>2959</v>
      </c>
      <c r="D634" s="823" t="s">
        <v>4176</v>
      </c>
      <c r="E634" s="824" t="s">
        <v>2967</v>
      </c>
      <c r="F634" s="822" t="s">
        <v>2956</v>
      </c>
      <c r="G634" s="822" t="s">
        <v>3817</v>
      </c>
      <c r="H634" s="822" t="s">
        <v>329</v>
      </c>
      <c r="I634" s="822" t="s">
        <v>3865</v>
      </c>
      <c r="J634" s="822" t="s">
        <v>3866</v>
      </c>
      <c r="K634" s="822" t="s">
        <v>908</v>
      </c>
      <c r="L634" s="825">
        <v>253.43</v>
      </c>
      <c r="M634" s="825">
        <v>2534.3000000000002</v>
      </c>
      <c r="N634" s="822">
        <v>10</v>
      </c>
      <c r="O634" s="826">
        <v>1.5</v>
      </c>
      <c r="P634" s="825">
        <v>2534.3000000000002</v>
      </c>
      <c r="Q634" s="827">
        <v>1</v>
      </c>
      <c r="R634" s="822">
        <v>10</v>
      </c>
      <c r="S634" s="827">
        <v>1</v>
      </c>
      <c r="T634" s="826">
        <v>1.5</v>
      </c>
      <c r="U634" s="828">
        <v>1</v>
      </c>
    </row>
    <row r="635" spans="1:21" ht="14.45" customHeight="1" x14ac:dyDescent="0.2">
      <c r="A635" s="821">
        <v>30</v>
      </c>
      <c r="B635" s="822" t="s">
        <v>2955</v>
      </c>
      <c r="C635" s="822" t="s">
        <v>2959</v>
      </c>
      <c r="D635" s="823" t="s">
        <v>4176</v>
      </c>
      <c r="E635" s="824" t="s">
        <v>2967</v>
      </c>
      <c r="F635" s="822" t="s">
        <v>2956</v>
      </c>
      <c r="G635" s="822" t="s">
        <v>3266</v>
      </c>
      <c r="H635" s="822" t="s">
        <v>329</v>
      </c>
      <c r="I635" s="822" t="s">
        <v>3867</v>
      </c>
      <c r="J635" s="822" t="s">
        <v>3268</v>
      </c>
      <c r="K635" s="822" t="s">
        <v>3868</v>
      </c>
      <c r="L635" s="825">
        <v>6141.8</v>
      </c>
      <c r="M635" s="825">
        <v>6141.8</v>
      </c>
      <c r="N635" s="822">
        <v>1</v>
      </c>
      <c r="O635" s="826">
        <v>1</v>
      </c>
      <c r="P635" s="825">
        <v>6141.8</v>
      </c>
      <c r="Q635" s="827">
        <v>1</v>
      </c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30</v>
      </c>
      <c r="B636" s="822" t="s">
        <v>2955</v>
      </c>
      <c r="C636" s="822" t="s">
        <v>2959</v>
      </c>
      <c r="D636" s="823" t="s">
        <v>4176</v>
      </c>
      <c r="E636" s="824" t="s">
        <v>2967</v>
      </c>
      <c r="F636" s="822" t="s">
        <v>2956</v>
      </c>
      <c r="G636" s="822" t="s">
        <v>3270</v>
      </c>
      <c r="H636" s="822" t="s">
        <v>329</v>
      </c>
      <c r="I636" s="822" t="s">
        <v>3271</v>
      </c>
      <c r="J636" s="822" t="s">
        <v>1199</v>
      </c>
      <c r="K636" s="822" t="s">
        <v>1200</v>
      </c>
      <c r="L636" s="825">
        <v>107.27</v>
      </c>
      <c r="M636" s="825">
        <v>107.27</v>
      </c>
      <c r="N636" s="822">
        <v>1</v>
      </c>
      <c r="O636" s="826">
        <v>1</v>
      </c>
      <c r="P636" s="825">
        <v>107.27</v>
      </c>
      <c r="Q636" s="827">
        <v>1</v>
      </c>
      <c r="R636" s="822">
        <v>1</v>
      </c>
      <c r="S636" s="827">
        <v>1</v>
      </c>
      <c r="T636" s="826">
        <v>1</v>
      </c>
      <c r="U636" s="828">
        <v>1</v>
      </c>
    </row>
    <row r="637" spans="1:21" ht="14.45" customHeight="1" x14ac:dyDescent="0.2">
      <c r="A637" s="821">
        <v>30</v>
      </c>
      <c r="B637" s="822" t="s">
        <v>2955</v>
      </c>
      <c r="C637" s="822" t="s">
        <v>2959</v>
      </c>
      <c r="D637" s="823" t="s">
        <v>4176</v>
      </c>
      <c r="E637" s="824" t="s">
        <v>2967</v>
      </c>
      <c r="F637" s="822" t="s">
        <v>2957</v>
      </c>
      <c r="G637" s="822" t="s">
        <v>3272</v>
      </c>
      <c r="H637" s="822" t="s">
        <v>329</v>
      </c>
      <c r="I637" s="822" t="s">
        <v>3869</v>
      </c>
      <c r="J637" s="822" t="s">
        <v>2999</v>
      </c>
      <c r="K637" s="822"/>
      <c r="L637" s="825">
        <v>0</v>
      </c>
      <c r="M637" s="825">
        <v>0</v>
      </c>
      <c r="N637" s="822">
        <v>1</v>
      </c>
      <c r="O637" s="826">
        <v>0.5</v>
      </c>
      <c r="P637" s="825">
        <v>0</v>
      </c>
      <c r="Q637" s="827"/>
      <c r="R637" s="822">
        <v>1</v>
      </c>
      <c r="S637" s="827">
        <v>1</v>
      </c>
      <c r="T637" s="826">
        <v>0.5</v>
      </c>
      <c r="U637" s="828">
        <v>1</v>
      </c>
    </row>
    <row r="638" spans="1:21" ht="14.45" customHeight="1" x14ac:dyDescent="0.2">
      <c r="A638" s="821">
        <v>30</v>
      </c>
      <c r="B638" s="822" t="s">
        <v>2955</v>
      </c>
      <c r="C638" s="822" t="s">
        <v>2959</v>
      </c>
      <c r="D638" s="823" t="s">
        <v>4176</v>
      </c>
      <c r="E638" s="824" t="s">
        <v>2967</v>
      </c>
      <c r="F638" s="822" t="s">
        <v>2957</v>
      </c>
      <c r="G638" s="822" t="s">
        <v>3272</v>
      </c>
      <c r="H638" s="822" t="s">
        <v>329</v>
      </c>
      <c r="I638" s="822" t="s">
        <v>3870</v>
      </c>
      <c r="J638" s="822" t="s">
        <v>2999</v>
      </c>
      <c r="K638" s="822"/>
      <c r="L638" s="825">
        <v>0</v>
      </c>
      <c r="M638" s="825">
        <v>0</v>
      </c>
      <c r="N638" s="822">
        <v>1</v>
      </c>
      <c r="O638" s="826">
        <v>0.5</v>
      </c>
      <c r="P638" s="825">
        <v>0</v>
      </c>
      <c r="Q638" s="827"/>
      <c r="R638" s="822">
        <v>1</v>
      </c>
      <c r="S638" s="827">
        <v>1</v>
      </c>
      <c r="T638" s="826">
        <v>0.5</v>
      </c>
      <c r="U638" s="828">
        <v>1</v>
      </c>
    </row>
    <row r="639" spans="1:21" ht="14.45" customHeight="1" x14ac:dyDescent="0.2">
      <c r="A639" s="821">
        <v>30</v>
      </c>
      <c r="B639" s="822" t="s">
        <v>2955</v>
      </c>
      <c r="C639" s="822" t="s">
        <v>2959</v>
      </c>
      <c r="D639" s="823" t="s">
        <v>4176</v>
      </c>
      <c r="E639" s="824" t="s">
        <v>2967</v>
      </c>
      <c r="F639" s="822" t="s">
        <v>2957</v>
      </c>
      <c r="G639" s="822" t="s">
        <v>3272</v>
      </c>
      <c r="H639" s="822" t="s">
        <v>329</v>
      </c>
      <c r="I639" s="822" t="s">
        <v>3871</v>
      </c>
      <c r="J639" s="822" t="s">
        <v>2999</v>
      </c>
      <c r="K639" s="822"/>
      <c r="L639" s="825">
        <v>0</v>
      </c>
      <c r="M639" s="825">
        <v>0</v>
      </c>
      <c r="N639" s="822">
        <v>1</v>
      </c>
      <c r="O639" s="826">
        <v>1</v>
      </c>
      <c r="P639" s="825">
        <v>0</v>
      </c>
      <c r="Q639" s="827"/>
      <c r="R639" s="822">
        <v>1</v>
      </c>
      <c r="S639" s="827">
        <v>1</v>
      </c>
      <c r="T639" s="826">
        <v>1</v>
      </c>
      <c r="U639" s="828">
        <v>1</v>
      </c>
    </row>
    <row r="640" spans="1:21" ht="14.45" customHeight="1" x14ac:dyDescent="0.2">
      <c r="A640" s="821">
        <v>30</v>
      </c>
      <c r="B640" s="822" t="s">
        <v>2955</v>
      </c>
      <c r="C640" s="822" t="s">
        <v>2959</v>
      </c>
      <c r="D640" s="823" t="s">
        <v>4176</v>
      </c>
      <c r="E640" s="824" t="s">
        <v>2967</v>
      </c>
      <c r="F640" s="822" t="s">
        <v>2957</v>
      </c>
      <c r="G640" s="822" t="s">
        <v>3272</v>
      </c>
      <c r="H640" s="822" t="s">
        <v>329</v>
      </c>
      <c r="I640" s="822" t="s">
        <v>2326</v>
      </c>
      <c r="J640" s="822" t="s">
        <v>2999</v>
      </c>
      <c r="K640" s="822"/>
      <c r="L640" s="825">
        <v>43.21</v>
      </c>
      <c r="M640" s="825">
        <v>43.21</v>
      </c>
      <c r="N640" s="822">
        <v>1</v>
      </c>
      <c r="O640" s="826">
        <v>0.5</v>
      </c>
      <c r="P640" s="825">
        <v>43.21</v>
      </c>
      <c r="Q640" s="827">
        <v>1</v>
      </c>
      <c r="R640" s="822">
        <v>1</v>
      </c>
      <c r="S640" s="827">
        <v>1</v>
      </c>
      <c r="T640" s="826">
        <v>0.5</v>
      </c>
      <c r="U640" s="828">
        <v>1</v>
      </c>
    </row>
    <row r="641" spans="1:21" ht="14.45" customHeight="1" x14ac:dyDescent="0.2">
      <c r="A641" s="821">
        <v>30</v>
      </c>
      <c r="B641" s="822" t="s">
        <v>2955</v>
      </c>
      <c r="C641" s="822" t="s">
        <v>2959</v>
      </c>
      <c r="D641" s="823" t="s">
        <v>4176</v>
      </c>
      <c r="E641" s="824" t="s">
        <v>2967</v>
      </c>
      <c r="F641" s="822" t="s">
        <v>2958</v>
      </c>
      <c r="G641" s="822" t="s">
        <v>3272</v>
      </c>
      <c r="H641" s="822" t="s">
        <v>329</v>
      </c>
      <c r="I641" s="822" t="s">
        <v>3663</v>
      </c>
      <c r="J641" s="822" t="s">
        <v>3664</v>
      </c>
      <c r="K641" s="822" t="s">
        <v>3665</v>
      </c>
      <c r="L641" s="825">
        <v>1018.15</v>
      </c>
      <c r="M641" s="825">
        <v>1018.15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30</v>
      </c>
      <c r="B642" s="822" t="s">
        <v>2955</v>
      </c>
      <c r="C642" s="822" t="s">
        <v>2959</v>
      </c>
      <c r="D642" s="823" t="s">
        <v>4176</v>
      </c>
      <c r="E642" s="824" t="s">
        <v>2967</v>
      </c>
      <c r="F642" s="822" t="s">
        <v>2958</v>
      </c>
      <c r="G642" s="822" t="s">
        <v>3272</v>
      </c>
      <c r="H642" s="822" t="s">
        <v>329</v>
      </c>
      <c r="I642" s="822" t="s">
        <v>3872</v>
      </c>
      <c r="J642" s="822" t="s">
        <v>3873</v>
      </c>
      <c r="K642" s="822" t="s">
        <v>3874</v>
      </c>
      <c r="L642" s="825">
        <v>949.9</v>
      </c>
      <c r="M642" s="825">
        <v>949.9</v>
      </c>
      <c r="N642" s="822">
        <v>1</v>
      </c>
      <c r="O642" s="826">
        <v>1</v>
      </c>
      <c r="P642" s="825">
        <v>949.9</v>
      </c>
      <c r="Q642" s="827">
        <v>1</v>
      </c>
      <c r="R642" s="822">
        <v>1</v>
      </c>
      <c r="S642" s="827">
        <v>1</v>
      </c>
      <c r="T642" s="826">
        <v>1</v>
      </c>
      <c r="U642" s="828">
        <v>1</v>
      </c>
    </row>
    <row r="643" spans="1:21" ht="14.45" customHeight="1" x14ac:dyDescent="0.2">
      <c r="A643" s="821">
        <v>30</v>
      </c>
      <c r="B643" s="822" t="s">
        <v>2955</v>
      </c>
      <c r="C643" s="822" t="s">
        <v>2959</v>
      </c>
      <c r="D643" s="823" t="s">
        <v>4176</v>
      </c>
      <c r="E643" s="824" t="s">
        <v>2967</v>
      </c>
      <c r="F643" s="822" t="s">
        <v>2958</v>
      </c>
      <c r="G643" s="822" t="s">
        <v>3272</v>
      </c>
      <c r="H643" s="822" t="s">
        <v>329</v>
      </c>
      <c r="I643" s="822" t="s">
        <v>3875</v>
      </c>
      <c r="J643" s="822" t="s">
        <v>3876</v>
      </c>
      <c r="K643" s="822" t="s">
        <v>3877</v>
      </c>
      <c r="L643" s="825">
        <v>3500</v>
      </c>
      <c r="M643" s="825">
        <v>10500</v>
      </c>
      <c r="N643" s="822">
        <v>3</v>
      </c>
      <c r="O643" s="826">
        <v>3</v>
      </c>
      <c r="P643" s="825">
        <v>7000</v>
      </c>
      <c r="Q643" s="827">
        <v>0.66666666666666663</v>
      </c>
      <c r="R643" s="822">
        <v>2</v>
      </c>
      <c r="S643" s="827">
        <v>0.66666666666666663</v>
      </c>
      <c r="T643" s="826">
        <v>2</v>
      </c>
      <c r="U643" s="828">
        <v>0.66666666666666663</v>
      </c>
    </row>
    <row r="644" spans="1:21" ht="14.45" customHeight="1" x14ac:dyDescent="0.2">
      <c r="A644" s="821">
        <v>30</v>
      </c>
      <c r="B644" s="822" t="s">
        <v>2955</v>
      </c>
      <c r="C644" s="822" t="s">
        <v>2959</v>
      </c>
      <c r="D644" s="823" t="s">
        <v>4176</v>
      </c>
      <c r="E644" s="824" t="s">
        <v>2967</v>
      </c>
      <c r="F644" s="822" t="s">
        <v>2958</v>
      </c>
      <c r="G644" s="822" t="s">
        <v>3272</v>
      </c>
      <c r="H644" s="822" t="s">
        <v>329</v>
      </c>
      <c r="I644" s="822" t="s">
        <v>3878</v>
      </c>
      <c r="J644" s="822" t="s">
        <v>3688</v>
      </c>
      <c r="K644" s="822" t="s">
        <v>3879</v>
      </c>
      <c r="L644" s="825">
        <v>1430.31</v>
      </c>
      <c r="M644" s="825">
        <v>4290.93</v>
      </c>
      <c r="N644" s="822">
        <v>3</v>
      </c>
      <c r="O644" s="826">
        <v>1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30</v>
      </c>
      <c r="B645" s="822" t="s">
        <v>2955</v>
      </c>
      <c r="C645" s="822" t="s">
        <v>2959</v>
      </c>
      <c r="D645" s="823" t="s">
        <v>4176</v>
      </c>
      <c r="E645" s="824" t="s">
        <v>2968</v>
      </c>
      <c r="F645" s="822" t="s">
        <v>2956</v>
      </c>
      <c r="G645" s="822" t="s">
        <v>2976</v>
      </c>
      <c r="H645" s="822" t="s">
        <v>329</v>
      </c>
      <c r="I645" s="822" t="s">
        <v>3282</v>
      </c>
      <c r="J645" s="822" t="s">
        <v>3283</v>
      </c>
      <c r="K645" s="822" t="s">
        <v>618</v>
      </c>
      <c r="L645" s="825">
        <v>72.55</v>
      </c>
      <c r="M645" s="825">
        <v>72.55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30</v>
      </c>
      <c r="B646" s="822" t="s">
        <v>2955</v>
      </c>
      <c r="C646" s="822" t="s">
        <v>2959</v>
      </c>
      <c r="D646" s="823" t="s">
        <v>4176</v>
      </c>
      <c r="E646" s="824" t="s">
        <v>2968</v>
      </c>
      <c r="F646" s="822" t="s">
        <v>2956</v>
      </c>
      <c r="G646" s="822" t="s">
        <v>2976</v>
      </c>
      <c r="H646" s="822" t="s">
        <v>587</v>
      </c>
      <c r="I646" s="822" t="s">
        <v>2626</v>
      </c>
      <c r="J646" s="822" t="s">
        <v>616</v>
      </c>
      <c r="K646" s="822" t="s">
        <v>617</v>
      </c>
      <c r="L646" s="825">
        <v>21.76</v>
      </c>
      <c r="M646" s="825">
        <v>195.84000000000003</v>
      </c>
      <c r="N646" s="822">
        <v>9</v>
      </c>
      <c r="O646" s="826">
        <v>6</v>
      </c>
      <c r="P646" s="825">
        <v>108.80000000000001</v>
      </c>
      <c r="Q646" s="827">
        <v>0.55555555555555547</v>
      </c>
      <c r="R646" s="822">
        <v>5</v>
      </c>
      <c r="S646" s="827">
        <v>0.55555555555555558</v>
      </c>
      <c r="T646" s="826">
        <v>3</v>
      </c>
      <c r="U646" s="828">
        <v>0.5</v>
      </c>
    </row>
    <row r="647" spans="1:21" ht="14.45" customHeight="1" x14ac:dyDescent="0.2">
      <c r="A647" s="821">
        <v>30</v>
      </c>
      <c r="B647" s="822" t="s">
        <v>2955</v>
      </c>
      <c r="C647" s="822" t="s">
        <v>2959</v>
      </c>
      <c r="D647" s="823" t="s">
        <v>4176</v>
      </c>
      <c r="E647" s="824" t="s">
        <v>2968</v>
      </c>
      <c r="F647" s="822" t="s">
        <v>2956</v>
      </c>
      <c r="G647" s="822" t="s">
        <v>2976</v>
      </c>
      <c r="H647" s="822" t="s">
        <v>329</v>
      </c>
      <c r="I647" s="822" t="s">
        <v>2977</v>
      </c>
      <c r="J647" s="822" t="s">
        <v>1792</v>
      </c>
      <c r="K647" s="822" t="s">
        <v>618</v>
      </c>
      <c r="L647" s="825">
        <v>72.55</v>
      </c>
      <c r="M647" s="825">
        <v>72.55</v>
      </c>
      <c r="N647" s="822">
        <v>1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30</v>
      </c>
      <c r="B648" s="822" t="s">
        <v>2955</v>
      </c>
      <c r="C648" s="822" t="s">
        <v>2959</v>
      </c>
      <c r="D648" s="823" t="s">
        <v>4176</v>
      </c>
      <c r="E648" s="824" t="s">
        <v>2968</v>
      </c>
      <c r="F648" s="822" t="s">
        <v>2956</v>
      </c>
      <c r="G648" s="822" t="s">
        <v>2978</v>
      </c>
      <c r="H648" s="822" t="s">
        <v>587</v>
      </c>
      <c r="I648" s="822" t="s">
        <v>2717</v>
      </c>
      <c r="J648" s="822" t="s">
        <v>2715</v>
      </c>
      <c r="K648" s="822" t="s">
        <v>2718</v>
      </c>
      <c r="L648" s="825">
        <v>11.71</v>
      </c>
      <c r="M648" s="825">
        <v>11.71</v>
      </c>
      <c r="N648" s="822">
        <v>1</v>
      </c>
      <c r="O648" s="826">
        <v>0.5</v>
      </c>
      <c r="P648" s="825"/>
      <c r="Q648" s="827">
        <v>0</v>
      </c>
      <c r="R648" s="822"/>
      <c r="S648" s="827">
        <v>0</v>
      </c>
      <c r="T648" s="826"/>
      <c r="U648" s="828">
        <v>0</v>
      </c>
    </row>
    <row r="649" spans="1:21" ht="14.45" customHeight="1" x14ac:dyDescent="0.2">
      <c r="A649" s="821">
        <v>30</v>
      </c>
      <c r="B649" s="822" t="s">
        <v>2955</v>
      </c>
      <c r="C649" s="822" t="s">
        <v>2959</v>
      </c>
      <c r="D649" s="823" t="s">
        <v>4176</v>
      </c>
      <c r="E649" s="824" t="s">
        <v>2968</v>
      </c>
      <c r="F649" s="822" t="s">
        <v>2956</v>
      </c>
      <c r="G649" s="822" t="s">
        <v>2979</v>
      </c>
      <c r="H649" s="822" t="s">
        <v>587</v>
      </c>
      <c r="I649" s="822" t="s">
        <v>2370</v>
      </c>
      <c r="J649" s="822" t="s">
        <v>797</v>
      </c>
      <c r="K649" s="822" t="s">
        <v>2371</v>
      </c>
      <c r="L649" s="825">
        <v>80.010000000000005</v>
      </c>
      <c r="M649" s="825">
        <v>80.010000000000005</v>
      </c>
      <c r="N649" s="822">
        <v>1</v>
      </c>
      <c r="O649" s="826">
        <v>0.5</v>
      </c>
      <c r="P649" s="825">
        <v>80.010000000000005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30</v>
      </c>
      <c r="B650" s="822" t="s">
        <v>2955</v>
      </c>
      <c r="C650" s="822" t="s">
        <v>2959</v>
      </c>
      <c r="D650" s="823" t="s">
        <v>4176</v>
      </c>
      <c r="E650" s="824" t="s">
        <v>2968</v>
      </c>
      <c r="F650" s="822" t="s">
        <v>2956</v>
      </c>
      <c r="G650" s="822" t="s">
        <v>2985</v>
      </c>
      <c r="H650" s="822" t="s">
        <v>587</v>
      </c>
      <c r="I650" s="822" t="s">
        <v>2452</v>
      </c>
      <c r="J650" s="822" t="s">
        <v>2450</v>
      </c>
      <c r="K650" s="822" t="s">
        <v>2453</v>
      </c>
      <c r="L650" s="825">
        <v>31.09</v>
      </c>
      <c r="M650" s="825">
        <v>341.99</v>
      </c>
      <c r="N650" s="822">
        <v>11</v>
      </c>
      <c r="O650" s="826">
        <v>6.5</v>
      </c>
      <c r="P650" s="825">
        <v>186.54</v>
      </c>
      <c r="Q650" s="827">
        <v>0.54545454545454541</v>
      </c>
      <c r="R650" s="822">
        <v>6</v>
      </c>
      <c r="S650" s="827">
        <v>0.54545454545454541</v>
      </c>
      <c r="T650" s="826">
        <v>3.5</v>
      </c>
      <c r="U650" s="828">
        <v>0.53846153846153844</v>
      </c>
    </row>
    <row r="651" spans="1:21" ht="14.45" customHeight="1" x14ac:dyDescent="0.2">
      <c r="A651" s="821">
        <v>30</v>
      </c>
      <c r="B651" s="822" t="s">
        <v>2955</v>
      </c>
      <c r="C651" s="822" t="s">
        <v>2959</v>
      </c>
      <c r="D651" s="823" t="s">
        <v>4176</v>
      </c>
      <c r="E651" s="824" t="s">
        <v>2968</v>
      </c>
      <c r="F651" s="822" t="s">
        <v>2956</v>
      </c>
      <c r="G651" s="822" t="s">
        <v>2985</v>
      </c>
      <c r="H651" s="822" t="s">
        <v>587</v>
      </c>
      <c r="I651" s="822" t="s">
        <v>2454</v>
      </c>
      <c r="J651" s="822" t="s">
        <v>2450</v>
      </c>
      <c r="K651" s="822" t="s">
        <v>2455</v>
      </c>
      <c r="L651" s="825">
        <v>62.18</v>
      </c>
      <c r="M651" s="825">
        <v>62.18</v>
      </c>
      <c r="N651" s="822">
        <v>1</v>
      </c>
      <c r="O651" s="826">
        <v>0.5</v>
      </c>
      <c r="P651" s="825"/>
      <c r="Q651" s="827">
        <v>0</v>
      </c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30</v>
      </c>
      <c r="B652" s="822" t="s">
        <v>2955</v>
      </c>
      <c r="C652" s="822" t="s">
        <v>2959</v>
      </c>
      <c r="D652" s="823" t="s">
        <v>4176</v>
      </c>
      <c r="E652" s="824" t="s">
        <v>2968</v>
      </c>
      <c r="F652" s="822" t="s">
        <v>2956</v>
      </c>
      <c r="G652" s="822" t="s">
        <v>3880</v>
      </c>
      <c r="H652" s="822" t="s">
        <v>329</v>
      </c>
      <c r="I652" s="822" t="s">
        <v>3881</v>
      </c>
      <c r="J652" s="822" t="s">
        <v>3882</v>
      </c>
      <c r="K652" s="822" t="s">
        <v>3883</v>
      </c>
      <c r="L652" s="825">
        <v>57.76</v>
      </c>
      <c r="M652" s="825">
        <v>57.76</v>
      </c>
      <c r="N652" s="822">
        <v>1</v>
      </c>
      <c r="O652" s="826">
        <v>1</v>
      </c>
      <c r="P652" s="825">
        <v>57.76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30</v>
      </c>
      <c r="B653" s="822" t="s">
        <v>2955</v>
      </c>
      <c r="C653" s="822" t="s">
        <v>2959</v>
      </c>
      <c r="D653" s="823" t="s">
        <v>4176</v>
      </c>
      <c r="E653" s="824" t="s">
        <v>2968</v>
      </c>
      <c r="F653" s="822" t="s">
        <v>2956</v>
      </c>
      <c r="G653" s="822" t="s">
        <v>2988</v>
      </c>
      <c r="H653" s="822" t="s">
        <v>587</v>
      </c>
      <c r="I653" s="822" t="s">
        <v>2511</v>
      </c>
      <c r="J653" s="822" t="s">
        <v>2509</v>
      </c>
      <c r="K653" s="822" t="s">
        <v>2512</v>
      </c>
      <c r="L653" s="825">
        <v>139.77000000000001</v>
      </c>
      <c r="M653" s="825">
        <v>139.77000000000001</v>
      </c>
      <c r="N653" s="822">
        <v>1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30</v>
      </c>
      <c r="B654" s="822" t="s">
        <v>2955</v>
      </c>
      <c r="C654" s="822" t="s">
        <v>2959</v>
      </c>
      <c r="D654" s="823" t="s">
        <v>4176</v>
      </c>
      <c r="E654" s="824" t="s">
        <v>2968</v>
      </c>
      <c r="F654" s="822" t="s">
        <v>2956</v>
      </c>
      <c r="G654" s="822" t="s">
        <v>2988</v>
      </c>
      <c r="H654" s="822" t="s">
        <v>587</v>
      </c>
      <c r="I654" s="822" t="s">
        <v>2513</v>
      </c>
      <c r="J654" s="822" t="s">
        <v>2509</v>
      </c>
      <c r="K654" s="822" t="s">
        <v>2514</v>
      </c>
      <c r="L654" s="825">
        <v>93.18</v>
      </c>
      <c r="M654" s="825">
        <v>186.36</v>
      </c>
      <c r="N654" s="822">
        <v>2</v>
      </c>
      <c r="O654" s="826">
        <v>1.5</v>
      </c>
      <c r="P654" s="825">
        <v>93.18</v>
      </c>
      <c r="Q654" s="827">
        <v>0.5</v>
      </c>
      <c r="R654" s="822">
        <v>1</v>
      </c>
      <c r="S654" s="827">
        <v>0.5</v>
      </c>
      <c r="T654" s="826">
        <v>1</v>
      </c>
      <c r="U654" s="828">
        <v>0.66666666666666663</v>
      </c>
    </row>
    <row r="655" spans="1:21" ht="14.45" customHeight="1" x14ac:dyDescent="0.2">
      <c r="A655" s="821">
        <v>30</v>
      </c>
      <c r="B655" s="822" t="s">
        <v>2955</v>
      </c>
      <c r="C655" s="822" t="s">
        <v>2959</v>
      </c>
      <c r="D655" s="823" t="s">
        <v>4176</v>
      </c>
      <c r="E655" s="824" t="s">
        <v>2968</v>
      </c>
      <c r="F655" s="822" t="s">
        <v>2956</v>
      </c>
      <c r="G655" s="822" t="s">
        <v>2988</v>
      </c>
      <c r="H655" s="822" t="s">
        <v>587</v>
      </c>
      <c r="I655" s="822" t="s">
        <v>2513</v>
      </c>
      <c r="J655" s="822" t="s">
        <v>2509</v>
      </c>
      <c r="K655" s="822" t="s">
        <v>2514</v>
      </c>
      <c r="L655" s="825">
        <v>55.14</v>
      </c>
      <c r="M655" s="825">
        <v>220.56</v>
      </c>
      <c r="N655" s="822">
        <v>4</v>
      </c>
      <c r="O655" s="826">
        <v>2</v>
      </c>
      <c r="P655" s="825">
        <v>55.14</v>
      </c>
      <c r="Q655" s="827">
        <v>0.25</v>
      </c>
      <c r="R655" s="822">
        <v>1</v>
      </c>
      <c r="S655" s="827">
        <v>0.25</v>
      </c>
      <c r="T655" s="826">
        <v>0.5</v>
      </c>
      <c r="U655" s="828">
        <v>0.25</v>
      </c>
    </row>
    <row r="656" spans="1:21" ht="14.45" customHeight="1" x14ac:dyDescent="0.2">
      <c r="A656" s="821">
        <v>30</v>
      </c>
      <c r="B656" s="822" t="s">
        <v>2955</v>
      </c>
      <c r="C656" s="822" t="s">
        <v>2959</v>
      </c>
      <c r="D656" s="823" t="s">
        <v>4176</v>
      </c>
      <c r="E656" s="824" t="s">
        <v>2968</v>
      </c>
      <c r="F656" s="822" t="s">
        <v>2956</v>
      </c>
      <c r="G656" s="822" t="s">
        <v>2988</v>
      </c>
      <c r="H656" s="822" t="s">
        <v>587</v>
      </c>
      <c r="I656" s="822" t="s">
        <v>2508</v>
      </c>
      <c r="J656" s="822" t="s">
        <v>2509</v>
      </c>
      <c r="K656" s="822" t="s">
        <v>2510</v>
      </c>
      <c r="L656" s="825">
        <v>27.56</v>
      </c>
      <c r="M656" s="825">
        <v>27.56</v>
      </c>
      <c r="N656" s="822">
        <v>1</v>
      </c>
      <c r="O656" s="826">
        <v>0.5</v>
      </c>
      <c r="P656" s="825">
        <v>27.56</v>
      </c>
      <c r="Q656" s="827">
        <v>1</v>
      </c>
      <c r="R656" s="822">
        <v>1</v>
      </c>
      <c r="S656" s="827">
        <v>1</v>
      </c>
      <c r="T656" s="826">
        <v>0.5</v>
      </c>
      <c r="U656" s="828">
        <v>1</v>
      </c>
    </row>
    <row r="657" spans="1:21" ht="14.45" customHeight="1" x14ac:dyDescent="0.2">
      <c r="A657" s="821">
        <v>30</v>
      </c>
      <c r="B657" s="822" t="s">
        <v>2955</v>
      </c>
      <c r="C657" s="822" t="s">
        <v>2959</v>
      </c>
      <c r="D657" s="823" t="s">
        <v>4176</v>
      </c>
      <c r="E657" s="824" t="s">
        <v>2968</v>
      </c>
      <c r="F657" s="822" t="s">
        <v>2956</v>
      </c>
      <c r="G657" s="822" t="s">
        <v>2988</v>
      </c>
      <c r="H657" s="822" t="s">
        <v>587</v>
      </c>
      <c r="I657" s="822" t="s">
        <v>2508</v>
      </c>
      <c r="J657" s="822" t="s">
        <v>2509</v>
      </c>
      <c r="K657" s="822" t="s">
        <v>2510</v>
      </c>
      <c r="L657" s="825">
        <v>46.6</v>
      </c>
      <c r="M657" s="825">
        <v>46.6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30</v>
      </c>
      <c r="B658" s="822" t="s">
        <v>2955</v>
      </c>
      <c r="C658" s="822" t="s">
        <v>2959</v>
      </c>
      <c r="D658" s="823" t="s">
        <v>4176</v>
      </c>
      <c r="E658" s="824" t="s">
        <v>2968</v>
      </c>
      <c r="F658" s="822" t="s">
        <v>2956</v>
      </c>
      <c r="G658" s="822" t="s">
        <v>3884</v>
      </c>
      <c r="H658" s="822" t="s">
        <v>329</v>
      </c>
      <c r="I658" s="822" t="s">
        <v>3885</v>
      </c>
      <c r="J658" s="822" t="s">
        <v>3886</v>
      </c>
      <c r="K658" s="822" t="s">
        <v>2130</v>
      </c>
      <c r="L658" s="825">
        <v>128.55000000000001</v>
      </c>
      <c r="M658" s="825">
        <v>257.10000000000002</v>
      </c>
      <c r="N658" s="822">
        <v>2</v>
      </c>
      <c r="O658" s="826">
        <v>1</v>
      </c>
      <c r="P658" s="825">
        <v>257.10000000000002</v>
      </c>
      <c r="Q658" s="827">
        <v>1</v>
      </c>
      <c r="R658" s="822">
        <v>2</v>
      </c>
      <c r="S658" s="827">
        <v>1</v>
      </c>
      <c r="T658" s="826">
        <v>1</v>
      </c>
      <c r="U658" s="828">
        <v>1</v>
      </c>
    </row>
    <row r="659" spans="1:21" ht="14.45" customHeight="1" x14ac:dyDescent="0.2">
      <c r="A659" s="821">
        <v>30</v>
      </c>
      <c r="B659" s="822" t="s">
        <v>2955</v>
      </c>
      <c r="C659" s="822" t="s">
        <v>2959</v>
      </c>
      <c r="D659" s="823" t="s">
        <v>4176</v>
      </c>
      <c r="E659" s="824" t="s">
        <v>2968</v>
      </c>
      <c r="F659" s="822" t="s">
        <v>2956</v>
      </c>
      <c r="G659" s="822" t="s">
        <v>2989</v>
      </c>
      <c r="H659" s="822" t="s">
        <v>587</v>
      </c>
      <c r="I659" s="822" t="s">
        <v>3722</v>
      </c>
      <c r="J659" s="822" t="s">
        <v>686</v>
      </c>
      <c r="K659" s="822" t="s">
        <v>2754</v>
      </c>
      <c r="L659" s="825">
        <v>103.8</v>
      </c>
      <c r="M659" s="825">
        <v>103.8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30</v>
      </c>
      <c r="B660" s="822" t="s">
        <v>2955</v>
      </c>
      <c r="C660" s="822" t="s">
        <v>2959</v>
      </c>
      <c r="D660" s="823" t="s">
        <v>4176</v>
      </c>
      <c r="E660" s="824" t="s">
        <v>2968</v>
      </c>
      <c r="F660" s="822" t="s">
        <v>2956</v>
      </c>
      <c r="G660" s="822" t="s">
        <v>2989</v>
      </c>
      <c r="H660" s="822" t="s">
        <v>587</v>
      </c>
      <c r="I660" s="822" t="s">
        <v>2930</v>
      </c>
      <c r="J660" s="822" t="s">
        <v>1810</v>
      </c>
      <c r="K660" s="822" t="s">
        <v>1811</v>
      </c>
      <c r="L660" s="825">
        <v>86.5</v>
      </c>
      <c r="M660" s="825">
        <v>86.5</v>
      </c>
      <c r="N660" s="822">
        <v>1</v>
      </c>
      <c r="O660" s="826">
        <v>0.5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30</v>
      </c>
      <c r="B661" s="822" t="s">
        <v>2955</v>
      </c>
      <c r="C661" s="822" t="s">
        <v>2959</v>
      </c>
      <c r="D661" s="823" t="s">
        <v>4176</v>
      </c>
      <c r="E661" s="824" t="s">
        <v>2968</v>
      </c>
      <c r="F661" s="822" t="s">
        <v>2956</v>
      </c>
      <c r="G661" s="822" t="s">
        <v>2989</v>
      </c>
      <c r="H661" s="822" t="s">
        <v>587</v>
      </c>
      <c r="I661" s="822" t="s">
        <v>2752</v>
      </c>
      <c r="J661" s="822" t="s">
        <v>2753</v>
      </c>
      <c r="K661" s="822" t="s">
        <v>2754</v>
      </c>
      <c r="L661" s="825">
        <v>103.8</v>
      </c>
      <c r="M661" s="825">
        <v>103.8</v>
      </c>
      <c r="N661" s="822">
        <v>1</v>
      </c>
      <c r="O661" s="826">
        <v>0.5</v>
      </c>
      <c r="P661" s="825"/>
      <c r="Q661" s="827">
        <v>0</v>
      </c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30</v>
      </c>
      <c r="B662" s="822" t="s">
        <v>2955</v>
      </c>
      <c r="C662" s="822" t="s">
        <v>2959</v>
      </c>
      <c r="D662" s="823" t="s">
        <v>4176</v>
      </c>
      <c r="E662" s="824" t="s">
        <v>2968</v>
      </c>
      <c r="F662" s="822" t="s">
        <v>2956</v>
      </c>
      <c r="G662" s="822" t="s">
        <v>2990</v>
      </c>
      <c r="H662" s="822" t="s">
        <v>587</v>
      </c>
      <c r="I662" s="822" t="s">
        <v>2436</v>
      </c>
      <c r="J662" s="822" t="s">
        <v>2437</v>
      </c>
      <c r="K662" s="822" t="s">
        <v>2438</v>
      </c>
      <c r="L662" s="825">
        <v>65.540000000000006</v>
      </c>
      <c r="M662" s="825">
        <v>196.62</v>
      </c>
      <c r="N662" s="822">
        <v>3</v>
      </c>
      <c r="O662" s="826">
        <v>2</v>
      </c>
      <c r="P662" s="825">
        <v>65.540000000000006</v>
      </c>
      <c r="Q662" s="827">
        <v>0.33333333333333337</v>
      </c>
      <c r="R662" s="822">
        <v>1</v>
      </c>
      <c r="S662" s="827">
        <v>0.33333333333333331</v>
      </c>
      <c r="T662" s="826">
        <v>0.5</v>
      </c>
      <c r="U662" s="828">
        <v>0.25</v>
      </c>
    </row>
    <row r="663" spans="1:21" ht="14.45" customHeight="1" x14ac:dyDescent="0.2">
      <c r="A663" s="821">
        <v>30</v>
      </c>
      <c r="B663" s="822" t="s">
        <v>2955</v>
      </c>
      <c r="C663" s="822" t="s">
        <v>2959</v>
      </c>
      <c r="D663" s="823" t="s">
        <v>4176</v>
      </c>
      <c r="E663" s="824" t="s">
        <v>2968</v>
      </c>
      <c r="F663" s="822" t="s">
        <v>2956</v>
      </c>
      <c r="G663" s="822" t="s">
        <v>2995</v>
      </c>
      <c r="H663" s="822" t="s">
        <v>587</v>
      </c>
      <c r="I663" s="822" t="s">
        <v>2443</v>
      </c>
      <c r="J663" s="822" t="s">
        <v>702</v>
      </c>
      <c r="K663" s="822" t="s">
        <v>707</v>
      </c>
      <c r="L663" s="825">
        <v>17.559999999999999</v>
      </c>
      <c r="M663" s="825">
        <v>52.679999999999993</v>
      </c>
      <c r="N663" s="822">
        <v>3</v>
      </c>
      <c r="O663" s="826">
        <v>1.5</v>
      </c>
      <c r="P663" s="825">
        <v>17.559999999999999</v>
      </c>
      <c r="Q663" s="827">
        <v>0.33333333333333337</v>
      </c>
      <c r="R663" s="822">
        <v>1</v>
      </c>
      <c r="S663" s="827">
        <v>0.33333333333333331</v>
      </c>
      <c r="T663" s="826">
        <v>0.5</v>
      </c>
      <c r="U663" s="828">
        <v>0.33333333333333331</v>
      </c>
    </row>
    <row r="664" spans="1:21" ht="14.45" customHeight="1" x14ac:dyDescent="0.2">
      <c r="A664" s="821">
        <v>30</v>
      </c>
      <c r="B664" s="822" t="s">
        <v>2955</v>
      </c>
      <c r="C664" s="822" t="s">
        <v>2959</v>
      </c>
      <c r="D664" s="823" t="s">
        <v>4176</v>
      </c>
      <c r="E664" s="824" t="s">
        <v>2968</v>
      </c>
      <c r="F664" s="822" t="s">
        <v>2956</v>
      </c>
      <c r="G664" s="822" t="s">
        <v>2995</v>
      </c>
      <c r="H664" s="822" t="s">
        <v>587</v>
      </c>
      <c r="I664" s="822" t="s">
        <v>2444</v>
      </c>
      <c r="J664" s="822" t="s">
        <v>702</v>
      </c>
      <c r="K664" s="822" t="s">
        <v>709</v>
      </c>
      <c r="L664" s="825">
        <v>35.11</v>
      </c>
      <c r="M664" s="825">
        <v>105.33</v>
      </c>
      <c r="N664" s="822">
        <v>3</v>
      </c>
      <c r="O664" s="826">
        <v>2.5</v>
      </c>
      <c r="P664" s="825">
        <v>35.11</v>
      </c>
      <c r="Q664" s="827">
        <v>0.33333333333333331</v>
      </c>
      <c r="R664" s="822">
        <v>1</v>
      </c>
      <c r="S664" s="827">
        <v>0.33333333333333331</v>
      </c>
      <c r="T664" s="826">
        <v>1</v>
      </c>
      <c r="U664" s="828">
        <v>0.4</v>
      </c>
    </row>
    <row r="665" spans="1:21" ht="14.45" customHeight="1" x14ac:dyDescent="0.2">
      <c r="A665" s="821">
        <v>30</v>
      </c>
      <c r="B665" s="822" t="s">
        <v>2955</v>
      </c>
      <c r="C665" s="822" t="s">
        <v>2959</v>
      </c>
      <c r="D665" s="823" t="s">
        <v>4176</v>
      </c>
      <c r="E665" s="824" t="s">
        <v>2968</v>
      </c>
      <c r="F665" s="822" t="s">
        <v>2956</v>
      </c>
      <c r="G665" s="822" t="s">
        <v>3000</v>
      </c>
      <c r="H665" s="822" t="s">
        <v>329</v>
      </c>
      <c r="I665" s="822" t="s">
        <v>3001</v>
      </c>
      <c r="J665" s="822" t="s">
        <v>3002</v>
      </c>
      <c r="K665" s="822" t="s">
        <v>3003</v>
      </c>
      <c r="L665" s="825">
        <v>0</v>
      </c>
      <c r="M665" s="825">
        <v>0</v>
      </c>
      <c r="N665" s="822">
        <v>3</v>
      </c>
      <c r="O665" s="826">
        <v>1.5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30</v>
      </c>
      <c r="B666" s="822" t="s">
        <v>2955</v>
      </c>
      <c r="C666" s="822" t="s">
        <v>2959</v>
      </c>
      <c r="D666" s="823" t="s">
        <v>4176</v>
      </c>
      <c r="E666" s="824" t="s">
        <v>2968</v>
      </c>
      <c r="F666" s="822" t="s">
        <v>2956</v>
      </c>
      <c r="G666" s="822" t="s">
        <v>3316</v>
      </c>
      <c r="H666" s="822" t="s">
        <v>587</v>
      </c>
      <c r="I666" s="822" t="s">
        <v>2774</v>
      </c>
      <c r="J666" s="822" t="s">
        <v>1593</v>
      </c>
      <c r="K666" s="822" t="s">
        <v>703</v>
      </c>
      <c r="L666" s="825">
        <v>58.77</v>
      </c>
      <c r="M666" s="825">
        <v>58.77</v>
      </c>
      <c r="N666" s="822">
        <v>1</v>
      </c>
      <c r="O666" s="826">
        <v>0.5</v>
      </c>
      <c r="P666" s="825"/>
      <c r="Q666" s="827">
        <v>0</v>
      </c>
      <c r="R666" s="822"/>
      <c r="S666" s="827">
        <v>0</v>
      </c>
      <c r="T666" s="826"/>
      <c r="U666" s="828">
        <v>0</v>
      </c>
    </row>
    <row r="667" spans="1:21" ht="14.45" customHeight="1" x14ac:dyDescent="0.2">
      <c r="A667" s="821">
        <v>30</v>
      </c>
      <c r="B667" s="822" t="s">
        <v>2955</v>
      </c>
      <c r="C667" s="822" t="s">
        <v>2959</v>
      </c>
      <c r="D667" s="823" t="s">
        <v>4176</v>
      </c>
      <c r="E667" s="824" t="s">
        <v>2968</v>
      </c>
      <c r="F667" s="822" t="s">
        <v>2956</v>
      </c>
      <c r="G667" s="822" t="s">
        <v>3006</v>
      </c>
      <c r="H667" s="822" t="s">
        <v>587</v>
      </c>
      <c r="I667" s="822" t="s">
        <v>3887</v>
      </c>
      <c r="J667" s="822" t="s">
        <v>766</v>
      </c>
      <c r="K667" s="822" t="s">
        <v>770</v>
      </c>
      <c r="L667" s="825">
        <v>132</v>
      </c>
      <c r="M667" s="825">
        <v>132</v>
      </c>
      <c r="N667" s="822">
        <v>1</v>
      </c>
      <c r="O667" s="826">
        <v>1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30</v>
      </c>
      <c r="B668" s="822" t="s">
        <v>2955</v>
      </c>
      <c r="C668" s="822" t="s">
        <v>2959</v>
      </c>
      <c r="D668" s="823" t="s">
        <v>4176</v>
      </c>
      <c r="E668" s="824" t="s">
        <v>2968</v>
      </c>
      <c r="F668" s="822" t="s">
        <v>2956</v>
      </c>
      <c r="G668" s="822" t="s">
        <v>3006</v>
      </c>
      <c r="H668" s="822" t="s">
        <v>587</v>
      </c>
      <c r="I668" s="822" t="s">
        <v>3888</v>
      </c>
      <c r="J668" s="822" t="s">
        <v>769</v>
      </c>
      <c r="K668" s="822" t="s">
        <v>770</v>
      </c>
      <c r="L668" s="825">
        <v>132</v>
      </c>
      <c r="M668" s="825">
        <v>132</v>
      </c>
      <c r="N668" s="822">
        <v>1</v>
      </c>
      <c r="O668" s="826">
        <v>1</v>
      </c>
      <c r="P668" s="825">
        <v>132</v>
      </c>
      <c r="Q668" s="827">
        <v>1</v>
      </c>
      <c r="R668" s="822">
        <v>1</v>
      </c>
      <c r="S668" s="827">
        <v>1</v>
      </c>
      <c r="T668" s="826">
        <v>1</v>
      </c>
      <c r="U668" s="828">
        <v>1</v>
      </c>
    </row>
    <row r="669" spans="1:21" ht="14.45" customHeight="1" x14ac:dyDescent="0.2">
      <c r="A669" s="821">
        <v>30</v>
      </c>
      <c r="B669" s="822" t="s">
        <v>2955</v>
      </c>
      <c r="C669" s="822" t="s">
        <v>2959</v>
      </c>
      <c r="D669" s="823" t="s">
        <v>4176</v>
      </c>
      <c r="E669" s="824" t="s">
        <v>2968</v>
      </c>
      <c r="F669" s="822" t="s">
        <v>2956</v>
      </c>
      <c r="G669" s="822" t="s">
        <v>3006</v>
      </c>
      <c r="H669" s="822" t="s">
        <v>329</v>
      </c>
      <c r="I669" s="822" t="s">
        <v>3008</v>
      </c>
      <c r="J669" s="822" t="s">
        <v>766</v>
      </c>
      <c r="K669" s="822" t="s">
        <v>703</v>
      </c>
      <c r="L669" s="825">
        <v>65.989999999999995</v>
      </c>
      <c r="M669" s="825">
        <v>263.95999999999998</v>
      </c>
      <c r="N669" s="822">
        <v>4</v>
      </c>
      <c r="O669" s="826">
        <v>2</v>
      </c>
      <c r="P669" s="825">
        <v>65.989999999999995</v>
      </c>
      <c r="Q669" s="827">
        <v>0.25</v>
      </c>
      <c r="R669" s="822">
        <v>1</v>
      </c>
      <c r="S669" s="827">
        <v>0.25</v>
      </c>
      <c r="T669" s="826">
        <v>0.5</v>
      </c>
      <c r="U669" s="828">
        <v>0.25</v>
      </c>
    </row>
    <row r="670" spans="1:21" ht="14.45" customHeight="1" x14ac:dyDescent="0.2">
      <c r="A670" s="821">
        <v>30</v>
      </c>
      <c r="B670" s="822" t="s">
        <v>2955</v>
      </c>
      <c r="C670" s="822" t="s">
        <v>2959</v>
      </c>
      <c r="D670" s="823" t="s">
        <v>4176</v>
      </c>
      <c r="E670" s="824" t="s">
        <v>2968</v>
      </c>
      <c r="F670" s="822" t="s">
        <v>2956</v>
      </c>
      <c r="G670" s="822" t="s">
        <v>3009</v>
      </c>
      <c r="H670" s="822" t="s">
        <v>329</v>
      </c>
      <c r="I670" s="822" t="s">
        <v>3010</v>
      </c>
      <c r="J670" s="822" t="s">
        <v>2026</v>
      </c>
      <c r="K670" s="822" t="s">
        <v>3011</v>
      </c>
      <c r="L670" s="825">
        <v>1891.17</v>
      </c>
      <c r="M670" s="825">
        <v>1891.17</v>
      </c>
      <c r="N670" s="822">
        <v>1</v>
      </c>
      <c r="O670" s="826">
        <v>1</v>
      </c>
      <c r="P670" s="825">
        <v>1891.17</v>
      </c>
      <c r="Q670" s="827">
        <v>1</v>
      </c>
      <c r="R670" s="822">
        <v>1</v>
      </c>
      <c r="S670" s="827">
        <v>1</v>
      </c>
      <c r="T670" s="826">
        <v>1</v>
      </c>
      <c r="U670" s="828">
        <v>1</v>
      </c>
    </row>
    <row r="671" spans="1:21" ht="14.45" customHeight="1" x14ac:dyDescent="0.2">
      <c r="A671" s="821">
        <v>30</v>
      </c>
      <c r="B671" s="822" t="s">
        <v>2955</v>
      </c>
      <c r="C671" s="822" t="s">
        <v>2959</v>
      </c>
      <c r="D671" s="823" t="s">
        <v>4176</v>
      </c>
      <c r="E671" s="824" t="s">
        <v>2968</v>
      </c>
      <c r="F671" s="822" t="s">
        <v>2956</v>
      </c>
      <c r="G671" s="822" t="s">
        <v>3009</v>
      </c>
      <c r="H671" s="822" t="s">
        <v>329</v>
      </c>
      <c r="I671" s="822" t="s">
        <v>3010</v>
      </c>
      <c r="J671" s="822" t="s">
        <v>2026</v>
      </c>
      <c r="K671" s="822" t="s">
        <v>3011</v>
      </c>
      <c r="L671" s="825">
        <v>1771.84</v>
      </c>
      <c r="M671" s="825">
        <v>1771.84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30</v>
      </c>
      <c r="B672" s="822" t="s">
        <v>2955</v>
      </c>
      <c r="C672" s="822" t="s">
        <v>2959</v>
      </c>
      <c r="D672" s="823" t="s">
        <v>4176</v>
      </c>
      <c r="E672" s="824" t="s">
        <v>2968</v>
      </c>
      <c r="F672" s="822" t="s">
        <v>2956</v>
      </c>
      <c r="G672" s="822" t="s">
        <v>3009</v>
      </c>
      <c r="H672" s="822" t="s">
        <v>329</v>
      </c>
      <c r="I672" s="822" t="s">
        <v>3012</v>
      </c>
      <c r="J672" s="822" t="s">
        <v>2026</v>
      </c>
      <c r="K672" s="822" t="s">
        <v>3013</v>
      </c>
      <c r="L672" s="825">
        <v>1544.99</v>
      </c>
      <c r="M672" s="825">
        <v>1544.99</v>
      </c>
      <c r="N672" s="822">
        <v>1</v>
      </c>
      <c r="O672" s="826">
        <v>0.5</v>
      </c>
      <c r="P672" s="825">
        <v>1544.99</v>
      </c>
      <c r="Q672" s="827">
        <v>1</v>
      </c>
      <c r="R672" s="822">
        <v>1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30</v>
      </c>
      <c r="B673" s="822" t="s">
        <v>2955</v>
      </c>
      <c r="C673" s="822" t="s">
        <v>2959</v>
      </c>
      <c r="D673" s="823" t="s">
        <v>4176</v>
      </c>
      <c r="E673" s="824" t="s">
        <v>2968</v>
      </c>
      <c r="F673" s="822" t="s">
        <v>2956</v>
      </c>
      <c r="G673" s="822" t="s">
        <v>3014</v>
      </c>
      <c r="H673" s="822" t="s">
        <v>329</v>
      </c>
      <c r="I673" s="822" t="s">
        <v>3015</v>
      </c>
      <c r="J673" s="822" t="s">
        <v>3016</v>
      </c>
      <c r="K673" s="822" t="s">
        <v>3017</v>
      </c>
      <c r="L673" s="825">
        <v>23.72</v>
      </c>
      <c r="M673" s="825">
        <v>71.16</v>
      </c>
      <c r="N673" s="822">
        <v>3</v>
      </c>
      <c r="O673" s="826">
        <v>2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30</v>
      </c>
      <c r="B674" s="822" t="s">
        <v>2955</v>
      </c>
      <c r="C674" s="822" t="s">
        <v>2959</v>
      </c>
      <c r="D674" s="823" t="s">
        <v>4176</v>
      </c>
      <c r="E674" s="824" t="s">
        <v>2968</v>
      </c>
      <c r="F674" s="822" t="s">
        <v>2956</v>
      </c>
      <c r="G674" s="822" t="s">
        <v>3018</v>
      </c>
      <c r="H674" s="822" t="s">
        <v>329</v>
      </c>
      <c r="I674" s="822" t="s">
        <v>3022</v>
      </c>
      <c r="J674" s="822" t="s">
        <v>3020</v>
      </c>
      <c r="K674" s="822" t="s">
        <v>3023</v>
      </c>
      <c r="L674" s="825">
        <v>0</v>
      </c>
      <c r="M674" s="825">
        <v>0</v>
      </c>
      <c r="N674" s="822">
        <v>1</v>
      </c>
      <c r="O674" s="826">
        <v>1</v>
      </c>
      <c r="P674" s="825"/>
      <c r="Q674" s="827"/>
      <c r="R674" s="822"/>
      <c r="S674" s="827">
        <v>0</v>
      </c>
      <c r="T674" s="826"/>
      <c r="U674" s="828">
        <v>0</v>
      </c>
    </row>
    <row r="675" spans="1:21" ht="14.45" customHeight="1" x14ac:dyDescent="0.2">
      <c r="A675" s="821">
        <v>30</v>
      </c>
      <c r="B675" s="822" t="s">
        <v>2955</v>
      </c>
      <c r="C675" s="822" t="s">
        <v>2959</v>
      </c>
      <c r="D675" s="823" t="s">
        <v>4176</v>
      </c>
      <c r="E675" s="824" t="s">
        <v>2968</v>
      </c>
      <c r="F675" s="822" t="s">
        <v>2956</v>
      </c>
      <c r="G675" s="822" t="s">
        <v>3024</v>
      </c>
      <c r="H675" s="822" t="s">
        <v>329</v>
      </c>
      <c r="I675" s="822" t="s">
        <v>3025</v>
      </c>
      <c r="J675" s="822" t="s">
        <v>818</v>
      </c>
      <c r="K675" s="822" t="s">
        <v>840</v>
      </c>
      <c r="L675" s="825">
        <v>91.11</v>
      </c>
      <c r="M675" s="825">
        <v>364.44</v>
      </c>
      <c r="N675" s="822">
        <v>4</v>
      </c>
      <c r="O675" s="826">
        <v>2.5</v>
      </c>
      <c r="P675" s="825">
        <v>91.11</v>
      </c>
      <c r="Q675" s="827">
        <v>0.25</v>
      </c>
      <c r="R675" s="822">
        <v>1</v>
      </c>
      <c r="S675" s="827">
        <v>0.25</v>
      </c>
      <c r="T675" s="826">
        <v>0.5</v>
      </c>
      <c r="U675" s="828">
        <v>0.2</v>
      </c>
    </row>
    <row r="676" spans="1:21" ht="14.45" customHeight="1" x14ac:dyDescent="0.2">
      <c r="A676" s="821">
        <v>30</v>
      </c>
      <c r="B676" s="822" t="s">
        <v>2955</v>
      </c>
      <c r="C676" s="822" t="s">
        <v>2959</v>
      </c>
      <c r="D676" s="823" t="s">
        <v>4176</v>
      </c>
      <c r="E676" s="824" t="s">
        <v>2968</v>
      </c>
      <c r="F676" s="822" t="s">
        <v>2956</v>
      </c>
      <c r="G676" s="822" t="s">
        <v>3727</v>
      </c>
      <c r="H676" s="822" t="s">
        <v>329</v>
      </c>
      <c r="I676" s="822" t="s">
        <v>3728</v>
      </c>
      <c r="J676" s="822" t="s">
        <v>1999</v>
      </c>
      <c r="K676" s="822" t="s">
        <v>703</v>
      </c>
      <c r="L676" s="825">
        <v>0</v>
      </c>
      <c r="M676" s="825">
        <v>0</v>
      </c>
      <c r="N676" s="822">
        <v>6</v>
      </c>
      <c r="O676" s="826">
        <v>1.5</v>
      </c>
      <c r="P676" s="825">
        <v>0</v>
      </c>
      <c r="Q676" s="827"/>
      <c r="R676" s="822">
        <v>3</v>
      </c>
      <c r="S676" s="827">
        <v>0.5</v>
      </c>
      <c r="T676" s="826">
        <v>1</v>
      </c>
      <c r="U676" s="828">
        <v>0.66666666666666663</v>
      </c>
    </row>
    <row r="677" spans="1:21" ht="14.45" customHeight="1" x14ac:dyDescent="0.2">
      <c r="A677" s="821">
        <v>30</v>
      </c>
      <c r="B677" s="822" t="s">
        <v>2955</v>
      </c>
      <c r="C677" s="822" t="s">
        <v>2959</v>
      </c>
      <c r="D677" s="823" t="s">
        <v>4176</v>
      </c>
      <c r="E677" s="824" t="s">
        <v>2968</v>
      </c>
      <c r="F677" s="822" t="s">
        <v>2956</v>
      </c>
      <c r="G677" s="822" t="s">
        <v>3729</v>
      </c>
      <c r="H677" s="822" t="s">
        <v>587</v>
      </c>
      <c r="I677" s="822" t="s">
        <v>2391</v>
      </c>
      <c r="J677" s="822" t="s">
        <v>2392</v>
      </c>
      <c r="K677" s="822" t="s">
        <v>2393</v>
      </c>
      <c r="L677" s="825">
        <v>300.31</v>
      </c>
      <c r="M677" s="825">
        <v>300.31</v>
      </c>
      <c r="N677" s="822">
        <v>1</v>
      </c>
      <c r="O677" s="826">
        <v>0.5</v>
      </c>
      <c r="P677" s="825"/>
      <c r="Q677" s="827">
        <v>0</v>
      </c>
      <c r="R677" s="822"/>
      <c r="S677" s="827">
        <v>0</v>
      </c>
      <c r="T677" s="826"/>
      <c r="U677" s="828">
        <v>0</v>
      </c>
    </row>
    <row r="678" spans="1:21" ht="14.45" customHeight="1" x14ac:dyDescent="0.2">
      <c r="A678" s="821">
        <v>30</v>
      </c>
      <c r="B678" s="822" t="s">
        <v>2955</v>
      </c>
      <c r="C678" s="822" t="s">
        <v>2959</v>
      </c>
      <c r="D678" s="823" t="s">
        <v>4176</v>
      </c>
      <c r="E678" s="824" t="s">
        <v>2968</v>
      </c>
      <c r="F678" s="822" t="s">
        <v>2956</v>
      </c>
      <c r="G678" s="822" t="s">
        <v>3032</v>
      </c>
      <c r="H678" s="822" t="s">
        <v>329</v>
      </c>
      <c r="I678" s="822" t="s">
        <v>2728</v>
      </c>
      <c r="J678" s="822" t="s">
        <v>2729</v>
      </c>
      <c r="K678" s="822" t="s">
        <v>849</v>
      </c>
      <c r="L678" s="825">
        <v>123.2</v>
      </c>
      <c r="M678" s="825">
        <v>123.2</v>
      </c>
      <c r="N678" s="822">
        <v>1</v>
      </c>
      <c r="O678" s="826">
        <v>0.5</v>
      </c>
      <c r="P678" s="825">
        <v>123.2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30</v>
      </c>
      <c r="B679" s="822" t="s">
        <v>2955</v>
      </c>
      <c r="C679" s="822" t="s">
        <v>2959</v>
      </c>
      <c r="D679" s="823" t="s">
        <v>4176</v>
      </c>
      <c r="E679" s="824" t="s">
        <v>2968</v>
      </c>
      <c r="F679" s="822" t="s">
        <v>2956</v>
      </c>
      <c r="G679" s="822" t="s">
        <v>3889</v>
      </c>
      <c r="H679" s="822" t="s">
        <v>329</v>
      </c>
      <c r="I679" s="822" t="s">
        <v>3890</v>
      </c>
      <c r="J679" s="822" t="s">
        <v>3891</v>
      </c>
      <c r="K679" s="822" t="s">
        <v>3892</v>
      </c>
      <c r="L679" s="825">
        <v>138.76</v>
      </c>
      <c r="M679" s="825">
        <v>138.76</v>
      </c>
      <c r="N679" s="822">
        <v>1</v>
      </c>
      <c r="O679" s="826">
        <v>0.5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30</v>
      </c>
      <c r="B680" s="822" t="s">
        <v>2955</v>
      </c>
      <c r="C680" s="822" t="s">
        <v>2959</v>
      </c>
      <c r="D680" s="823" t="s">
        <v>4176</v>
      </c>
      <c r="E680" s="824" t="s">
        <v>2968</v>
      </c>
      <c r="F680" s="822" t="s">
        <v>2956</v>
      </c>
      <c r="G680" s="822" t="s">
        <v>3038</v>
      </c>
      <c r="H680" s="822" t="s">
        <v>329</v>
      </c>
      <c r="I680" s="822" t="s">
        <v>3039</v>
      </c>
      <c r="J680" s="822" t="s">
        <v>3040</v>
      </c>
      <c r="K680" s="822" t="s">
        <v>3041</v>
      </c>
      <c r="L680" s="825">
        <v>31.09</v>
      </c>
      <c r="M680" s="825">
        <v>31.09</v>
      </c>
      <c r="N680" s="822">
        <v>1</v>
      </c>
      <c r="O680" s="826">
        <v>0.5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30</v>
      </c>
      <c r="B681" s="822" t="s">
        <v>2955</v>
      </c>
      <c r="C681" s="822" t="s">
        <v>2959</v>
      </c>
      <c r="D681" s="823" t="s">
        <v>4176</v>
      </c>
      <c r="E681" s="824" t="s">
        <v>2968</v>
      </c>
      <c r="F681" s="822" t="s">
        <v>2956</v>
      </c>
      <c r="G681" s="822" t="s">
        <v>3355</v>
      </c>
      <c r="H681" s="822" t="s">
        <v>587</v>
      </c>
      <c r="I681" s="822" t="s">
        <v>3893</v>
      </c>
      <c r="J681" s="822" t="s">
        <v>1167</v>
      </c>
      <c r="K681" s="822" t="s">
        <v>1168</v>
      </c>
      <c r="L681" s="825">
        <v>139.72999999999999</v>
      </c>
      <c r="M681" s="825">
        <v>139.72999999999999</v>
      </c>
      <c r="N681" s="822">
        <v>1</v>
      </c>
      <c r="O681" s="826">
        <v>0.5</v>
      </c>
      <c r="P681" s="825">
        <v>139.72999999999999</v>
      </c>
      <c r="Q681" s="827">
        <v>1</v>
      </c>
      <c r="R681" s="822">
        <v>1</v>
      </c>
      <c r="S681" s="827">
        <v>1</v>
      </c>
      <c r="T681" s="826">
        <v>0.5</v>
      </c>
      <c r="U681" s="828">
        <v>1</v>
      </c>
    </row>
    <row r="682" spans="1:21" ht="14.45" customHeight="1" x14ac:dyDescent="0.2">
      <c r="A682" s="821">
        <v>30</v>
      </c>
      <c r="B682" s="822" t="s">
        <v>2955</v>
      </c>
      <c r="C682" s="822" t="s">
        <v>2959</v>
      </c>
      <c r="D682" s="823" t="s">
        <v>4176</v>
      </c>
      <c r="E682" s="824" t="s">
        <v>2968</v>
      </c>
      <c r="F682" s="822" t="s">
        <v>2956</v>
      </c>
      <c r="G682" s="822" t="s">
        <v>3894</v>
      </c>
      <c r="H682" s="822" t="s">
        <v>329</v>
      </c>
      <c r="I682" s="822" t="s">
        <v>3895</v>
      </c>
      <c r="J682" s="822" t="s">
        <v>590</v>
      </c>
      <c r="K682" s="822" t="s">
        <v>591</v>
      </c>
      <c r="L682" s="825">
        <v>583.66</v>
      </c>
      <c r="M682" s="825">
        <v>583.66</v>
      </c>
      <c r="N682" s="822">
        <v>1</v>
      </c>
      <c r="O682" s="826">
        <v>0.5</v>
      </c>
      <c r="P682" s="825">
        <v>583.66</v>
      </c>
      <c r="Q682" s="827">
        <v>1</v>
      </c>
      <c r="R682" s="822">
        <v>1</v>
      </c>
      <c r="S682" s="827">
        <v>1</v>
      </c>
      <c r="T682" s="826">
        <v>0.5</v>
      </c>
      <c r="U682" s="828">
        <v>1</v>
      </c>
    </row>
    <row r="683" spans="1:21" ht="14.45" customHeight="1" x14ac:dyDescent="0.2">
      <c r="A683" s="821">
        <v>30</v>
      </c>
      <c r="B683" s="822" t="s">
        <v>2955</v>
      </c>
      <c r="C683" s="822" t="s">
        <v>2959</v>
      </c>
      <c r="D683" s="823" t="s">
        <v>4176</v>
      </c>
      <c r="E683" s="824" t="s">
        <v>2968</v>
      </c>
      <c r="F683" s="822" t="s">
        <v>2956</v>
      </c>
      <c r="G683" s="822" t="s">
        <v>3042</v>
      </c>
      <c r="H683" s="822" t="s">
        <v>587</v>
      </c>
      <c r="I683" s="822" t="s">
        <v>2400</v>
      </c>
      <c r="J683" s="822" t="s">
        <v>2401</v>
      </c>
      <c r="K683" s="822" t="s">
        <v>2402</v>
      </c>
      <c r="L683" s="825">
        <v>42.51</v>
      </c>
      <c r="M683" s="825">
        <v>595.14</v>
      </c>
      <c r="N683" s="822">
        <v>14</v>
      </c>
      <c r="O683" s="826">
        <v>8</v>
      </c>
      <c r="P683" s="825">
        <v>255.05999999999997</v>
      </c>
      <c r="Q683" s="827">
        <v>0.42857142857142855</v>
      </c>
      <c r="R683" s="822">
        <v>6</v>
      </c>
      <c r="S683" s="827">
        <v>0.42857142857142855</v>
      </c>
      <c r="T683" s="826">
        <v>3</v>
      </c>
      <c r="U683" s="828">
        <v>0.375</v>
      </c>
    </row>
    <row r="684" spans="1:21" ht="14.45" customHeight="1" x14ac:dyDescent="0.2">
      <c r="A684" s="821">
        <v>30</v>
      </c>
      <c r="B684" s="822" t="s">
        <v>2955</v>
      </c>
      <c r="C684" s="822" t="s">
        <v>2959</v>
      </c>
      <c r="D684" s="823" t="s">
        <v>4176</v>
      </c>
      <c r="E684" s="824" t="s">
        <v>2968</v>
      </c>
      <c r="F684" s="822" t="s">
        <v>2956</v>
      </c>
      <c r="G684" s="822" t="s">
        <v>3042</v>
      </c>
      <c r="H684" s="822" t="s">
        <v>587</v>
      </c>
      <c r="I684" s="822" t="s">
        <v>2403</v>
      </c>
      <c r="J684" s="822" t="s">
        <v>2401</v>
      </c>
      <c r="K684" s="822" t="s">
        <v>2404</v>
      </c>
      <c r="L684" s="825">
        <v>85.02</v>
      </c>
      <c r="M684" s="825">
        <v>170.04</v>
      </c>
      <c r="N684" s="822">
        <v>2</v>
      </c>
      <c r="O684" s="826">
        <v>1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30</v>
      </c>
      <c r="B685" s="822" t="s">
        <v>2955</v>
      </c>
      <c r="C685" s="822" t="s">
        <v>2959</v>
      </c>
      <c r="D685" s="823" t="s">
        <v>4176</v>
      </c>
      <c r="E685" s="824" t="s">
        <v>2968</v>
      </c>
      <c r="F685" s="822" t="s">
        <v>2956</v>
      </c>
      <c r="G685" s="822" t="s">
        <v>3042</v>
      </c>
      <c r="H685" s="822" t="s">
        <v>587</v>
      </c>
      <c r="I685" s="822" t="s">
        <v>2409</v>
      </c>
      <c r="J685" s="822" t="s">
        <v>2401</v>
      </c>
      <c r="K685" s="822" t="s">
        <v>2410</v>
      </c>
      <c r="L685" s="825">
        <v>196.56</v>
      </c>
      <c r="M685" s="825">
        <v>196.56</v>
      </c>
      <c r="N685" s="822">
        <v>1</v>
      </c>
      <c r="O685" s="826">
        <v>0.5</v>
      </c>
      <c r="P685" s="825">
        <v>196.56</v>
      </c>
      <c r="Q685" s="827">
        <v>1</v>
      </c>
      <c r="R685" s="822">
        <v>1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30</v>
      </c>
      <c r="B686" s="822" t="s">
        <v>2955</v>
      </c>
      <c r="C686" s="822" t="s">
        <v>2959</v>
      </c>
      <c r="D686" s="823" t="s">
        <v>4176</v>
      </c>
      <c r="E686" s="824" t="s">
        <v>2968</v>
      </c>
      <c r="F686" s="822" t="s">
        <v>2956</v>
      </c>
      <c r="G686" s="822" t="s">
        <v>3042</v>
      </c>
      <c r="H686" s="822" t="s">
        <v>587</v>
      </c>
      <c r="I686" s="822" t="s">
        <v>2411</v>
      </c>
      <c r="J686" s="822" t="s">
        <v>2401</v>
      </c>
      <c r="K686" s="822" t="s">
        <v>2412</v>
      </c>
      <c r="L686" s="825">
        <v>393.13</v>
      </c>
      <c r="M686" s="825">
        <v>393.13</v>
      </c>
      <c r="N686" s="822">
        <v>1</v>
      </c>
      <c r="O686" s="826">
        <v>0.5</v>
      </c>
      <c r="P686" s="825">
        <v>393.13</v>
      </c>
      <c r="Q686" s="827">
        <v>1</v>
      </c>
      <c r="R686" s="822">
        <v>1</v>
      </c>
      <c r="S686" s="827">
        <v>1</v>
      </c>
      <c r="T686" s="826">
        <v>0.5</v>
      </c>
      <c r="U686" s="828">
        <v>1</v>
      </c>
    </row>
    <row r="687" spans="1:21" ht="14.45" customHeight="1" x14ac:dyDescent="0.2">
      <c r="A687" s="821">
        <v>30</v>
      </c>
      <c r="B687" s="822" t="s">
        <v>2955</v>
      </c>
      <c r="C687" s="822" t="s">
        <v>2959</v>
      </c>
      <c r="D687" s="823" t="s">
        <v>4176</v>
      </c>
      <c r="E687" s="824" t="s">
        <v>2968</v>
      </c>
      <c r="F687" s="822" t="s">
        <v>2956</v>
      </c>
      <c r="G687" s="822" t="s">
        <v>3043</v>
      </c>
      <c r="H687" s="822" t="s">
        <v>587</v>
      </c>
      <c r="I687" s="822" t="s">
        <v>2670</v>
      </c>
      <c r="J687" s="822" t="s">
        <v>2671</v>
      </c>
      <c r="K687" s="822" t="s">
        <v>2672</v>
      </c>
      <c r="L687" s="825">
        <v>113.16</v>
      </c>
      <c r="M687" s="825">
        <v>226.32</v>
      </c>
      <c r="N687" s="822">
        <v>2</v>
      </c>
      <c r="O687" s="826">
        <v>1.5</v>
      </c>
      <c r="P687" s="825">
        <v>226.32</v>
      </c>
      <c r="Q687" s="827">
        <v>1</v>
      </c>
      <c r="R687" s="822">
        <v>2</v>
      </c>
      <c r="S687" s="827">
        <v>1</v>
      </c>
      <c r="T687" s="826">
        <v>1.5</v>
      </c>
      <c r="U687" s="828">
        <v>1</v>
      </c>
    </row>
    <row r="688" spans="1:21" ht="14.45" customHeight="1" x14ac:dyDescent="0.2">
      <c r="A688" s="821">
        <v>30</v>
      </c>
      <c r="B688" s="822" t="s">
        <v>2955</v>
      </c>
      <c r="C688" s="822" t="s">
        <v>2959</v>
      </c>
      <c r="D688" s="823" t="s">
        <v>4176</v>
      </c>
      <c r="E688" s="824" t="s">
        <v>2968</v>
      </c>
      <c r="F688" s="822" t="s">
        <v>2956</v>
      </c>
      <c r="G688" s="822" t="s">
        <v>3043</v>
      </c>
      <c r="H688" s="822" t="s">
        <v>587</v>
      </c>
      <c r="I688" s="822" t="s">
        <v>2675</v>
      </c>
      <c r="J688" s="822" t="s">
        <v>2671</v>
      </c>
      <c r="K688" s="822" t="s">
        <v>2676</v>
      </c>
      <c r="L688" s="825">
        <v>339.47</v>
      </c>
      <c r="M688" s="825">
        <v>339.47</v>
      </c>
      <c r="N688" s="822">
        <v>1</v>
      </c>
      <c r="O688" s="826">
        <v>0.5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30</v>
      </c>
      <c r="B689" s="822" t="s">
        <v>2955</v>
      </c>
      <c r="C689" s="822" t="s">
        <v>2959</v>
      </c>
      <c r="D689" s="823" t="s">
        <v>4176</v>
      </c>
      <c r="E689" s="824" t="s">
        <v>2968</v>
      </c>
      <c r="F689" s="822" t="s">
        <v>2956</v>
      </c>
      <c r="G689" s="822" t="s">
        <v>3046</v>
      </c>
      <c r="H689" s="822" t="s">
        <v>587</v>
      </c>
      <c r="I689" s="822" t="s">
        <v>2331</v>
      </c>
      <c r="J689" s="822" t="s">
        <v>2332</v>
      </c>
      <c r="K689" s="822" t="s">
        <v>2333</v>
      </c>
      <c r="L689" s="825">
        <v>20.83</v>
      </c>
      <c r="M689" s="825">
        <v>83.32</v>
      </c>
      <c r="N689" s="822">
        <v>4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30</v>
      </c>
      <c r="B690" s="822" t="s">
        <v>2955</v>
      </c>
      <c r="C690" s="822" t="s">
        <v>2959</v>
      </c>
      <c r="D690" s="823" t="s">
        <v>4176</v>
      </c>
      <c r="E690" s="824" t="s">
        <v>2968</v>
      </c>
      <c r="F690" s="822" t="s">
        <v>2956</v>
      </c>
      <c r="G690" s="822" t="s">
        <v>3896</v>
      </c>
      <c r="H690" s="822" t="s">
        <v>329</v>
      </c>
      <c r="I690" s="822" t="s">
        <v>3897</v>
      </c>
      <c r="J690" s="822" t="s">
        <v>3898</v>
      </c>
      <c r="K690" s="822" t="s">
        <v>3899</v>
      </c>
      <c r="L690" s="825">
        <v>101.72</v>
      </c>
      <c r="M690" s="825">
        <v>101.72</v>
      </c>
      <c r="N690" s="822">
        <v>1</v>
      </c>
      <c r="O690" s="826">
        <v>1</v>
      </c>
      <c r="P690" s="825"/>
      <c r="Q690" s="827">
        <v>0</v>
      </c>
      <c r="R690" s="822"/>
      <c r="S690" s="827">
        <v>0</v>
      </c>
      <c r="T690" s="826"/>
      <c r="U690" s="828">
        <v>0</v>
      </c>
    </row>
    <row r="691" spans="1:21" ht="14.45" customHeight="1" x14ac:dyDescent="0.2">
      <c r="A691" s="821">
        <v>30</v>
      </c>
      <c r="B691" s="822" t="s">
        <v>2955</v>
      </c>
      <c r="C691" s="822" t="s">
        <v>2959</v>
      </c>
      <c r="D691" s="823" t="s">
        <v>4176</v>
      </c>
      <c r="E691" s="824" t="s">
        <v>2968</v>
      </c>
      <c r="F691" s="822" t="s">
        <v>2956</v>
      </c>
      <c r="G691" s="822" t="s">
        <v>3365</v>
      </c>
      <c r="H691" s="822" t="s">
        <v>329</v>
      </c>
      <c r="I691" s="822" t="s">
        <v>3366</v>
      </c>
      <c r="J691" s="822" t="s">
        <v>1086</v>
      </c>
      <c r="K691" s="822" t="s">
        <v>3367</v>
      </c>
      <c r="L691" s="825">
        <v>45.03</v>
      </c>
      <c r="M691" s="825">
        <v>45.03</v>
      </c>
      <c r="N691" s="822">
        <v>1</v>
      </c>
      <c r="O691" s="826">
        <v>0.5</v>
      </c>
      <c r="P691" s="825">
        <v>45.03</v>
      </c>
      <c r="Q691" s="827">
        <v>1</v>
      </c>
      <c r="R691" s="822">
        <v>1</v>
      </c>
      <c r="S691" s="827">
        <v>1</v>
      </c>
      <c r="T691" s="826">
        <v>0.5</v>
      </c>
      <c r="U691" s="828">
        <v>1</v>
      </c>
    </row>
    <row r="692" spans="1:21" ht="14.45" customHeight="1" x14ac:dyDescent="0.2">
      <c r="A692" s="821">
        <v>30</v>
      </c>
      <c r="B692" s="822" t="s">
        <v>2955</v>
      </c>
      <c r="C692" s="822" t="s">
        <v>2959</v>
      </c>
      <c r="D692" s="823" t="s">
        <v>4176</v>
      </c>
      <c r="E692" s="824" t="s">
        <v>2968</v>
      </c>
      <c r="F692" s="822" t="s">
        <v>2956</v>
      </c>
      <c r="G692" s="822" t="s">
        <v>3053</v>
      </c>
      <c r="H692" s="822" t="s">
        <v>329</v>
      </c>
      <c r="I692" s="822" t="s">
        <v>3054</v>
      </c>
      <c r="J692" s="822" t="s">
        <v>1563</v>
      </c>
      <c r="K692" s="822" t="s">
        <v>1564</v>
      </c>
      <c r="L692" s="825">
        <v>49.04</v>
      </c>
      <c r="M692" s="825">
        <v>49.04</v>
      </c>
      <c r="N692" s="822">
        <v>1</v>
      </c>
      <c r="O692" s="826">
        <v>1</v>
      </c>
      <c r="P692" s="825"/>
      <c r="Q692" s="827">
        <v>0</v>
      </c>
      <c r="R692" s="822"/>
      <c r="S692" s="827">
        <v>0</v>
      </c>
      <c r="T692" s="826"/>
      <c r="U692" s="828">
        <v>0</v>
      </c>
    </row>
    <row r="693" spans="1:21" ht="14.45" customHeight="1" x14ac:dyDescent="0.2">
      <c r="A693" s="821">
        <v>30</v>
      </c>
      <c r="B693" s="822" t="s">
        <v>2955</v>
      </c>
      <c r="C693" s="822" t="s">
        <v>2959</v>
      </c>
      <c r="D693" s="823" t="s">
        <v>4176</v>
      </c>
      <c r="E693" s="824" t="s">
        <v>2968</v>
      </c>
      <c r="F693" s="822" t="s">
        <v>2956</v>
      </c>
      <c r="G693" s="822" t="s">
        <v>3053</v>
      </c>
      <c r="H693" s="822" t="s">
        <v>329</v>
      </c>
      <c r="I693" s="822" t="s">
        <v>3055</v>
      </c>
      <c r="J693" s="822" t="s">
        <v>1563</v>
      </c>
      <c r="K693" s="822" t="s">
        <v>3056</v>
      </c>
      <c r="L693" s="825">
        <v>49.04</v>
      </c>
      <c r="M693" s="825">
        <v>49.04</v>
      </c>
      <c r="N693" s="822">
        <v>1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30</v>
      </c>
      <c r="B694" s="822" t="s">
        <v>2955</v>
      </c>
      <c r="C694" s="822" t="s">
        <v>2959</v>
      </c>
      <c r="D694" s="823" t="s">
        <v>4176</v>
      </c>
      <c r="E694" s="824" t="s">
        <v>2968</v>
      </c>
      <c r="F694" s="822" t="s">
        <v>2956</v>
      </c>
      <c r="G694" s="822" t="s">
        <v>3053</v>
      </c>
      <c r="H694" s="822" t="s">
        <v>329</v>
      </c>
      <c r="I694" s="822" t="s">
        <v>3373</v>
      </c>
      <c r="J694" s="822" t="s">
        <v>1563</v>
      </c>
      <c r="K694" s="822" t="s">
        <v>1564</v>
      </c>
      <c r="L694" s="825">
        <v>94.7</v>
      </c>
      <c r="M694" s="825">
        <v>378.8</v>
      </c>
      <c r="N694" s="822">
        <v>4</v>
      </c>
      <c r="O694" s="826">
        <v>4</v>
      </c>
      <c r="P694" s="825">
        <v>94.7</v>
      </c>
      <c r="Q694" s="827">
        <v>0.25</v>
      </c>
      <c r="R694" s="822">
        <v>1</v>
      </c>
      <c r="S694" s="827">
        <v>0.25</v>
      </c>
      <c r="T694" s="826">
        <v>1</v>
      </c>
      <c r="U694" s="828">
        <v>0.25</v>
      </c>
    </row>
    <row r="695" spans="1:21" ht="14.45" customHeight="1" x14ac:dyDescent="0.2">
      <c r="A695" s="821">
        <v>30</v>
      </c>
      <c r="B695" s="822" t="s">
        <v>2955</v>
      </c>
      <c r="C695" s="822" t="s">
        <v>2959</v>
      </c>
      <c r="D695" s="823" t="s">
        <v>4176</v>
      </c>
      <c r="E695" s="824" t="s">
        <v>2968</v>
      </c>
      <c r="F695" s="822" t="s">
        <v>2956</v>
      </c>
      <c r="G695" s="822" t="s">
        <v>3053</v>
      </c>
      <c r="H695" s="822" t="s">
        <v>329</v>
      </c>
      <c r="I695" s="822" t="s">
        <v>3373</v>
      </c>
      <c r="J695" s="822" t="s">
        <v>1563</v>
      </c>
      <c r="K695" s="822" t="s">
        <v>1564</v>
      </c>
      <c r="L695" s="825">
        <v>49.04</v>
      </c>
      <c r="M695" s="825">
        <v>392.32</v>
      </c>
      <c r="N695" s="822">
        <v>8</v>
      </c>
      <c r="O695" s="826">
        <v>4.5</v>
      </c>
      <c r="P695" s="825">
        <v>196.16</v>
      </c>
      <c r="Q695" s="827">
        <v>0.5</v>
      </c>
      <c r="R695" s="822">
        <v>4</v>
      </c>
      <c r="S695" s="827">
        <v>0.5</v>
      </c>
      <c r="T695" s="826">
        <v>2.5</v>
      </c>
      <c r="U695" s="828">
        <v>0.55555555555555558</v>
      </c>
    </row>
    <row r="696" spans="1:21" ht="14.45" customHeight="1" x14ac:dyDescent="0.2">
      <c r="A696" s="821">
        <v>30</v>
      </c>
      <c r="B696" s="822" t="s">
        <v>2955</v>
      </c>
      <c r="C696" s="822" t="s">
        <v>2959</v>
      </c>
      <c r="D696" s="823" t="s">
        <v>4176</v>
      </c>
      <c r="E696" s="824" t="s">
        <v>2968</v>
      </c>
      <c r="F696" s="822" t="s">
        <v>2956</v>
      </c>
      <c r="G696" s="822" t="s">
        <v>3900</v>
      </c>
      <c r="H696" s="822" t="s">
        <v>329</v>
      </c>
      <c r="I696" s="822" t="s">
        <v>3901</v>
      </c>
      <c r="J696" s="822" t="s">
        <v>3902</v>
      </c>
      <c r="K696" s="822" t="s">
        <v>3903</v>
      </c>
      <c r="L696" s="825">
        <v>36.909999999999997</v>
      </c>
      <c r="M696" s="825">
        <v>36.909999999999997</v>
      </c>
      <c r="N696" s="822">
        <v>1</v>
      </c>
      <c r="O696" s="826">
        <v>1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30</v>
      </c>
      <c r="B697" s="822" t="s">
        <v>2955</v>
      </c>
      <c r="C697" s="822" t="s">
        <v>2959</v>
      </c>
      <c r="D697" s="823" t="s">
        <v>4176</v>
      </c>
      <c r="E697" s="824" t="s">
        <v>2968</v>
      </c>
      <c r="F697" s="822" t="s">
        <v>2956</v>
      </c>
      <c r="G697" s="822" t="s">
        <v>3904</v>
      </c>
      <c r="H697" s="822" t="s">
        <v>329</v>
      </c>
      <c r="I697" s="822" t="s">
        <v>3905</v>
      </c>
      <c r="J697" s="822" t="s">
        <v>3906</v>
      </c>
      <c r="K697" s="822" t="s">
        <v>3907</v>
      </c>
      <c r="L697" s="825">
        <v>63.72</v>
      </c>
      <c r="M697" s="825">
        <v>63.72</v>
      </c>
      <c r="N697" s="822">
        <v>1</v>
      </c>
      <c r="O697" s="826">
        <v>0.5</v>
      </c>
      <c r="P697" s="825">
        <v>63.72</v>
      </c>
      <c r="Q697" s="827">
        <v>1</v>
      </c>
      <c r="R697" s="822">
        <v>1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30</v>
      </c>
      <c r="B698" s="822" t="s">
        <v>2955</v>
      </c>
      <c r="C698" s="822" t="s">
        <v>2959</v>
      </c>
      <c r="D698" s="823" t="s">
        <v>4176</v>
      </c>
      <c r="E698" s="824" t="s">
        <v>2968</v>
      </c>
      <c r="F698" s="822" t="s">
        <v>2956</v>
      </c>
      <c r="G698" s="822" t="s">
        <v>3076</v>
      </c>
      <c r="H698" s="822" t="s">
        <v>587</v>
      </c>
      <c r="I698" s="822" t="s">
        <v>2361</v>
      </c>
      <c r="J698" s="822" t="s">
        <v>2359</v>
      </c>
      <c r="K698" s="822" t="s">
        <v>2362</v>
      </c>
      <c r="L698" s="825">
        <v>186.87</v>
      </c>
      <c r="M698" s="825">
        <v>186.87</v>
      </c>
      <c r="N698" s="822">
        <v>1</v>
      </c>
      <c r="O698" s="826">
        <v>0.5</v>
      </c>
      <c r="P698" s="825">
        <v>186.87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30</v>
      </c>
      <c r="B699" s="822" t="s">
        <v>2955</v>
      </c>
      <c r="C699" s="822" t="s">
        <v>2959</v>
      </c>
      <c r="D699" s="823" t="s">
        <v>4176</v>
      </c>
      <c r="E699" s="824" t="s">
        <v>2968</v>
      </c>
      <c r="F699" s="822" t="s">
        <v>2956</v>
      </c>
      <c r="G699" s="822" t="s">
        <v>3079</v>
      </c>
      <c r="H699" s="822" t="s">
        <v>329</v>
      </c>
      <c r="I699" s="822" t="s">
        <v>3080</v>
      </c>
      <c r="J699" s="822" t="s">
        <v>1205</v>
      </c>
      <c r="K699" s="822" t="s">
        <v>3081</v>
      </c>
      <c r="L699" s="825">
        <v>73.09</v>
      </c>
      <c r="M699" s="825">
        <v>219.27</v>
      </c>
      <c r="N699" s="822">
        <v>3</v>
      </c>
      <c r="O699" s="826">
        <v>2</v>
      </c>
      <c r="P699" s="825">
        <v>146.18</v>
      </c>
      <c r="Q699" s="827">
        <v>0.66666666666666663</v>
      </c>
      <c r="R699" s="822">
        <v>2</v>
      </c>
      <c r="S699" s="827">
        <v>0.66666666666666663</v>
      </c>
      <c r="T699" s="826">
        <v>1.5</v>
      </c>
      <c r="U699" s="828">
        <v>0.75</v>
      </c>
    </row>
    <row r="700" spans="1:21" ht="14.45" customHeight="1" x14ac:dyDescent="0.2">
      <c r="A700" s="821">
        <v>30</v>
      </c>
      <c r="B700" s="822" t="s">
        <v>2955</v>
      </c>
      <c r="C700" s="822" t="s">
        <v>2959</v>
      </c>
      <c r="D700" s="823" t="s">
        <v>4176</v>
      </c>
      <c r="E700" s="824" t="s">
        <v>2968</v>
      </c>
      <c r="F700" s="822" t="s">
        <v>2956</v>
      </c>
      <c r="G700" s="822" t="s">
        <v>3908</v>
      </c>
      <c r="H700" s="822" t="s">
        <v>329</v>
      </c>
      <c r="I700" s="822" t="s">
        <v>3909</v>
      </c>
      <c r="J700" s="822" t="s">
        <v>1203</v>
      </c>
      <c r="K700" s="822" t="s">
        <v>3910</v>
      </c>
      <c r="L700" s="825">
        <v>0</v>
      </c>
      <c r="M700" s="825">
        <v>0</v>
      </c>
      <c r="N700" s="822">
        <v>3</v>
      </c>
      <c r="O700" s="826">
        <v>2</v>
      </c>
      <c r="P700" s="825">
        <v>0</v>
      </c>
      <c r="Q700" s="827"/>
      <c r="R700" s="822">
        <v>3</v>
      </c>
      <c r="S700" s="827">
        <v>1</v>
      </c>
      <c r="T700" s="826">
        <v>2</v>
      </c>
      <c r="U700" s="828">
        <v>1</v>
      </c>
    </row>
    <row r="701" spans="1:21" ht="14.45" customHeight="1" x14ac:dyDescent="0.2">
      <c r="A701" s="821">
        <v>30</v>
      </c>
      <c r="B701" s="822" t="s">
        <v>2955</v>
      </c>
      <c r="C701" s="822" t="s">
        <v>2959</v>
      </c>
      <c r="D701" s="823" t="s">
        <v>4176</v>
      </c>
      <c r="E701" s="824" t="s">
        <v>2968</v>
      </c>
      <c r="F701" s="822" t="s">
        <v>2956</v>
      </c>
      <c r="G701" s="822" t="s">
        <v>3082</v>
      </c>
      <c r="H701" s="822" t="s">
        <v>329</v>
      </c>
      <c r="I701" s="822" t="s">
        <v>3083</v>
      </c>
      <c r="J701" s="822" t="s">
        <v>3084</v>
      </c>
      <c r="K701" s="822" t="s">
        <v>3085</v>
      </c>
      <c r="L701" s="825">
        <v>57.48</v>
      </c>
      <c r="M701" s="825">
        <v>57.48</v>
      </c>
      <c r="N701" s="822">
        <v>1</v>
      </c>
      <c r="O701" s="826">
        <v>0.5</v>
      </c>
      <c r="P701" s="825">
        <v>57.48</v>
      </c>
      <c r="Q701" s="827">
        <v>1</v>
      </c>
      <c r="R701" s="822">
        <v>1</v>
      </c>
      <c r="S701" s="827">
        <v>1</v>
      </c>
      <c r="T701" s="826">
        <v>0.5</v>
      </c>
      <c r="U701" s="828">
        <v>1</v>
      </c>
    </row>
    <row r="702" spans="1:21" ht="14.45" customHeight="1" x14ac:dyDescent="0.2">
      <c r="A702" s="821">
        <v>30</v>
      </c>
      <c r="B702" s="822" t="s">
        <v>2955</v>
      </c>
      <c r="C702" s="822" t="s">
        <v>2959</v>
      </c>
      <c r="D702" s="823" t="s">
        <v>4176</v>
      </c>
      <c r="E702" s="824" t="s">
        <v>2968</v>
      </c>
      <c r="F702" s="822" t="s">
        <v>2956</v>
      </c>
      <c r="G702" s="822" t="s">
        <v>3086</v>
      </c>
      <c r="H702" s="822" t="s">
        <v>329</v>
      </c>
      <c r="I702" s="822" t="s">
        <v>3089</v>
      </c>
      <c r="J702" s="822" t="s">
        <v>3090</v>
      </c>
      <c r="K702" s="822" t="s">
        <v>3091</v>
      </c>
      <c r="L702" s="825">
        <v>10.55</v>
      </c>
      <c r="M702" s="825">
        <v>21.1</v>
      </c>
      <c r="N702" s="822">
        <v>2</v>
      </c>
      <c r="O702" s="826">
        <v>1.5</v>
      </c>
      <c r="P702" s="825">
        <v>10.55</v>
      </c>
      <c r="Q702" s="827">
        <v>0.5</v>
      </c>
      <c r="R702" s="822">
        <v>1</v>
      </c>
      <c r="S702" s="827">
        <v>0.5</v>
      </c>
      <c r="T702" s="826">
        <v>0.5</v>
      </c>
      <c r="U702" s="828">
        <v>0.33333333333333331</v>
      </c>
    </row>
    <row r="703" spans="1:21" ht="14.45" customHeight="1" x14ac:dyDescent="0.2">
      <c r="A703" s="821">
        <v>30</v>
      </c>
      <c r="B703" s="822" t="s">
        <v>2955</v>
      </c>
      <c r="C703" s="822" t="s">
        <v>2959</v>
      </c>
      <c r="D703" s="823" t="s">
        <v>4176</v>
      </c>
      <c r="E703" s="824" t="s">
        <v>2968</v>
      </c>
      <c r="F703" s="822" t="s">
        <v>2956</v>
      </c>
      <c r="G703" s="822" t="s">
        <v>3086</v>
      </c>
      <c r="H703" s="822" t="s">
        <v>329</v>
      </c>
      <c r="I703" s="822" t="s">
        <v>3092</v>
      </c>
      <c r="J703" s="822" t="s">
        <v>3093</v>
      </c>
      <c r="K703" s="822" t="s">
        <v>3094</v>
      </c>
      <c r="L703" s="825">
        <v>31.65</v>
      </c>
      <c r="M703" s="825">
        <v>31.65</v>
      </c>
      <c r="N703" s="822">
        <v>1</v>
      </c>
      <c r="O703" s="826">
        <v>1</v>
      </c>
      <c r="P703" s="825">
        <v>31.65</v>
      </c>
      <c r="Q703" s="827">
        <v>1</v>
      </c>
      <c r="R703" s="822">
        <v>1</v>
      </c>
      <c r="S703" s="827">
        <v>1</v>
      </c>
      <c r="T703" s="826">
        <v>1</v>
      </c>
      <c r="U703" s="828">
        <v>1</v>
      </c>
    </row>
    <row r="704" spans="1:21" ht="14.45" customHeight="1" x14ac:dyDescent="0.2">
      <c r="A704" s="821">
        <v>30</v>
      </c>
      <c r="B704" s="822" t="s">
        <v>2955</v>
      </c>
      <c r="C704" s="822" t="s">
        <v>2959</v>
      </c>
      <c r="D704" s="823" t="s">
        <v>4176</v>
      </c>
      <c r="E704" s="824" t="s">
        <v>2968</v>
      </c>
      <c r="F704" s="822" t="s">
        <v>2956</v>
      </c>
      <c r="G704" s="822" t="s">
        <v>3096</v>
      </c>
      <c r="H704" s="822" t="s">
        <v>329</v>
      </c>
      <c r="I704" s="822" t="s">
        <v>3097</v>
      </c>
      <c r="J704" s="822" t="s">
        <v>3098</v>
      </c>
      <c r="K704" s="822" t="s">
        <v>3099</v>
      </c>
      <c r="L704" s="825">
        <v>73.150000000000006</v>
      </c>
      <c r="M704" s="825">
        <v>438.90000000000003</v>
      </c>
      <c r="N704" s="822">
        <v>6</v>
      </c>
      <c r="O704" s="826">
        <v>5.5</v>
      </c>
      <c r="P704" s="825">
        <v>292.60000000000002</v>
      </c>
      <c r="Q704" s="827">
        <v>0.66666666666666663</v>
      </c>
      <c r="R704" s="822">
        <v>4</v>
      </c>
      <c r="S704" s="827">
        <v>0.66666666666666663</v>
      </c>
      <c r="T704" s="826">
        <v>3.5</v>
      </c>
      <c r="U704" s="828">
        <v>0.63636363636363635</v>
      </c>
    </row>
    <row r="705" spans="1:21" ht="14.45" customHeight="1" x14ac:dyDescent="0.2">
      <c r="A705" s="821">
        <v>30</v>
      </c>
      <c r="B705" s="822" t="s">
        <v>2955</v>
      </c>
      <c r="C705" s="822" t="s">
        <v>2959</v>
      </c>
      <c r="D705" s="823" t="s">
        <v>4176</v>
      </c>
      <c r="E705" s="824" t="s">
        <v>2968</v>
      </c>
      <c r="F705" s="822" t="s">
        <v>2956</v>
      </c>
      <c r="G705" s="822" t="s">
        <v>3102</v>
      </c>
      <c r="H705" s="822" t="s">
        <v>587</v>
      </c>
      <c r="I705" s="822" t="s">
        <v>2664</v>
      </c>
      <c r="J705" s="822" t="s">
        <v>2665</v>
      </c>
      <c r="K705" s="822" t="s">
        <v>2666</v>
      </c>
      <c r="L705" s="825">
        <v>366.31</v>
      </c>
      <c r="M705" s="825">
        <v>366.31</v>
      </c>
      <c r="N705" s="822">
        <v>1</v>
      </c>
      <c r="O705" s="826">
        <v>1</v>
      </c>
      <c r="P705" s="825">
        <v>366.31</v>
      </c>
      <c r="Q705" s="827">
        <v>1</v>
      </c>
      <c r="R705" s="822">
        <v>1</v>
      </c>
      <c r="S705" s="827">
        <v>1</v>
      </c>
      <c r="T705" s="826">
        <v>1</v>
      </c>
      <c r="U705" s="828">
        <v>1</v>
      </c>
    </row>
    <row r="706" spans="1:21" ht="14.45" customHeight="1" x14ac:dyDescent="0.2">
      <c r="A706" s="821">
        <v>30</v>
      </c>
      <c r="B706" s="822" t="s">
        <v>2955</v>
      </c>
      <c r="C706" s="822" t="s">
        <v>2959</v>
      </c>
      <c r="D706" s="823" t="s">
        <v>4176</v>
      </c>
      <c r="E706" s="824" t="s">
        <v>2968</v>
      </c>
      <c r="F706" s="822" t="s">
        <v>2956</v>
      </c>
      <c r="G706" s="822" t="s">
        <v>3103</v>
      </c>
      <c r="H706" s="822" t="s">
        <v>587</v>
      </c>
      <c r="I706" s="822" t="s">
        <v>3911</v>
      </c>
      <c r="J706" s="822" t="s">
        <v>2458</v>
      </c>
      <c r="K706" s="822" t="s">
        <v>3912</v>
      </c>
      <c r="L706" s="825">
        <v>103.64</v>
      </c>
      <c r="M706" s="825">
        <v>103.64</v>
      </c>
      <c r="N706" s="822">
        <v>1</v>
      </c>
      <c r="O706" s="826">
        <v>0.5</v>
      </c>
      <c r="P706" s="825">
        <v>103.64</v>
      </c>
      <c r="Q706" s="827">
        <v>1</v>
      </c>
      <c r="R706" s="822">
        <v>1</v>
      </c>
      <c r="S706" s="827">
        <v>1</v>
      </c>
      <c r="T706" s="826">
        <v>0.5</v>
      </c>
      <c r="U706" s="828">
        <v>1</v>
      </c>
    </row>
    <row r="707" spans="1:21" ht="14.45" customHeight="1" x14ac:dyDescent="0.2">
      <c r="A707" s="821">
        <v>30</v>
      </c>
      <c r="B707" s="822" t="s">
        <v>2955</v>
      </c>
      <c r="C707" s="822" t="s">
        <v>2959</v>
      </c>
      <c r="D707" s="823" t="s">
        <v>4176</v>
      </c>
      <c r="E707" s="824" t="s">
        <v>2968</v>
      </c>
      <c r="F707" s="822" t="s">
        <v>2956</v>
      </c>
      <c r="G707" s="822" t="s">
        <v>3111</v>
      </c>
      <c r="H707" s="822" t="s">
        <v>587</v>
      </c>
      <c r="I707" s="822" t="s">
        <v>2489</v>
      </c>
      <c r="J707" s="822" t="s">
        <v>1183</v>
      </c>
      <c r="K707" s="822" t="s">
        <v>2490</v>
      </c>
      <c r="L707" s="825">
        <v>39.549999999999997</v>
      </c>
      <c r="M707" s="825">
        <v>79.099999999999994</v>
      </c>
      <c r="N707" s="822">
        <v>2</v>
      </c>
      <c r="O707" s="826">
        <v>1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30</v>
      </c>
      <c r="B708" s="822" t="s">
        <v>2955</v>
      </c>
      <c r="C708" s="822" t="s">
        <v>2959</v>
      </c>
      <c r="D708" s="823" t="s">
        <v>4176</v>
      </c>
      <c r="E708" s="824" t="s">
        <v>2968</v>
      </c>
      <c r="F708" s="822" t="s">
        <v>2956</v>
      </c>
      <c r="G708" s="822" t="s">
        <v>3111</v>
      </c>
      <c r="H708" s="822" t="s">
        <v>587</v>
      </c>
      <c r="I708" s="822" t="s">
        <v>2858</v>
      </c>
      <c r="J708" s="822" t="s">
        <v>1183</v>
      </c>
      <c r="K708" s="822" t="s">
        <v>2859</v>
      </c>
      <c r="L708" s="825">
        <v>118.65</v>
      </c>
      <c r="M708" s="825">
        <v>118.65</v>
      </c>
      <c r="N708" s="822">
        <v>1</v>
      </c>
      <c r="O708" s="826">
        <v>0.5</v>
      </c>
      <c r="P708" s="825"/>
      <c r="Q708" s="827">
        <v>0</v>
      </c>
      <c r="R708" s="822"/>
      <c r="S708" s="827">
        <v>0</v>
      </c>
      <c r="T708" s="826"/>
      <c r="U708" s="828">
        <v>0</v>
      </c>
    </row>
    <row r="709" spans="1:21" ht="14.45" customHeight="1" x14ac:dyDescent="0.2">
      <c r="A709" s="821">
        <v>30</v>
      </c>
      <c r="B709" s="822" t="s">
        <v>2955</v>
      </c>
      <c r="C709" s="822" t="s">
        <v>2959</v>
      </c>
      <c r="D709" s="823" t="s">
        <v>4176</v>
      </c>
      <c r="E709" s="824" t="s">
        <v>2968</v>
      </c>
      <c r="F709" s="822" t="s">
        <v>2956</v>
      </c>
      <c r="G709" s="822" t="s">
        <v>3435</v>
      </c>
      <c r="H709" s="822" t="s">
        <v>587</v>
      </c>
      <c r="I709" s="822" t="s">
        <v>2496</v>
      </c>
      <c r="J709" s="822" t="s">
        <v>1185</v>
      </c>
      <c r="K709" s="822" t="s">
        <v>2497</v>
      </c>
      <c r="L709" s="825">
        <v>25.94</v>
      </c>
      <c r="M709" s="825">
        <v>25.94</v>
      </c>
      <c r="N709" s="822">
        <v>1</v>
      </c>
      <c r="O709" s="826">
        <v>0.5</v>
      </c>
      <c r="P709" s="825"/>
      <c r="Q709" s="827">
        <v>0</v>
      </c>
      <c r="R709" s="822"/>
      <c r="S709" s="827">
        <v>0</v>
      </c>
      <c r="T709" s="826"/>
      <c r="U709" s="828">
        <v>0</v>
      </c>
    </row>
    <row r="710" spans="1:21" ht="14.45" customHeight="1" x14ac:dyDescent="0.2">
      <c r="A710" s="821">
        <v>30</v>
      </c>
      <c r="B710" s="822" t="s">
        <v>2955</v>
      </c>
      <c r="C710" s="822" t="s">
        <v>2959</v>
      </c>
      <c r="D710" s="823" t="s">
        <v>4176</v>
      </c>
      <c r="E710" s="824" t="s">
        <v>2968</v>
      </c>
      <c r="F710" s="822" t="s">
        <v>2956</v>
      </c>
      <c r="G710" s="822" t="s">
        <v>3112</v>
      </c>
      <c r="H710" s="822" t="s">
        <v>329</v>
      </c>
      <c r="I710" s="822" t="s">
        <v>3913</v>
      </c>
      <c r="J710" s="822" t="s">
        <v>1190</v>
      </c>
      <c r="K710" s="822" t="s">
        <v>3914</v>
      </c>
      <c r="L710" s="825">
        <v>0</v>
      </c>
      <c r="M710" s="825">
        <v>0</v>
      </c>
      <c r="N710" s="822">
        <v>8</v>
      </c>
      <c r="O710" s="826">
        <v>5</v>
      </c>
      <c r="P710" s="825">
        <v>0</v>
      </c>
      <c r="Q710" s="827"/>
      <c r="R710" s="822">
        <v>2</v>
      </c>
      <c r="S710" s="827">
        <v>0.25</v>
      </c>
      <c r="T710" s="826">
        <v>1.5</v>
      </c>
      <c r="U710" s="828">
        <v>0.3</v>
      </c>
    </row>
    <row r="711" spans="1:21" ht="14.45" customHeight="1" x14ac:dyDescent="0.2">
      <c r="A711" s="821">
        <v>30</v>
      </c>
      <c r="B711" s="822" t="s">
        <v>2955</v>
      </c>
      <c r="C711" s="822" t="s">
        <v>2959</v>
      </c>
      <c r="D711" s="823" t="s">
        <v>4176</v>
      </c>
      <c r="E711" s="824" t="s">
        <v>2968</v>
      </c>
      <c r="F711" s="822" t="s">
        <v>2956</v>
      </c>
      <c r="G711" s="822" t="s">
        <v>3112</v>
      </c>
      <c r="H711" s="822" t="s">
        <v>329</v>
      </c>
      <c r="I711" s="822" t="s">
        <v>3113</v>
      </c>
      <c r="J711" s="822" t="s">
        <v>1190</v>
      </c>
      <c r="K711" s="822" t="s">
        <v>731</v>
      </c>
      <c r="L711" s="825">
        <v>0</v>
      </c>
      <c r="M711" s="825">
        <v>0</v>
      </c>
      <c r="N711" s="822">
        <v>1</v>
      </c>
      <c r="O711" s="826">
        <v>1</v>
      </c>
      <c r="P711" s="825">
        <v>0</v>
      </c>
      <c r="Q711" s="827"/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30</v>
      </c>
      <c r="B712" s="822" t="s">
        <v>2955</v>
      </c>
      <c r="C712" s="822" t="s">
        <v>2959</v>
      </c>
      <c r="D712" s="823" t="s">
        <v>4176</v>
      </c>
      <c r="E712" s="824" t="s">
        <v>2968</v>
      </c>
      <c r="F712" s="822" t="s">
        <v>2956</v>
      </c>
      <c r="G712" s="822" t="s">
        <v>3114</v>
      </c>
      <c r="H712" s="822" t="s">
        <v>329</v>
      </c>
      <c r="I712" s="822" t="s">
        <v>3115</v>
      </c>
      <c r="J712" s="822" t="s">
        <v>3116</v>
      </c>
      <c r="K712" s="822" t="s">
        <v>627</v>
      </c>
      <c r="L712" s="825">
        <v>137.88</v>
      </c>
      <c r="M712" s="825">
        <v>275.76</v>
      </c>
      <c r="N712" s="822">
        <v>2</v>
      </c>
      <c r="O712" s="826">
        <v>1.5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30</v>
      </c>
      <c r="B713" s="822" t="s">
        <v>2955</v>
      </c>
      <c r="C713" s="822" t="s">
        <v>2959</v>
      </c>
      <c r="D713" s="823" t="s">
        <v>4176</v>
      </c>
      <c r="E713" s="824" t="s">
        <v>2968</v>
      </c>
      <c r="F713" s="822" t="s">
        <v>2956</v>
      </c>
      <c r="G713" s="822" t="s">
        <v>3117</v>
      </c>
      <c r="H713" s="822" t="s">
        <v>329</v>
      </c>
      <c r="I713" s="822" t="s">
        <v>3915</v>
      </c>
      <c r="J713" s="822" t="s">
        <v>3119</v>
      </c>
      <c r="K713" s="822" t="s">
        <v>3916</v>
      </c>
      <c r="L713" s="825">
        <v>1228</v>
      </c>
      <c r="M713" s="825">
        <v>2456</v>
      </c>
      <c r="N713" s="822">
        <v>2</v>
      </c>
      <c r="O713" s="826">
        <v>1.5</v>
      </c>
      <c r="P713" s="825">
        <v>1228</v>
      </c>
      <c r="Q713" s="827">
        <v>0.5</v>
      </c>
      <c r="R713" s="822">
        <v>1</v>
      </c>
      <c r="S713" s="827">
        <v>0.5</v>
      </c>
      <c r="T713" s="826">
        <v>0.5</v>
      </c>
      <c r="U713" s="828">
        <v>0.33333333333333331</v>
      </c>
    </row>
    <row r="714" spans="1:21" ht="14.45" customHeight="1" x14ac:dyDescent="0.2">
      <c r="A714" s="821">
        <v>30</v>
      </c>
      <c r="B714" s="822" t="s">
        <v>2955</v>
      </c>
      <c r="C714" s="822" t="s">
        <v>2959</v>
      </c>
      <c r="D714" s="823" t="s">
        <v>4176</v>
      </c>
      <c r="E714" s="824" t="s">
        <v>2968</v>
      </c>
      <c r="F714" s="822" t="s">
        <v>2956</v>
      </c>
      <c r="G714" s="822" t="s">
        <v>3121</v>
      </c>
      <c r="H714" s="822" t="s">
        <v>587</v>
      </c>
      <c r="I714" s="822" t="s">
        <v>2322</v>
      </c>
      <c r="J714" s="822" t="s">
        <v>2323</v>
      </c>
      <c r="K714" s="822" t="s">
        <v>2324</v>
      </c>
      <c r="L714" s="825">
        <v>86.41</v>
      </c>
      <c r="M714" s="825">
        <v>172.82</v>
      </c>
      <c r="N714" s="822">
        <v>2</v>
      </c>
      <c r="O714" s="826">
        <v>1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30</v>
      </c>
      <c r="B715" s="822" t="s">
        <v>2955</v>
      </c>
      <c r="C715" s="822" t="s">
        <v>2959</v>
      </c>
      <c r="D715" s="823" t="s">
        <v>4176</v>
      </c>
      <c r="E715" s="824" t="s">
        <v>2968</v>
      </c>
      <c r="F715" s="822" t="s">
        <v>2956</v>
      </c>
      <c r="G715" s="822" t="s">
        <v>3121</v>
      </c>
      <c r="H715" s="822" t="s">
        <v>587</v>
      </c>
      <c r="I715" s="822" t="s">
        <v>2326</v>
      </c>
      <c r="J715" s="822" t="s">
        <v>2323</v>
      </c>
      <c r="K715" s="822" t="s">
        <v>2327</v>
      </c>
      <c r="L715" s="825">
        <v>43.21</v>
      </c>
      <c r="M715" s="825">
        <v>129.63</v>
      </c>
      <c r="N715" s="822">
        <v>3</v>
      </c>
      <c r="O715" s="826">
        <v>2</v>
      </c>
      <c r="P715" s="825">
        <v>86.42</v>
      </c>
      <c r="Q715" s="827">
        <v>0.66666666666666674</v>
      </c>
      <c r="R715" s="822">
        <v>2</v>
      </c>
      <c r="S715" s="827">
        <v>0.66666666666666663</v>
      </c>
      <c r="T715" s="826">
        <v>1.5</v>
      </c>
      <c r="U715" s="828">
        <v>0.75</v>
      </c>
    </row>
    <row r="716" spans="1:21" ht="14.45" customHeight="1" x14ac:dyDescent="0.2">
      <c r="A716" s="821">
        <v>30</v>
      </c>
      <c r="B716" s="822" t="s">
        <v>2955</v>
      </c>
      <c r="C716" s="822" t="s">
        <v>2959</v>
      </c>
      <c r="D716" s="823" t="s">
        <v>4176</v>
      </c>
      <c r="E716" s="824" t="s">
        <v>2968</v>
      </c>
      <c r="F716" s="822" t="s">
        <v>2956</v>
      </c>
      <c r="G716" s="822" t="s">
        <v>3121</v>
      </c>
      <c r="H716" s="822" t="s">
        <v>587</v>
      </c>
      <c r="I716" s="822" t="s">
        <v>2328</v>
      </c>
      <c r="J716" s="822" t="s">
        <v>2323</v>
      </c>
      <c r="K716" s="822" t="s">
        <v>2329</v>
      </c>
      <c r="L716" s="825">
        <v>73.45</v>
      </c>
      <c r="M716" s="825">
        <v>73.45</v>
      </c>
      <c r="N716" s="822">
        <v>1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30</v>
      </c>
      <c r="B717" s="822" t="s">
        <v>2955</v>
      </c>
      <c r="C717" s="822" t="s">
        <v>2959</v>
      </c>
      <c r="D717" s="823" t="s">
        <v>4176</v>
      </c>
      <c r="E717" s="824" t="s">
        <v>2968</v>
      </c>
      <c r="F717" s="822" t="s">
        <v>2956</v>
      </c>
      <c r="G717" s="822" t="s">
        <v>3765</v>
      </c>
      <c r="H717" s="822" t="s">
        <v>329</v>
      </c>
      <c r="I717" s="822" t="s">
        <v>3766</v>
      </c>
      <c r="J717" s="822" t="s">
        <v>810</v>
      </c>
      <c r="K717" s="822" t="s">
        <v>3767</v>
      </c>
      <c r="L717" s="825">
        <v>53.57</v>
      </c>
      <c r="M717" s="825">
        <v>53.57</v>
      </c>
      <c r="N717" s="822">
        <v>1</v>
      </c>
      <c r="O717" s="826">
        <v>1</v>
      </c>
      <c r="P717" s="825">
        <v>53.57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30</v>
      </c>
      <c r="B718" s="822" t="s">
        <v>2955</v>
      </c>
      <c r="C718" s="822" t="s">
        <v>2959</v>
      </c>
      <c r="D718" s="823" t="s">
        <v>4176</v>
      </c>
      <c r="E718" s="824" t="s">
        <v>2968</v>
      </c>
      <c r="F718" s="822" t="s">
        <v>2956</v>
      </c>
      <c r="G718" s="822" t="s">
        <v>3125</v>
      </c>
      <c r="H718" s="822" t="s">
        <v>329</v>
      </c>
      <c r="I718" s="822" t="s">
        <v>3126</v>
      </c>
      <c r="J718" s="822" t="s">
        <v>678</v>
      </c>
      <c r="K718" s="822" t="s">
        <v>681</v>
      </c>
      <c r="L718" s="825">
        <v>10.65</v>
      </c>
      <c r="M718" s="825">
        <v>21.3</v>
      </c>
      <c r="N718" s="822">
        <v>2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30</v>
      </c>
      <c r="B719" s="822" t="s">
        <v>2955</v>
      </c>
      <c r="C719" s="822" t="s">
        <v>2959</v>
      </c>
      <c r="D719" s="823" t="s">
        <v>4176</v>
      </c>
      <c r="E719" s="824" t="s">
        <v>2968</v>
      </c>
      <c r="F719" s="822" t="s">
        <v>2956</v>
      </c>
      <c r="G719" s="822" t="s">
        <v>3125</v>
      </c>
      <c r="H719" s="822" t="s">
        <v>329</v>
      </c>
      <c r="I719" s="822" t="s">
        <v>3917</v>
      </c>
      <c r="J719" s="822" t="s">
        <v>676</v>
      </c>
      <c r="K719" s="822" t="s">
        <v>677</v>
      </c>
      <c r="L719" s="825">
        <v>70.23</v>
      </c>
      <c r="M719" s="825">
        <v>70.23</v>
      </c>
      <c r="N719" s="822">
        <v>1</v>
      </c>
      <c r="O719" s="826">
        <v>0.5</v>
      </c>
      <c r="P719" s="825">
        <v>70.23</v>
      </c>
      <c r="Q719" s="827">
        <v>1</v>
      </c>
      <c r="R719" s="822">
        <v>1</v>
      </c>
      <c r="S719" s="827">
        <v>1</v>
      </c>
      <c r="T719" s="826">
        <v>0.5</v>
      </c>
      <c r="U719" s="828">
        <v>1</v>
      </c>
    </row>
    <row r="720" spans="1:21" ht="14.45" customHeight="1" x14ac:dyDescent="0.2">
      <c r="A720" s="821">
        <v>30</v>
      </c>
      <c r="B720" s="822" t="s">
        <v>2955</v>
      </c>
      <c r="C720" s="822" t="s">
        <v>2959</v>
      </c>
      <c r="D720" s="823" t="s">
        <v>4176</v>
      </c>
      <c r="E720" s="824" t="s">
        <v>2968</v>
      </c>
      <c r="F720" s="822" t="s">
        <v>2956</v>
      </c>
      <c r="G720" s="822" t="s">
        <v>3125</v>
      </c>
      <c r="H720" s="822" t="s">
        <v>587</v>
      </c>
      <c r="I720" s="822" t="s">
        <v>3918</v>
      </c>
      <c r="J720" s="822" t="s">
        <v>3919</v>
      </c>
      <c r="K720" s="822" t="s">
        <v>2434</v>
      </c>
      <c r="L720" s="825">
        <v>27.49</v>
      </c>
      <c r="M720" s="825">
        <v>54.98</v>
      </c>
      <c r="N720" s="822">
        <v>2</v>
      </c>
      <c r="O720" s="826">
        <v>0.5</v>
      </c>
      <c r="P720" s="825"/>
      <c r="Q720" s="827">
        <v>0</v>
      </c>
      <c r="R720" s="822"/>
      <c r="S720" s="827">
        <v>0</v>
      </c>
      <c r="T720" s="826"/>
      <c r="U720" s="828">
        <v>0</v>
      </c>
    </row>
    <row r="721" spans="1:21" ht="14.45" customHeight="1" x14ac:dyDescent="0.2">
      <c r="A721" s="821">
        <v>30</v>
      </c>
      <c r="B721" s="822" t="s">
        <v>2955</v>
      </c>
      <c r="C721" s="822" t="s">
        <v>2959</v>
      </c>
      <c r="D721" s="823" t="s">
        <v>4176</v>
      </c>
      <c r="E721" s="824" t="s">
        <v>2968</v>
      </c>
      <c r="F721" s="822" t="s">
        <v>2956</v>
      </c>
      <c r="G721" s="822" t="s">
        <v>3125</v>
      </c>
      <c r="H721" s="822" t="s">
        <v>587</v>
      </c>
      <c r="I721" s="822" t="s">
        <v>2426</v>
      </c>
      <c r="J721" s="822" t="s">
        <v>678</v>
      </c>
      <c r="K721" s="822" t="s">
        <v>681</v>
      </c>
      <c r="L721" s="825">
        <v>10.65</v>
      </c>
      <c r="M721" s="825">
        <v>21.3</v>
      </c>
      <c r="N721" s="822">
        <v>2</v>
      </c>
      <c r="O721" s="826">
        <v>1</v>
      </c>
      <c r="P721" s="825">
        <v>10.65</v>
      </c>
      <c r="Q721" s="827">
        <v>0.5</v>
      </c>
      <c r="R721" s="822">
        <v>1</v>
      </c>
      <c r="S721" s="827">
        <v>0.5</v>
      </c>
      <c r="T721" s="826">
        <v>0.5</v>
      </c>
      <c r="U721" s="828">
        <v>0.5</v>
      </c>
    </row>
    <row r="722" spans="1:21" ht="14.45" customHeight="1" x14ac:dyDescent="0.2">
      <c r="A722" s="821">
        <v>30</v>
      </c>
      <c r="B722" s="822" t="s">
        <v>2955</v>
      </c>
      <c r="C722" s="822" t="s">
        <v>2959</v>
      </c>
      <c r="D722" s="823" t="s">
        <v>4176</v>
      </c>
      <c r="E722" s="824" t="s">
        <v>2968</v>
      </c>
      <c r="F722" s="822" t="s">
        <v>2956</v>
      </c>
      <c r="G722" s="822" t="s">
        <v>3125</v>
      </c>
      <c r="H722" s="822" t="s">
        <v>587</v>
      </c>
      <c r="I722" s="822" t="s">
        <v>2427</v>
      </c>
      <c r="J722" s="822" t="s">
        <v>678</v>
      </c>
      <c r="K722" s="822" t="s">
        <v>683</v>
      </c>
      <c r="L722" s="825">
        <v>17.559999999999999</v>
      </c>
      <c r="M722" s="825">
        <v>17.559999999999999</v>
      </c>
      <c r="N722" s="822">
        <v>1</v>
      </c>
      <c r="O722" s="826">
        <v>0.5</v>
      </c>
      <c r="P722" s="825"/>
      <c r="Q722" s="827">
        <v>0</v>
      </c>
      <c r="R722" s="822"/>
      <c r="S722" s="827">
        <v>0</v>
      </c>
      <c r="T722" s="826"/>
      <c r="U722" s="828">
        <v>0</v>
      </c>
    </row>
    <row r="723" spans="1:21" ht="14.45" customHeight="1" x14ac:dyDescent="0.2">
      <c r="A723" s="821">
        <v>30</v>
      </c>
      <c r="B723" s="822" t="s">
        <v>2955</v>
      </c>
      <c r="C723" s="822" t="s">
        <v>2959</v>
      </c>
      <c r="D723" s="823" t="s">
        <v>4176</v>
      </c>
      <c r="E723" s="824" t="s">
        <v>2968</v>
      </c>
      <c r="F723" s="822" t="s">
        <v>2956</v>
      </c>
      <c r="G723" s="822" t="s">
        <v>3466</v>
      </c>
      <c r="H723" s="822" t="s">
        <v>329</v>
      </c>
      <c r="I723" s="822" t="s">
        <v>3467</v>
      </c>
      <c r="J723" s="822" t="s">
        <v>1236</v>
      </c>
      <c r="K723" s="822" t="s">
        <v>1221</v>
      </c>
      <c r="L723" s="825">
        <v>80.53</v>
      </c>
      <c r="M723" s="825">
        <v>483.18</v>
      </c>
      <c r="N723" s="822">
        <v>6</v>
      </c>
      <c r="O723" s="826">
        <v>5</v>
      </c>
      <c r="P723" s="825">
        <v>241.59</v>
      </c>
      <c r="Q723" s="827">
        <v>0.5</v>
      </c>
      <c r="R723" s="822">
        <v>3</v>
      </c>
      <c r="S723" s="827">
        <v>0.5</v>
      </c>
      <c r="T723" s="826">
        <v>3</v>
      </c>
      <c r="U723" s="828">
        <v>0.6</v>
      </c>
    </row>
    <row r="724" spans="1:21" ht="14.45" customHeight="1" x14ac:dyDescent="0.2">
      <c r="A724" s="821">
        <v>30</v>
      </c>
      <c r="B724" s="822" t="s">
        <v>2955</v>
      </c>
      <c r="C724" s="822" t="s">
        <v>2959</v>
      </c>
      <c r="D724" s="823" t="s">
        <v>4176</v>
      </c>
      <c r="E724" s="824" t="s">
        <v>2968</v>
      </c>
      <c r="F724" s="822" t="s">
        <v>2956</v>
      </c>
      <c r="G724" s="822" t="s">
        <v>3127</v>
      </c>
      <c r="H724" s="822" t="s">
        <v>587</v>
      </c>
      <c r="I724" s="822" t="s">
        <v>2355</v>
      </c>
      <c r="J724" s="822" t="s">
        <v>976</v>
      </c>
      <c r="K724" s="822" t="s">
        <v>2356</v>
      </c>
      <c r="L724" s="825">
        <v>490.89</v>
      </c>
      <c r="M724" s="825">
        <v>3927.12</v>
      </c>
      <c r="N724" s="822">
        <v>8</v>
      </c>
      <c r="O724" s="826">
        <v>1.5</v>
      </c>
      <c r="P724" s="825">
        <v>981.78</v>
      </c>
      <c r="Q724" s="827">
        <v>0.25</v>
      </c>
      <c r="R724" s="822">
        <v>2</v>
      </c>
      <c r="S724" s="827">
        <v>0.25</v>
      </c>
      <c r="T724" s="826">
        <v>0.5</v>
      </c>
      <c r="U724" s="828">
        <v>0.33333333333333331</v>
      </c>
    </row>
    <row r="725" spans="1:21" ht="14.45" customHeight="1" x14ac:dyDescent="0.2">
      <c r="A725" s="821">
        <v>30</v>
      </c>
      <c r="B725" s="822" t="s">
        <v>2955</v>
      </c>
      <c r="C725" s="822" t="s">
        <v>2959</v>
      </c>
      <c r="D725" s="823" t="s">
        <v>4176</v>
      </c>
      <c r="E725" s="824" t="s">
        <v>2968</v>
      </c>
      <c r="F725" s="822" t="s">
        <v>2956</v>
      </c>
      <c r="G725" s="822" t="s">
        <v>3920</v>
      </c>
      <c r="H725" s="822" t="s">
        <v>329</v>
      </c>
      <c r="I725" s="822" t="s">
        <v>3921</v>
      </c>
      <c r="J725" s="822" t="s">
        <v>3922</v>
      </c>
      <c r="K725" s="822" t="s">
        <v>2007</v>
      </c>
      <c r="L725" s="825">
        <v>32.76</v>
      </c>
      <c r="M725" s="825">
        <v>32.76</v>
      </c>
      <c r="N725" s="822">
        <v>1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30</v>
      </c>
      <c r="B726" s="822" t="s">
        <v>2955</v>
      </c>
      <c r="C726" s="822" t="s">
        <v>2959</v>
      </c>
      <c r="D726" s="823" t="s">
        <v>4176</v>
      </c>
      <c r="E726" s="824" t="s">
        <v>2968</v>
      </c>
      <c r="F726" s="822" t="s">
        <v>2956</v>
      </c>
      <c r="G726" s="822" t="s">
        <v>3131</v>
      </c>
      <c r="H726" s="822" t="s">
        <v>329</v>
      </c>
      <c r="I726" s="822" t="s">
        <v>3132</v>
      </c>
      <c r="J726" s="822" t="s">
        <v>3133</v>
      </c>
      <c r="K726" s="822" t="s">
        <v>617</v>
      </c>
      <c r="L726" s="825">
        <v>174.59</v>
      </c>
      <c r="M726" s="825">
        <v>523.77</v>
      </c>
      <c r="N726" s="822">
        <v>3</v>
      </c>
      <c r="O726" s="826">
        <v>2.5</v>
      </c>
      <c r="P726" s="825">
        <v>174.59</v>
      </c>
      <c r="Q726" s="827">
        <v>0.33333333333333337</v>
      </c>
      <c r="R726" s="822">
        <v>1</v>
      </c>
      <c r="S726" s="827">
        <v>0.33333333333333331</v>
      </c>
      <c r="T726" s="826">
        <v>1</v>
      </c>
      <c r="U726" s="828">
        <v>0.4</v>
      </c>
    </row>
    <row r="727" spans="1:21" ht="14.45" customHeight="1" x14ac:dyDescent="0.2">
      <c r="A727" s="821">
        <v>30</v>
      </c>
      <c r="B727" s="822" t="s">
        <v>2955</v>
      </c>
      <c r="C727" s="822" t="s">
        <v>2959</v>
      </c>
      <c r="D727" s="823" t="s">
        <v>4176</v>
      </c>
      <c r="E727" s="824" t="s">
        <v>2968</v>
      </c>
      <c r="F727" s="822" t="s">
        <v>2956</v>
      </c>
      <c r="G727" s="822" t="s">
        <v>3138</v>
      </c>
      <c r="H727" s="822" t="s">
        <v>329</v>
      </c>
      <c r="I727" s="822" t="s">
        <v>3139</v>
      </c>
      <c r="J727" s="822" t="s">
        <v>1020</v>
      </c>
      <c r="K727" s="822" t="s">
        <v>3140</v>
      </c>
      <c r="L727" s="825">
        <v>57.64</v>
      </c>
      <c r="M727" s="825">
        <v>57.64</v>
      </c>
      <c r="N727" s="822">
        <v>1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30</v>
      </c>
      <c r="B728" s="822" t="s">
        <v>2955</v>
      </c>
      <c r="C728" s="822" t="s">
        <v>2959</v>
      </c>
      <c r="D728" s="823" t="s">
        <v>4176</v>
      </c>
      <c r="E728" s="824" t="s">
        <v>2968</v>
      </c>
      <c r="F728" s="822" t="s">
        <v>2956</v>
      </c>
      <c r="G728" s="822" t="s">
        <v>3138</v>
      </c>
      <c r="H728" s="822" t="s">
        <v>329</v>
      </c>
      <c r="I728" s="822" t="s">
        <v>3139</v>
      </c>
      <c r="J728" s="822" t="s">
        <v>1020</v>
      </c>
      <c r="K728" s="822" t="s">
        <v>3140</v>
      </c>
      <c r="L728" s="825">
        <v>27.37</v>
      </c>
      <c r="M728" s="825">
        <v>109.48</v>
      </c>
      <c r="N728" s="822">
        <v>4</v>
      </c>
      <c r="O728" s="826">
        <v>2</v>
      </c>
      <c r="P728" s="825">
        <v>54.74</v>
      </c>
      <c r="Q728" s="827">
        <v>0.5</v>
      </c>
      <c r="R728" s="822">
        <v>2</v>
      </c>
      <c r="S728" s="827">
        <v>0.5</v>
      </c>
      <c r="T728" s="826">
        <v>1</v>
      </c>
      <c r="U728" s="828">
        <v>0.5</v>
      </c>
    </row>
    <row r="729" spans="1:21" ht="14.45" customHeight="1" x14ac:dyDescent="0.2">
      <c r="A729" s="821">
        <v>30</v>
      </c>
      <c r="B729" s="822" t="s">
        <v>2955</v>
      </c>
      <c r="C729" s="822" t="s">
        <v>2959</v>
      </c>
      <c r="D729" s="823" t="s">
        <v>4176</v>
      </c>
      <c r="E729" s="824" t="s">
        <v>2968</v>
      </c>
      <c r="F729" s="822" t="s">
        <v>2956</v>
      </c>
      <c r="G729" s="822" t="s">
        <v>3143</v>
      </c>
      <c r="H729" s="822" t="s">
        <v>329</v>
      </c>
      <c r="I729" s="822" t="s">
        <v>3144</v>
      </c>
      <c r="J729" s="822" t="s">
        <v>785</v>
      </c>
      <c r="K729" s="822" t="s">
        <v>3145</v>
      </c>
      <c r="L729" s="825">
        <v>27.37</v>
      </c>
      <c r="M729" s="825">
        <v>54.74</v>
      </c>
      <c r="N729" s="822">
        <v>2</v>
      </c>
      <c r="O729" s="826">
        <v>1</v>
      </c>
      <c r="P729" s="825">
        <v>54.74</v>
      </c>
      <c r="Q729" s="827">
        <v>1</v>
      </c>
      <c r="R729" s="822">
        <v>2</v>
      </c>
      <c r="S729" s="827">
        <v>1</v>
      </c>
      <c r="T729" s="826">
        <v>1</v>
      </c>
      <c r="U729" s="828">
        <v>1</v>
      </c>
    </row>
    <row r="730" spans="1:21" ht="14.45" customHeight="1" x14ac:dyDescent="0.2">
      <c r="A730" s="821">
        <v>30</v>
      </c>
      <c r="B730" s="822" t="s">
        <v>2955</v>
      </c>
      <c r="C730" s="822" t="s">
        <v>2959</v>
      </c>
      <c r="D730" s="823" t="s">
        <v>4176</v>
      </c>
      <c r="E730" s="824" t="s">
        <v>2968</v>
      </c>
      <c r="F730" s="822" t="s">
        <v>2956</v>
      </c>
      <c r="G730" s="822" t="s">
        <v>3143</v>
      </c>
      <c r="H730" s="822" t="s">
        <v>587</v>
      </c>
      <c r="I730" s="822" t="s">
        <v>2297</v>
      </c>
      <c r="J730" s="822" t="s">
        <v>785</v>
      </c>
      <c r="K730" s="822" t="s">
        <v>2298</v>
      </c>
      <c r="L730" s="825">
        <v>48.89</v>
      </c>
      <c r="M730" s="825">
        <v>48.89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30</v>
      </c>
      <c r="B731" s="822" t="s">
        <v>2955</v>
      </c>
      <c r="C731" s="822" t="s">
        <v>2959</v>
      </c>
      <c r="D731" s="823" t="s">
        <v>4176</v>
      </c>
      <c r="E731" s="824" t="s">
        <v>2968</v>
      </c>
      <c r="F731" s="822" t="s">
        <v>2956</v>
      </c>
      <c r="G731" s="822" t="s">
        <v>3143</v>
      </c>
      <c r="H731" s="822" t="s">
        <v>587</v>
      </c>
      <c r="I731" s="822" t="s">
        <v>2295</v>
      </c>
      <c r="J731" s="822" t="s">
        <v>785</v>
      </c>
      <c r="K731" s="822" t="s">
        <v>2296</v>
      </c>
      <c r="L731" s="825">
        <v>28.81</v>
      </c>
      <c r="M731" s="825">
        <v>172.85999999999999</v>
      </c>
      <c r="N731" s="822">
        <v>6</v>
      </c>
      <c r="O731" s="826">
        <v>3.5</v>
      </c>
      <c r="P731" s="825">
        <v>57.62</v>
      </c>
      <c r="Q731" s="827">
        <v>0.33333333333333337</v>
      </c>
      <c r="R731" s="822">
        <v>2</v>
      </c>
      <c r="S731" s="827">
        <v>0.33333333333333331</v>
      </c>
      <c r="T731" s="826">
        <v>1.5</v>
      </c>
      <c r="U731" s="828">
        <v>0.42857142857142855</v>
      </c>
    </row>
    <row r="732" spans="1:21" ht="14.45" customHeight="1" x14ac:dyDescent="0.2">
      <c r="A732" s="821">
        <v>30</v>
      </c>
      <c r="B732" s="822" t="s">
        <v>2955</v>
      </c>
      <c r="C732" s="822" t="s">
        <v>2959</v>
      </c>
      <c r="D732" s="823" t="s">
        <v>4176</v>
      </c>
      <c r="E732" s="824" t="s">
        <v>2968</v>
      </c>
      <c r="F732" s="822" t="s">
        <v>2956</v>
      </c>
      <c r="G732" s="822" t="s">
        <v>3143</v>
      </c>
      <c r="H732" s="822" t="s">
        <v>587</v>
      </c>
      <c r="I732" s="822" t="s">
        <v>2295</v>
      </c>
      <c r="J732" s="822" t="s">
        <v>785</v>
      </c>
      <c r="K732" s="822" t="s">
        <v>2296</v>
      </c>
      <c r="L732" s="825">
        <v>13.68</v>
      </c>
      <c r="M732" s="825">
        <v>27.36</v>
      </c>
      <c r="N732" s="822">
        <v>2</v>
      </c>
      <c r="O732" s="826">
        <v>1.5</v>
      </c>
      <c r="P732" s="825">
        <v>13.68</v>
      </c>
      <c r="Q732" s="827">
        <v>0.5</v>
      </c>
      <c r="R732" s="822">
        <v>1</v>
      </c>
      <c r="S732" s="827">
        <v>0.5</v>
      </c>
      <c r="T732" s="826">
        <v>0.5</v>
      </c>
      <c r="U732" s="828">
        <v>0.33333333333333331</v>
      </c>
    </row>
    <row r="733" spans="1:21" ht="14.45" customHeight="1" x14ac:dyDescent="0.2">
      <c r="A733" s="821">
        <v>30</v>
      </c>
      <c r="B733" s="822" t="s">
        <v>2955</v>
      </c>
      <c r="C733" s="822" t="s">
        <v>2959</v>
      </c>
      <c r="D733" s="823" t="s">
        <v>4176</v>
      </c>
      <c r="E733" s="824" t="s">
        <v>2968</v>
      </c>
      <c r="F733" s="822" t="s">
        <v>2956</v>
      </c>
      <c r="G733" s="822" t="s">
        <v>3923</v>
      </c>
      <c r="H733" s="822" t="s">
        <v>587</v>
      </c>
      <c r="I733" s="822" t="s">
        <v>3924</v>
      </c>
      <c r="J733" s="822" t="s">
        <v>3925</v>
      </c>
      <c r="K733" s="822" t="s">
        <v>770</v>
      </c>
      <c r="L733" s="825">
        <v>132</v>
      </c>
      <c r="M733" s="825">
        <v>132</v>
      </c>
      <c r="N733" s="822">
        <v>1</v>
      </c>
      <c r="O733" s="826">
        <v>0.5</v>
      </c>
      <c r="P733" s="825">
        <v>132</v>
      </c>
      <c r="Q733" s="827">
        <v>1</v>
      </c>
      <c r="R733" s="822">
        <v>1</v>
      </c>
      <c r="S733" s="827">
        <v>1</v>
      </c>
      <c r="T733" s="826">
        <v>0.5</v>
      </c>
      <c r="U733" s="828">
        <v>1</v>
      </c>
    </row>
    <row r="734" spans="1:21" ht="14.45" customHeight="1" x14ac:dyDescent="0.2">
      <c r="A734" s="821">
        <v>30</v>
      </c>
      <c r="B734" s="822" t="s">
        <v>2955</v>
      </c>
      <c r="C734" s="822" t="s">
        <v>2959</v>
      </c>
      <c r="D734" s="823" t="s">
        <v>4176</v>
      </c>
      <c r="E734" s="824" t="s">
        <v>2968</v>
      </c>
      <c r="F734" s="822" t="s">
        <v>2956</v>
      </c>
      <c r="G734" s="822" t="s">
        <v>3146</v>
      </c>
      <c r="H734" s="822" t="s">
        <v>587</v>
      </c>
      <c r="I734" s="822" t="s">
        <v>2466</v>
      </c>
      <c r="J734" s="822" t="s">
        <v>1351</v>
      </c>
      <c r="K734" s="822" t="s">
        <v>709</v>
      </c>
      <c r="L734" s="825">
        <v>34.47</v>
      </c>
      <c r="M734" s="825">
        <v>34.47</v>
      </c>
      <c r="N734" s="822">
        <v>1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30</v>
      </c>
      <c r="B735" s="822" t="s">
        <v>2955</v>
      </c>
      <c r="C735" s="822" t="s">
        <v>2959</v>
      </c>
      <c r="D735" s="823" t="s">
        <v>4176</v>
      </c>
      <c r="E735" s="824" t="s">
        <v>2968</v>
      </c>
      <c r="F735" s="822" t="s">
        <v>2956</v>
      </c>
      <c r="G735" s="822" t="s">
        <v>3926</v>
      </c>
      <c r="H735" s="822" t="s">
        <v>587</v>
      </c>
      <c r="I735" s="822" t="s">
        <v>3927</v>
      </c>
      <c r="J735" s="822" t="s">
        <v>2479</v>
      </c>
      <c r="K735" s="822" t="s">
        <v>3928</v>
      </c>
      <c r="L735" s="825">
        <v>181.94</v>
      </c>
      <c r="M735" s="825">
        <v>181.94</v>
      </c>
      <c r="N735" s="822">
        <v>1</v>
      </c>
      <c r="O735" s="826">
        <v>1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30</v>
      </c>
      <c r="B736" s="822" t="s">
        <v>2955</v>
      </c>
      <c r="C736" s="822" t="s">
        <v>2959</v>
      </c>
      <c r="D736" s="823" t="s">
        <v>4176</v>
      </c>
      <c r="E736" s="824" t="s">
        <v>2968</v>
      </c>
      <c r="F736" s="822" t="s">
        <v>2956</v>
      </c>
      <c r="G736" s="822" t="s">
        <v>3505</v>
      </c>
      <c r="H736" s="822" t="s">
        <v>329</v>
      </c>
      <c r="I736" s="822" t="s">
        <v>3506</v>
      </c>
      <c r="J736" s="822" t="s">
        <v>614</v>
      </c>
      <c r="K736" s="822" t="s">
        <v>3507</v>
      </c>
      <c r="L736" s="825">
        <v>127.91</v>
      </c>
      <c r="M736" s="825">
        <v>127.91</v>
      </c>
      <c r="N736" s="822">
        <v>1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30</v>
      </c>
      <c r="B737" s="822" t="s">
        <v>2955</v>
      </c>
      <c r="C737" s="822" t="s">
        <v>2959</v>
      </c>
      <c r="D737" s="823" t="s">
        <v>4176</v>
      </c>
      <c r="E737" s="824" t="s">
        <v>2968</v>
      </c>
      <c r="F737" s="822" t="s">
        <v>2956</v>
      </c>
      <c r="G737" s="822" t="s">
        <v>3149</v>
      </c>
      <c r="H737" s="822" t="s">
        <v>329</v>
      </c>
      <c r="I737" s="822" t="s">
        <v>3929</v>
      </c>
      <c r="J737" s="822" t="s">
        <v>3509</v>
      </c>
      <c r="K737" s="822" t="s">
        <v>3152</v>
      </c>
      <c r="L737" s="825">
        <v>21.92</v>
      </c>
      <c r="M737" s="825">
        <v>21.92</v>
      </c>
      <c r="N737" s="822">
        <v>1</v>
      </c>
      <c r="O737" s="826">
        <v>0.5</v>
      </c>
      <c r="P737" s="825">
        <v>21.92</v>
      </c>
      <c r="Q737" s="827">
        <v>1</v>
      </c>
      <c r="R737" s="822">
        <v>1</v>
      </c>
      <c r="S737" s="827">
        <v>1</v>
      </c>
      <c r="T737" s="826">
        <v>0.5</v>
      </c>
      <c r="U737" s="828">
        <v>1</v>
      </c>
    </row>
    <row r="738" spans="1:21" ht="14.45" customHeight="1" x14ac:dyDescent="0.2">
      <c r="A738" s="821">
        <v>30</v>
      </c>
      <c r="B738" s="822" t="s">
        <v>2955</v>
      </c>
      <c r="C738" s="822" t="s">
        <v>2959</v>
      </c>
      <c r="D738" s="823" t="s">
        <v>4176</v>
      </c>
      <c r="E738" s="824" t="s">
        <v>2968</v>
      </c>
      <c r="F738" s="822" t="s">
        <v>2956</v>
      </c>
      <c r="G738" s="822" t="s">
        <v>3773</v>
      </c>
      <c r="H738" s="822" t="s">
        <v>587</v>
      </c>
      <c r="I738" s="822" t="s">
        <v>2684</v>
      </c>
      <c r="J738" s="822" t="s">
        <v>1345</v>
      </c>
      <c r="K738" s="822" t="s">
        <v>1346</v>
      </c>
      <c r="L738" s="825">
        <v>1286.6199999999999</v>
      </c>
      <c r="M738" s="825">
        <v>1286.6199999999999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30</v>
      </c>
      <c r="B739" s="822" t="s">
        <v>2955</v>
      </c>
      <c r="C739" s="822" t="s">
        <v>2959</v>
      </c>
      <c r="D739" s="823" t="s">
        <v>4176</v>
      </c>
      <c r="E739" s="824" t="s">
        <v>2968</v>
      </c>
      <c r="F739" s="822" t="s">
        <v>2956</v>
      </c>
      <c r="G739" s="822" t="s">
        <v>3930</v>
      </c>
      <c r="H739" s="822" t="s">
        <v>329</v>
      </c>
      <c r="I739" s="822" t="s">
        <v>3931</v>
      </c>
      <c r="J739" s="822" t="s">
        <v>1220</v>
      </c>
      <c r="K739" s="822" t="s">
        <v>3932</v>
      </c>
      <c r="L739" s="825">
        <v>89.88</v>
      </c>
      <c r="M739" s="825">
        <v>89.88</v>
      </c>
      <c r="N739" s="822">
        <v>1</v>
      </c>
      <c r="O739" s="826">
        <v>0.5</v>
      </c>
      <c r="P739" s="825">
        <v>89.88</v>
      </c>
      <c r="Q739" s="827">
        <v>1</v>
      </c>
      <c r="R739" s="822">
        <v>1</v>
      </c>
      <c r="S739" s="827">
        <v>1</v>
      </c>
      <c r="T739" s="826">
        <v>0.5</v>
      </c>
      <c r="U739" s="828">
        <v>1</v>
      </c>
    </row>
    <row r="740" spans="1:21" ht="14.45" customHeight="1" x14ac:dyDescent="0.2">
      <c r="A740" s="821">
        <v>30</v>
      </c>
      <c r="B740" s="822" t="s">
        <v>2955</v>
      </c>
      <c r="C740" s="822" t="s">
        <v>2959</v>
      </c>
      <c r="D740" s="823" t="s">
        <v>4176</v>
      </c>
      <c r="E740" s="824" t="s">
        <v>2968</v>
      </c>
      <c r="F740" s="822" t="s">
        <v>2956</v>
      </c>
      <c r="G740" s="822" t="s">
        <v>3155</v>
      </c>
      <c r="H740" s="822" t="s">
        <v>587</v>
      </c>
      <c r="I740" s="822" t="s">
        <v>2472</v>
      </c>
      <c r="J740" s="822" t="s">
        <v>2471</v>
      </c>
      <c r="K740" s="822" t="s">
        <v>2473</v>
      </c>
      <c r="L740" s="825">
        <v>7.47</v>
      </c>
      <c r="M740" s="825">
        <v>7.47</v>
      </c>
      <c r="N740" s="822">
        <v>1</v>
      </c>
      <c r="O740" s="826">
        <v>0.5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30</v>
      </c>
      <c r="B741" s="822" t="s">
        <v>2955</v>
      </c>
      <c r="C741" s="822" t="s">
        <v>2959</v>
      </c>
      <c r="D741" s="823" t="s">
        <v>4176</v>
      </c>
      <c r="E741" s="824" t="s">
        <v>2968</v>
      </c>
      <c r="F741" s="822" t="s">
        <v>2956</v>
      </c>
      <c r="G741" s="822" t="s">
        <v>3155</v>
      </c>
      <c r="H741" s="822" t="s">
        <v>587</v>
      </c>
      <c r="I741" s="822" t="s">
        <v>2476</v>
      </c>
      <c r="J741" s="822" t="s">
        <v>2471</v>
      </c>
      <c r="K741" s="822" t="s">
        <v>2453</v>
      </c>
      <c r="L741" s="825">
        <v>34.47</v>
      </c>
      <c r="M741" s="825">
        <v>34.47</v>
      </c>
      <c r="N741" s="822">
        <v>1</v>
      </c>
      <c r="O741" s="826">
        <v>0.5</v>
      </c>
      <c r="P741" s="825">
        <v>34.47</v>
      </c>
      <c r="Q741" s="827">
        <v>1</v>
      </c>
      <c r="R741" s="822">
        <v>1</v>
      </c>
      <c r="S741" s="827">
        <v>1</v>
      </c>
      <c r="T741" s="826">
        <v>0.5</v>
      </c>
      <c r="U741" s="828">
        <v>1</v>
      </c>
    </row>
    <row r="742" spans="1:21" ht="14.45" customHeight="1" x14ac:dyDescent="0.2">
      <c r="A742" s="821">
        <v>30</v>
      </c>
      <c r="B742" s="822" t="s">
        <v>2955</v>
      </c>
      <c r="C742" s="822" t="s">
        <v>2959</v>
      </c>
      <c r="D742" s="823" t="s">
        <v>4176</v>
      </c>
      <c r="E742" s="824" t="s">
        <v>2968</v>
      </c>
      <c r="F742" s="822" t="s">
        <v>2956</v>
      </c>
      <c r="G742" s="822" t="s">
        <v>3165</v>
      </c>
      <c r="H742" s="822" t="s">
        <v>329</v>
      </c>
      <c r="I742" s="822" t="s">
        <v>3933</v>
      </c>
      <c r="J742" s="822" t="s">
        <v>3167</v>
      </c>
      <c r="K742" s="822" t="s">
        <v>3934</v>
      </c>
      <c r="L742" s="825">
        <v>203.36</v>
      </c>
      <c r="M742" s="825">
        <v>203.36</v>
      </c>
      <c r="N742" s="822">
        <v>1</v>
      </c>
      <c r="O742" s="826">
        <v>0.5</v>
      </c>
      <c r="P742" s="825">
        <v>203.36</v>
      </c>
      <c r="Q742" s="827">
        <v>1</v>
      </c>
      <c r="R742" s="822">
        <v>1</v>
      </c>
      <c r="S742" s="827">
        <v>1</v>
      </c>
      <c r="T742" s="826">
        <v>0.5</v>
      </c>
      <c r="U742" s="828">
        <v>1</v>
      </c>
    </row>
    <row r="743" spans="1:21" ht="14.45" customHeight="1" x14ac:dyDescent="0.2">
      <c r="A743" s="821">
        <v>30</v>
      </c>
      <c r="B743" s="822" t="s">
        <v>2955</v>
      </c>
      <c r="C743" s="822" t="s">
        <v>2959</v>
      </c>
      <c r="D743" s="823" t="s">
        <v>4176</v>
      </c>
      <c r="E743" s="824" t="s">
        <v>2968</v>
      </c>
      <c r="F743" s="822" t="s">
        <v>2956</v>
      </c>
      <c r="G743" s="822" t="s">
        <v>3165</v>
      </c>
      <c r="H743" s="822" t="s">
        <v>329</v>
      </c>
      <c r="I743" s="822" t="s">
        <v>3166</v>
      </c>
      <c r="J743" s="822" t="s">
        <v>3167</v>
      </c>
      <c r="K743" s="822" t="s">
        <v>3168</v>
      </c>
      <c r="L743" s="825">
        <v>356.47</v>
      </c>
      <c r="M743" s="825">
        <v>356.47</v>
      </c>
      <c r="N743" s="822">
        <v>1</v>
      </c>
      <c r="O743" s="826">
        <v>1</v>
      </c>
      <c r="P743" s="825">
        <v>356.47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30</v>
      </c>
      <c r="B744" s="822" t="s">
        <v>2955</v>
      </c>
      <c r="C744" s="822" t="s">
        <v>2959</v>
      </c>
      <c r="D744" s="823" t="s">
        <v>4176</v>
      </c>
      <c r="E744" s="824" t="s">
        <v>2968</v>
      </c>
      <c r="F744" s="822" t="s">
        <v>2956</v>
      </c>
      <c r="G744" s="822" t="s">
        <v>3169</v>
      </c>
      <c r="H744" s="822" t="s">
        <v>329</v>
      </c>
      <c r="I744" s="822" t="s">
        <v>3170</v>
      </c>
      <c r="J744" s="822" t="s">
        <v>3171</v>
      </c>
      <c r="K744" s="822" t="s">
        <v>703</v>
      </c>
      <c r="L744" s="825">
        <v>93.18</v>
      </c>
      <c r="M744" s="825">
        <v>93.18</v>
      </c>
      <c r="N744" s="822">
        <v>1</v>
      </c>
      <c r="O744" s="826">
        <v>0.5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30</v>
      </c>
      <c r="B745" s="822" t="s">
        <v>2955</v>
      </c>
      <c r="C745" s="822" t="s">
        <v>2959</v>
      </c>
      <c r="D745" s="823" t="s">
        <v>4176</v>
      </c>
      <c r="E745" s="824" t="s">
        <v>2968</v>
      </c>
      <c r="F745" s="822" t="s">
        <v>2956</v>
      </c>
      <c r="G745" s="822" t="s">
        <v>3169</v>
      </c>
      <c r="H745" s="822" t="s">
        <v>329</v>
      </c>
      <c r="I745" s="822" t="s">
        <v>3170</v>
      </c>
      <c r="J745" s="822" t="s">
        <v>3171</v>
      </c>
      <c r="K745" s="822" t="s">
        <v>703</v>
      </c>
      <c r="L745" s="825">
        <v>55.14</v>
      </c>
      <c r="M745" s="825">
        <v>55.14</v>
      </c>
      <c r="N745" s="822">
        <v>1</v>
      </c>
      <c r="O745" s="826">
        <v>0.5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30</v>
      </c>
      <c r="B746" s="822" t="s">
        <v>2955</v>
      </c>
      <c r="C746" s="822" t="s">
        <v>2959</v>
      </c>
      <c r="D746" s="823" t="s">
        <v>4176</v>
      </c>
      <c r="E746" s="824" t="s">
        <v>2968</v>
      </c>
      <c r="F746" s="822" t="s">
        <v>2956</v>
      </c>
      <c r="G746" s="822" t="s">
        <v>3935</v>
      </c>
      <c r="H746" s="822" t="s">
        <v>329</v>
      </c>
      <c r="I746" s="822" t="s">
        <v>3936</v>
      </c>
      <c r="J746" s="822" t="s">
        <v>3937</v>
      </c>
      <c r="K746" s="822" t="s">
        <v>3938</v>
      </c>
      <c r="L746" s="825">
        <v>0</v>
      </c>
      <c r="M746" s="825">
        <v>0</v>
      </c>
      <c r="N746" s="822">
        <v>1</v>
      </c>
      <c r="O746" s="826">
        <v>0.5</v>
      </c>
      <c r="P746" s="825"/>
      <c r="Q746" s="827"/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30</v>
      </c>
      <c r="B747" s="822" t="s">
        <v>2955</v>
      </c>
      <c r="C747" s="822" t="s">
        <v>2959</v>
      </c>
      <c r="D747" s="823" t="s">
        <v>4176</v>
      </c>
      <c r="E747" s="824" t="s">
        <v>2968</v>
      </c>
      <c r="F747" s="822" t="s">
        <v>2956</v>
      </c>
      <c r="G747" s="822" t="s">
        <v>3533</v>
      </c>
      <c r="H747" s="822" t="s">
        <v>329</v>
      </c>
      <c r="I747" s="822" t="s">
        <v>3939</v>
      </c>
      <c r="J747" s="822" t="s">
        <v>911</v>
      </c>
      <c r="K747" s="822" t="s">
        <v>3940</v>
      </c>
      <c r="L747" s="825">
        <v>0</v>
      </c>
      <c r="M747" s="825">
        <v>0</v>
      </c>
      <c r="N747" s="822">
        <v>1</v>
      </c>
      <c r="O747" s="826">
        <v>1</v>
      </c>
      <c r="P747" s="825">
        <v>0</v>
      </c>
      <c r="Q747" s="827"/>
      <c r="R747" s="822">
        <v>1</v>
      </c>
      <c r="S747" s="827">
        <v>1</v>
      </c>
      <c r="T747" s="826">
        <v>1</v>
      </c>
      <c r="U747" s="828">
        <v>1</v>
      </c>
    </row>
    <row r="748" spans="1:21" ht="14.45" customHeight="1" x14ac:dyDescent="0.2">
      <c r="A748" s="821">
        <v>30</v>
      </c>
      <c r="B748" s="822" t="s">
        <v>2955</v>
      </c>
      <c r="C748" s="822" t="s">
        <v>2959</v>
      </c>
      <c r="D748" s="823" t="s">
        <v>4176</v>
      </c>
      <c r="E748" s="824" t="s">
        <v>2968</v>
      </c>
      <c r="F748" s="822" t="s">
        <v>2956</v>
      </c>
      <c r="G748" s="822" t="s">
        <v>3941</v>
      </c>
      <c r="H748" s="822" t="s">
        <v>587</v>
      </c>
      <c r="I748" s="822" t="s">
        <v>3942</v>
      </c>
      <c r="J748" s="822" t="s">
        <v>2105</v>
      </c>
      <c r="K748" s="822" t="s">
        <v>2106</v>
      </c>
      <c r="L748" s="825">
        <v>63.75</v>
      </c>
      <c r="M748" s="825">
        <v>63.75</v>
      </c>
      <c r="N748" s="822">
        <v>1</v>
      </c>
      <c r="O748" s="826">
        <v>0.5</v>
      </c>
      <c r="P748" s="825"/>
      <c r="Q748" s="827">
        <v>0</v>
      </c>
      <c r="R748" s="822"/>
      <c r="S748" s="827">
        <v>0</v>
      </c>
      <c r="T748" s="826"/>
      <c r="U748" s="828">
        <v>0</v>
      </c>
    </row>
    <row r="749" spans="1:21" ht="14.45" customHeight="1" x14ac:dyDescent="0.2">
      <c r="A749" s="821">
        <v>30</v>
      </c>
      <c r="B749" s="822" t="s">
        <v>2955</v>
      </c>
      <c r="C749" s="822" t="s">
        <v>2959</v>
      </c>
      <c r="D749" s="823" t="s">
        <v>4176</v>
      </c>
      <c r="E749" s="824" t="s">
        <v>2968</v>
      </c>
      <c r="F749" s="822" t="s">
        <v>2956</v>
      </c>
      <c r="G749" s="822" t="s">
        <v>3172</v>
      </c>
      <c r="H749" s="822" t="s">
        <v>587</v>
      </c>
      <c r="I749" s="822" t="s">
        <v>2724</v>
      </c>
      <c r="J749" s="822" t="s">
        <v>2725</v>
      </c>
      <c r="K749" s="822" t="s">
        <v>2726</v>
      </c>
      <c r="L749" s="825">
        <v>122.96</v>
      </c>
      <c r="M749" s="825">
        <v>122.96</v>
      </c>
      <c r="N749" s="822">
        <v>1</v>
      </c>
      <c r="O749" s="826">
        <v>0.5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30</v>
      </c>
      <c r="B750" s="822" t="s">
        <v>2955</v>
      </c>
      <c r="C750" s="822" t="s">
        <v>2959</v>
      </c>
      <c r="D750" s="823" t="s">
        <v>4176</v>
      </c>
      <c r="E750" s="824" t="s">
        <v>2968</v>
      </c>
      <c r="F750" s="822" t="s">
        <v>2956</v>
      </c>
      <c r="G750" s="822" t="s">
        <v>3173</v>
      </c>
      <c r="H750" s="822" t="s">
        <v>329</v>
      </c>
      <c r="I750" s="822" t="s">
        <v>3174</v>
      </c>
      <c r="J750" s="822" t="s">
        <v>1142</v>
      </c>
      <c r="K750" s="822" t="s">
        <v>645</v>
      </c>
      <c r="L750" s="825">
        <v>0</v>
      </c>
      <c r="M750" s="825">
        <v>0</v>
      </c>
      <c r="N750" s="822">
        <v>1</v>
      </c>
      <c r="O750" s="826">
        <v>0.5</v>
      </c>
      <c r="P750" s="825"/>
      <c r="Q750" s="827"/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30</v>
      </c>
      <c r="B751" s="822" t="s">
        <v>2955</v>
      </c>
      <c r="C751" s="822" t="s">
        <v>2959</v>
      </c>
      <c r="D751" s="823" t="s">
        <v>4176</v>
      </c>
      <c r="E751" s="824" t="s">
        <v>2968</v>
      </c>
      <c r="F751" s="822" t="s">
        <v>2956</v>
      </c>
      <c r="G751" s="822" t="s">
        <v>3178</v>
      </c>
      <c r="H751" s="822" t="s">
        <v>329</v>
      </c>
      <c r="I751" s="822" t="s">
        <v>3179</v>
      </c>
      <c r="J751" s="822" t="s">
        <v>3180</v>
      </c>
      <c r="K751" s="822" t="s">
        <v>3181</v>
      </c>
      <c r="L751" s="825">
        <v>610.09</v>
      </c>
      <c r="M751" s="825">
        <v>1830.27</v>
      </c>
      <c r="N751" s="822">
        <v>3</v>
      </c>
      <c r="O751" s="826">
        <v>1.5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30</v>
      </c>
      <c r="B752" s="822" t="s">
        <v>2955</v>
      </c>
      <c r="C752" s="822" t="s">
        <v>2959</v>
      </c>
      <c r="D752" s="823" t="s">
        <v>4176</v>
      </c>
      <c r="E752" s="824" t="s">
        <v>2968</v>
      </c>
      <c r="F752" s="822" t="s">
        <v>2956</v>
      </c>
      <c r="G752" s="822" t="s">
        <v>3182</v>
      </c>
      <c r="H752" s="822" t="s">
        <v>587</v>
      </c>
      <c r="I752" s="822" t="s">
        <v>2652</v>
      </c>
      <c r="J752" s="822" t="s">
        <v>1280</v>
      </c>
      <c r="K752" s="822" t="s">
        <v>1282</v>
      </c>
      <c r="L752" s="825">
        <v>0</v>
      </c>
      <c r="M752" s="825">
        <v>0</v>
      </c>
      <c r="N752" s="822">
        <v>23</v>
      </c>
      <c r="O752" s="826">
        <v>11</v>
      </c>
      <c r="P752" s="825">
        <v>0</v>
      </c>
      <c r="Q752" s="827"/>
      <c r="R752" s="822">
        <v>5</v>
      </c>
      <c r="S752" s="827">
        <v>0.21739130434782608</v>
      </c>
      <c r="T752" s="826">
        <v>3</v>
      </c>
      <c r="U752" s="828">
        <v>0.27272727272727271</v>
      </c>
    </row>
    <row r="753" spans="1:21" ht="14.45" customHeight="1" x14ac:dyDescent="0.2">
      <c r="A753" s="821">
        <v>30</v>
      </c>
      <c r="B753" s="822" t="s">
        <v>2955</v>
      </c>
      <c r="C753" s="822" t="s">
        <v>2959</v>
      </c>
      <c r="D753" s="823" t="s">
        <v>4176</v>
      </c>
      <c r="E753" s="824" t="s">
        <v>2968</v>
      </c>
      <c r="F753" s="822" t="s">
        <v>2956</v>
      </c>
      <c r="G753" s="822" t="s">
        <v>3541</v>
      </c>
      <c r="H753" s="822" t="s">
        <v>329</v>
      </c>
      <c r="I753" s="822" t="s">
        <v>3542</v>
      </c>
      <c r="J753" s="822" t="s">
        <v>3543</v>
      </c>
      <c r="K753" s="822" t="s">
        <v>591</v>
      </c>
      <c r="L753" s="825">
        <v>1036</v>
      </c>
      <c r="M753" s="825">
        <v>1036</v>
      </c>
      <c r="N753" s="822">
        <v>1</v>
      </c>
      <c r="O753" s="826">
        <v>0.5</v>
      </c>
      <c r="P753" s="825">
        <v>1036</v>
      </c>
      <c r="Q753" s="827">
        <v>1</v>
      </c>
      <c r="R753" s="822">
        <v>1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30</v>
      </c>
      <c r="B754" s="822" t="s">
        <v>2955</v>
      </c>
      <c r="C754" s="822" t="s">
        <v>2959</v>
      </c>
      <c r="D754" s="823" t="s">
        <v>4176</v>
      </c>
      <c r="E754" s="824" t="s">
        <v>2968</v>
      </c>
      <c r="F754" s="822" t="s">
        <v>2956</v>
      </c>
      <c r="G754" s="822" t="s">
        <v>3185</v>
      </c>
      <c r="H754" s="822" t="s">
        <v>329</v>
      </c>
      <c r="I754" s="822" t="s">
        <v>3186</v>
      </c>
      <c r="J754" s="822" t="s">
        <v>1551</v>
      </c>
      <c r="K754" s="822" t="s">
        <v>3187</v>
      </c>
      <c r="L754" s="825">
        <v>210.38</v>
      </c>
      <c r="M754" s="825">
        <v>841.52</v>
      </c>
      <c r="N754" s="822">
        <v>4</v>
      </c>
      <c r="O754" s="826">
        <v>2</v>
      </c>
      <c r="P754" s="825">
        <v>210.38</v>
      </c>
      <c r="Q754" s="827">
        <v>0.25</v>
      </c>
      <c r="R754" s="822">
        <v>1</v>
      </c>
      <c r="S754" s="827">
        <v>0.25</v>
      </c>
      <c r="T754" s="826">
        <v>0.5</v>
      </c>
      <c r="U754" s="828">
        <v>0.25</v>
      </c>
    </row>
    <row r="755" spans="1:21" ht="14.45" customHeight="1" x14ac:dyDescent="0.2">
      <c r="A755" s="821">
        <v>30</v>
      </c>
      <c r="B755" s="822" t="s">
        <v>2955</v>
      </c>
      <c r="C755" s="822" t="s">
        <v>2959</v>
      </c>
      <c r="D755" s="823" t="s">
        <v>4176</v>
      </c>
      <c r="E755" s="824" t="s">
        <v>2968</v>
      </c>
      <c r="F755" s="822" t="s">
        <v>2956</v>
      </c>
      <c r="G755" s="822" t="s">
        <v>3185</v>
      </c>
      <c r="H755" s="822" t="s">
        <v>329</v>
      </c>
      <c r="I755" s="822" t="s">
        <v>3188</v>
      </c>
      <c r="J755" s="822" t="s">
        <v>1551</v>
      </c>
      <c r="K755" s="822" t="s">
        <v>1041</v>
      </c>
      <c r="L755" s="825">
        <v>42.08</v>
      </c>
      <c r="M755" s="825">
        <v>168.32</v>
      </c>
      <c r="N755" s="822">
        <v>4</v>
      </c>
      <c r="O755" s="826">
        <v>2.5</v>
      </c>
      <c r="P755" s="825">
        <v>84.16</v>
      </c>
      <c r="Q755" s="827">
        <v>0.5</v>
      </c>
      <c r="R755" s="822">
        <v>2</v>
      </c>
      <c r="S755" s="827">
        <v>0.5</v>
      </c>
      <c r="T755" s="826">
        <v>1</v>
      </c>
      <c r="U755" s="828">
        <v>0.4</v>
      </c>
    </row>
    <row r="756" spans="1:21" ht="14.45" customHeight="1" x14ac:dyDescent="0.2">
      <c r="A756" s="821">
        <v>30</v>
      </c>
      <c r="B756" s="822" t="s">
        <v>2955</v>
      </c>
      <c r="C756" s="822" t="s">
        <v>2959</v>
      </c>
      <c r="D756" s="823" t="s">
        <v>4176</v>
      </c>
      <c r="E756" s="824" t="s">
        <v>2968</v>
      </c>
      <c r="F756" s="822" t="s">
        <v>2956</v>
      </c>
      <c r="G756" s="822" t="s">
        <v>3189</v>
      </c>
      <c r="H756" s="822" t="s">
        <v>587</v>
      </c>
      <c r="I756" s="822" t="s">
        <v>2521</v>
      </c>
      <c r="J756" s="822" t="s">
        <v>962</v>
      </c>
      <c r="K756" s="822" t="s">
        <v>2522</v>
      </c>
      <c r="L756" s="825">
        <v>44.86</v>
      </c>
      <c r="M756" s="825">
        <v>44.86</v>
      </c>
      <c r="N756" s="822">
        <v>1</v>
      </c>
      <c r="O756" s="826">
        <v>0.5</v>
      </c>
      <c r="P756" s="825">
        <v>44.86</v>
      </c>
      <c r="Q756" s="827">
        <v>1</v>
      </c>
      <c r="R756" s="822">
        <v>1</v>
      </c>
      <c r="S756" s="827">
        <v>1</v>
      </c>
      <c r="T756" s="826">
        <v>0.5</v>
      </c>
      <c r="U756" s="828">
        <v>1</v>
      </c>
    </row>
    <row r="757" spans="1:21" ht="14.45" customHeight="1" x14ac:dyDescent="0.2">
      <c r="A757" s="821">
        <v>30</v>
      </c>
      <c r="B757" s="822" t="s">
        <v>2955</v>
      </c>
      <c r="C757" s="822" t="s">
        <v>2959</v>
      </c>
      <c r="D757" s="823" t="s">
        <v>4176</v>
      </c>
      <c r="E757" s="824" t="s">
        <v>2968</v>
      </c>
      <c r="F757" s="822" t="s">
        <v>2956</v>
      </c>
      <c r="G757" s="822" t="s">
        <v>3190</v>
      </c>
      <c r="H757" s="822" t="s">
        <v>329</v>
      </c>
      <c r="I757" s="822" t="s">
        <v>3191</v>
      </c>
      <c r="J757" s="822" t="s">
        <v>2080</v>
      </c>
      <c r="K757" s="822" t="s">
        <v>3192</v>
      </c>
      <c r="L757" s="825">
        <v>79.11</v>
      </c>
      <c r="M757" s="825">
        <v>79.11</v>
      </c>
      <c r="N757" s="822">
        <v>1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30</v>
      </c>
      <c r="B758" s="822" t="s">
        <v>2955</v>
      </c>
      <c r="C758" s="822" t="s">
        <v>2959</v>
      </c>
      <c r="D758" s="823" t="s">
        <v>4176</v>
      </c>
      <c r="E758" s="824" t="s">
        <v>2968</v>
      </c>
      <c r="F758" s="822" t="s">
        <v>2956</v>
      </c>
      <c r="G758" s="822" t="s">
        <v>3943</v>
      </c>
      <c r="H758" s="822" t="s">
        <v>329</v>
      </c>
      <c r="I758" s="822" t="s">
        <v>3944</v>
      </c>
      <c r="J758" s="822" t="s">
        <v>3945</v>
      </c>
      <c r="K758" s="822" t="s">
        <v>2084</v>
      </c>
      <c r="L758" s="825">
        <v>192.28</v>
      </c>
      <c r="M758" s="825">
        <v>192.28</v>
      </c>
      <c r="N758" s="822">
        <v>1</v>
      </c>
      <c r="O758" s="826">
        <v>0.5</v>
      </c>
      <c r="P758" s="825"/>
      <c r="Q758" s="827">
        <v>0</v>
      </c>
      <c r="R758" s="822"/>
      <c r="S758" s="827">
        <v>0</v>
      </c>
      <c r="T758" s="826"/>
      <c r="U758" s="828">
        <v>0</v>
      </c>
    </row>
    <row r="759" spans="1:21" ht="14.45" customHeight="1" x14ac:dyDescent="0.2">
      <c r="A759" s="821">
        <v>30</v>
      </c>
      <c r="B759" s="822" t="s">
        <v>2955</v>
      </c>
      <c r="C759" s="822" t="s">
        <v>2959</v>
      </c>
      <c r="D759" s="823" t="s">
        <v>4176</v>
      </c>
      <c r="E759" s="824" t="s">
        <v>2968</v>
      </c>
      <c r="F759" s="822" t="s">
        <v>2956</v>
      </c>
      <c r="G759" s="822" t="s">
        <v>3206</v>
      </c>
      <c r="H759" s="822" t="s">
        <v>329</v>
      </c>
      <c r="I759" s="822" t="s">
        <v>3207</v>
      </c>
      <c r="J759" s="822" t="s">
        <v>1471</v>
      </c>
      <c r="K759" s="822" t="s">
        <v>3208</v>
      </c>
      <c r="L759" s="825">
        <v>137.88</v>
      </c>
      <c r="M759" s="825">
        <v>689.4</v>
      </c>
      <c r="N759" s="822">
        <v>5</v>
      </c>
      <c r="O759" s="826">
        <v>4</v>
      </c>
      <c r="P759" s="825">
        <v>137.88</v>
      </c>
      <c r="Q759" s="827">
        <v>0.2</v>
      </c>
      <c r="R759" s="822">
        <v>1</v>
      </c>
      <c r="S759" s="827">
        <v>0.2</v>
      </c>
      <c r="T759" s="826">
        <v>1</v>
      </c>
      <c r="U759" s="828">
        <v>0.25</v>
      </c>
    </row>
    <row r="760" spans="1:21" ht="14.45" customHeight="1" x14ac:dyDescent="0.2">
      <c r="A760" s="821">
        <v>30</v>
      </c>
      <c r="B760" s="822" t="s">
        <v>2955</v>
      </c>
      <c r="C760" s="822" t="s">
        <v>2959</v>
      </c>
      <c r="D760" s="823" t="s">
        <v>4176</v>
      </c>
      <c r="E760" s="824" t="s">
        <v>2968</v>
      </c>
      <c r="F760" s="822" t="s">
        <v>2956</v>
      </c>
      <c r="G760" s="822" t="s">
        <v>3209</v>
      </c>
      <c r="H760" s="822" t="s">
        <v>329</v>
      </c>
      <c r="I760" s="822" t="s">
        <v>3946</v>
      </c>
      <c r="J760" s="822" t="s">
        <v>1482</v>
      </c>
      <c r="K760" s="822" t="s">
        <v>3947</v>
      </c>
      <c r="L760" s="825">
        <v>33.4</v>
      </c>
      <c r="M760" s="825">
        <v>33.4</v>
      </c>
      <c r="N760" s="822">
        <v>1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30</v>
      </c>
      <c r="B761" s="822" t="s">
        <v>2955</v>
      </c>
      <c r="C761" s="822" t="s">
        <v>2959</v>
      </c>
      <c r="D761" s="823" t="s">
        <v>4176</v>
      </c>
      <c r="E761" s="824" t="s">
        <v>2968</v>
      </c>
      <c r="F761" s="822" t="s">
        <v>2956</v>
      </c>
      <c r="G761" s="822" t="s">
        <v>3211</v>
      </c>
      <c r="H761" s="822" t="s">
        <v>329</v>
      </c>
      <c r="I761" s="822" t="s">
        <v>3576</v>
      </c>
      <c r="J761" s="822" t="s">
        <v>3213</v>
      </c>
      <c r="K761" s="822" t="s">
        <v>3577</v>
      </c>
      <c r="L761" s="825">
        <v>264</v>
      </c>
      <c r="M761" s="825">
        <v>528</v>
      </c>
      <c r="N761" s="822">
        <v>2</v>
      </c>
      <c r="O761" s="826">
        <v>1.5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30</v>
      </c>
      <c r="B762" s="822" t="s">
        <v>2955</v>
      </c>
      <c r="C762" s="822" t="s">
        <v>2959</v>
      </c>
      <c r="D762" s="823" t="s">
        <v>4176</v>
      </c>
      <c r="E762" s="824" t="s">
        <v>2968</v>
      </c>
      <c r="F762" s="822" t="s">
        <v>2956</v>
      </c>
      <c r="G762" s="822" t="s">
        <v>3211</v>
      </c>
      <c r="H762" s="822" t="s">
        <v>329</v>
      </c>
      <c r="I762" s="822" t="s">
        <v>3212</v>
      </c>
      <c r="J762" s="822" t="s">
        <v>3213</v>
      </c>
      <c r="K762" s="822" t="s">
        <v>3214</v>
      </c>
      <c r="L762" s="825">
        <v>65.989999999999995</v>
      </c>
      <c r="M762" s="825">
        <v>131.97999999999999</v>
      </c>
      <c r="N762" s="822">
        <v>2</v>
      </c>
      <c r="O762" s="826">
        <v>1.5</v>
      </c>
      <c r="P762" s="825">
        <v>65.989999999999995</v>
      </c>
      <c r="Q762" s="827">
        <v>0.5</v>
      </c>
      <c r="R762" s="822">
        <v>1</v>
      </c>
      <c r="S762" s="827">
        <v>0.5</v>
      </c>
      <c r="T762" s="826">
        <v>1</v>
      </c>
      <c r="U762" s="828">
        <v>0.66666666666666663</v>
      </c>
    </row>
    <row r="763" spans="1:21" ht="14.45" customHeight="1" x14ac:dyDescent="0.2">
      <c r="A763" s="821">
        <v>30</v>
      </c>
      <c r="B763" s="822" t="s">
        <v>2955</v>
      </c>
      <c r="C763" s="822" t="s">
        <v>2959</v>
      </c>
      <c r="D763" s="823" t="s">
        <v>4176</v>
      </c>
      <c r="E763" s="824" t="s">
        <v>2968</v>
      </c>
      <c r="F763" s="822" t="s">
        <v>2956</v>
      </c>
      <c r="G763" s="822" t="s">
        <v>3948</v>
      </c>
      <c r="H763" s="822" t="s">
        <v>329</v>
      </c>
      <c r="I763" s="822" t="s">
        <v>3949</v>
      </c>
      <c r="J763" s="822" t="s">
        <v>2097</v>
      </c>
      <c r="K763" s="822" t="s">
        <v>2098</v>
      </c>
      <c r="L763" s="825">
        <v>62.28</v>
      </c>
      <c r="M763" s="825">
        <v>62.28</v>
      </c>
      <c r="N763" s="822">
        <v>1</v>
      </c>
      <c r="O763" s="826">
        <v>1</v>
      </c>
      <c r="P763" s="825">
        <v>62.28</v>
      </c>
      <c r="Q763" s="827">
        <v>1</v>
      </c>
      <c r="R763" s="822">
        <v>1</v>
      </c>
      <c r="S763" s="827">
        <v>1</v>
      </c>
      <c r="T763" s="826">
        <v>1</v>
      </c>
      <c r="U763" s="828">
        <v>1</v>
      </c>
    </row>
    <row r="764" spans="1:21" ht="14.45" customHeight="1" x14ac:dyDescent="0.2">
      <c r="A764" s="821">
        <v>30</v>
      </c>
      <c r="B764" s="822" t="s">
        <v>2955</v>
      </c>
      <c r="C764" s="822" t="s">
        <v>2959</v>
      </c>
      <c r="D764" s="823" t="s">
        <v>4176</v>
      </c>
      <c r="E764" s="824" t="s">
        <v>2968</v>
      </c>
      <c r="F764" s="822" t="s">
        <v>2956</v>
      </c>
      <c r="G764" s="822" t="s">
        <v>3950</v>
      </c>
      <c r="H764" s="822" t="s">
        <v>329</v>
      </c>
      <c r="I764" s="822" t="s">
        <v>3951</v>
      </c>
      <c r="J764" s="822" t="s">
        <v>3952</v>
      </c>
      <c r="K764" s="822" t="s">
        <v>1992</v>
      </c>
      <c r="L764" s="825">
        <v>134.82</v>
      </c>
      <c r="M764" s="825">
        <v>134.82</v>
      </c>
      <c r="N764" s="822">
        <v>1</v>
      </c>
      <c r="O764" s="826">
        <v>0.5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30</v>
      </c>
      <c r="B765" s="822" t="s">
        <v>2955</v>
      </c>
      <c r="C765" s="822" t="s">
        <v>2959</v>
      </c>
      <c r="D765" s="823" t="s">
        <v>4176</v>
      </c>
      <c r="E765" s="824" t="s">
        <v>2968</v>
      </c>
      <c r="F765" s="822" t="s">
        <v>2956</v>
      </c>
      <c r="G765" s="822" t="s">
        <v>3216</v>
      </c>
      <c r="H765" s="822" t="s">
        <v>329</v>
      </c>
      <c r="I765" s="822" t="s">
        <v>3953</v>
      </c>
      <c r="J765" s="822" t="s">
        <v>3218</v>
      </c>
      <c r="K765" s="822" t="s">
        <v>3954</v>
      </c>
      <c r="L765" s="825">
        <v>87.87</v>
      </c>
      <c r="M765" s="825">
        <v>87.87</v>
      </c>
      <c r="N765" s="822">
        <v>1</v>
      </c>
      <c r="O765" s="826">
        <v>0.5</v>
      </c>
      <c r="P765" s="825"/>
      <c r="Q765" s="827">
        <v>0</v>
      </c>
      <c r="R765" s="822"/>
      <c r="S765" s="827">
        <v>0</v>
      </c>
      <c r="T765" s="826"/>
      <c r="U765" s="828">
        <v>0</v>
      </c>
    </row>
    <row r="766" spans="1:21" ht="14.45" customHeight="1" x14ac:dyDescent="0.2">
      <c r="A766" s="821">
        <v>30</v>
      </c>
      <c r="B766" s="822" t="s">
        <v>2955</v>
      </c>
      <c r="C766" s="822" t="s">
        <v>2959</v>
      </c>
      <c r="D766" s="823" t="s">
        <v>4176</v>
      </c>
      <c r="E766" s="824" t="s">
        <v>2968</v>
      </c>
      <c r="F766" s="822" t="s">
        <v>2956</v>
      </c>
      <c r="G766" s="822" t="s">
        <v>3219</v>
      </c>
      <c r="H766" s="822" t="s">
        <v>329</v>
      </c>
      <c r="I766" s="822" t="s">
        <v>3220</v>
      </c>
      <c r="J766" s="822" t="s">
        <v>3221</v>
      </c>
      <c r="K766" s="822" t="s">
        <v>3222</v>
      </c>
      <c r="L766" s="825">
        <v>311.02</v>
      </c>
      <c r="M766" s="825">
        <v>1866.12</v>
      </c>
      <c r="N766" s="822">
        <v>6</v>
      </c>
      <c r="O766" s="826">
        <v>4.5</v>
      </c>
      <c r="P766" s="825">
        <v>1244.08</v>
      </c>
      <c r="Q766" s="827">
        <v>0.66666666666666663</v>
      </c>
      <c r="R766" s="822">
        <v>4</v>
      </c>
      <c r="S766" s="827">
        <v>0.66666666666666663</v>
      </c>
      <c r="T766" s="826">
        <v>2.5</v>
      </c>
      <c r="U766" s="828">
        <v>0.55555555555555558</v>
      </c>
    </row>
    <row r="767" spans="1:21" ht="14.45" customHeight="1" x14ac:dyDescent="0.2">
      <c r="A767" s="821">
        <v>30</v>
      </c>
      <c r="B767" s="822" t="s">
        <v>2955</v>
      </c>
      <c r="C767" s="822" t="s">
        <v>2959</v>
      </c>
      <c r="D767" s="823" t="s">
        <v>4176</v>
      </c>
      <c r="E767" s="824" t="s">
        <v>2968</v>
      </c>
      <c r="F767" s="822" t="s">
        <v>2956</v>
      </c>
      <c r="G767" s="822" t="s">
        <v>3219</v>
      </c>
      <c r="H767" s="822" t="s">
        <v>329</v>
      </c>
      <c r="I767" s="822" t="s">
        <v>3224</v>
      </c>
      <c r="J767" s="822" t="s">
        <v>3225</v>
      </c>
      <c r="K767" s="822" t="s">
        <v>3226</v>
      </c>
      <c r="L767" s="825">
        <v>177.92</v>
      </c>
      <c r="M767" s="825">
        <v>355.84</v>
      </c>
      <c r="N767" s="822">
        <v>2</v>
      </c>
      <c r="O767" s="826">
        <v>1</v>
      </c>
      <c r="P767" s="825">
        <v>177.92</v>
      </c>
      <c r="Q767" s="827">
        <v>0.5</v>
      </c>
      <c r="R767" s="822">
        <v>1</v>
      </c>
      <c r="S767" s="827">
        <v>0.5</v>
      </c>
      <c r="T767" s="826">
        <v>0.5</v>
      </c>
      <c r="U767" s="828">
        <v>0.5</v>
      </c>
    </row>
    <row r="768" spans="1:21" ht="14.45" customHeight="1" x14ac:dyDescent="0.2">
      <c r="A768" s="821">
        <v>30</v>
      </c>
      <c r="B768" s="822" t="s">
        <v>2955</v>
      </c>
      <c r="C768" s="822" t="s">
        <v>2959</v>
      </c>
      <c r="D768" s="823" t="s">
        <v>4176</v>
      </c>
      <c r="E768" s="824" t="s">
        <v>2968</v>
      </c>
      <c r="F768" s="822" t="s">
        <v>2956</v>
      </c>
      <c r="G768" s="822" t="s">
        <v>1574</v>
      </c>
      <c r="H768" s="822" t="s">
        <v>587</v>
      </c>
      <c r="I768" s="822" t="s">
        <v>2339</v>
      </c>
      <c r="J768" s="822" t="s">
        <v>2337</v>
      </c>
      <c r="K768" s="822" t="s">
        <v>2340</v>
      </c>
      <c r="L768" s="825">
        <v>184.74</v>
      </c>
      <c r="M768" s="825">
        <v>184.74</v>
      </c>
      <c r="N768" s="822">
        <v>1</v>
      </c>
      <c r="O768" s="826">
        <v>0.5</v>
      </c>
      <c r="P768" s="825">
        <v>184.74</v>
      </c>
      <c r="Q768" s="827">
        <v>1</v>
      </c>
      <c r="R768" s="822">
        <v>1</v>
      </c>
      <c r="S768" s="827">
        <v>1</v>
      </c>
      <c r="T768" s="826">
        <v>0.5</v>
      </c>
      <c r="U768" s="828">
        <v>1</v>
      </c>
    </row>
    <row r="769" spans="1:21" ht="14.45" customHeight="1" x14ac:dyDescent="0.2">
      <c r="A769" s="821">
        <v>30</v>
      </c>
      <c r="B769" s="822" t="s">
        <v>2955</v>
      </c>
      <c r="C769" s="822" t="s">
        <v>2959</v>
      </c>
      <c r="D769" s="823" t="s">
        <v>4176</v>
      </c>
      <c r="E769" s="824" t="s">
        <v>2968</v>
      </c>
      <c r="F769" s="822" t="s">
        <v>2956</v>
      </c>
      <c r="G769" s="822" t="s">
        <v>1574</v>
      </c>
      <c r="H769" s="822" t="s">
        <v>587</v>
      </c>
      <c r="I769" s="822" t="s">
        <v>2341</v>
      </c>
      <c r="J769" s="822" t="s">
        <v>2342</v>
      </c>
      <c r="K769" s="822" t="s">
        <v>2343</v>
      </c>
      <c r="L769" s="825">
        <v>120.61</v>
      </c>
      <c r="M769" s="825">
        <v>482.44</v>
      </c>
      <c r="N769" s="822">
        <v>4</v>
      </c>
      <c r="O769" s="826">
        <v>2.5</v>
      </c>
      <c r="P769" s="825"/>
      <c r="Q769" s="827">
        <v>0</v>
      </c>
      <c r="R769" s="822"/>
      <c r="S769" s="827">
        <v>0</v>
      </c>
      <c r="T769" s="826"/>
      <c r="U769" s="828">
        <v>0</v>
      </c>
    </row>
    <row r="770" spans="1:21" ht="14.45" customHeight="1" x14ac:dyDescent="0.2">
      <c r="A770" s="821">
        <v>30</v>
      </c>
      <c r="B770" s="822" t="s">
        <v>2955</v>
      </c>
      <c r="C770" s="822" t="s">
        <v>2959</v>
      </c>
      <c r="D770" s="823" t="s">
        <v>4176</v>
      </c>
      <c r="E770" s="824" t="s">
        <v>2968</v>
      </c>
      <c r="F770" s="822" t="s">
        <v>2956</v>
      </c>
      <c r="G770" s="822" t="s">
        <v>3230</v>
      </c>
      <c r="H770" s="822" t="s">
        <v>329</v>
      </c>
      <c r="I770" s="822" t="s">
        <v>3594</v>
      </c>
      <c r="J770" s="822" t="s">
        <v>3595</v>
      </c>
      <c r="K770" s="822" t="s">
        <v>2721</v>
      </c>
      <c r="L770" s="825">
        <v>0</v>
      </c>
      <c r="M770" s="825">
        <v>0</v>
      </c>
      <c r="N770" s="822">
        <v>1</v>
      </c>
      <c r="O770" s="826">
        <v>0.5</v>
      </c>
      <c r="P770" s="825"/>
      <c r="Q770" s="827"/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30</v>
      </c>
      <c r="B771" s="822" t="s">
        <v>2955</v>
      </c>
      <c r="C771" s="822" t="s">
        <v>2959</v>
      </c>
      <c r="D771" s="823" t="s">
        <v>4176</v>
      </c>
      <c r="E771" s="824" t="s">
        <v>2968</v>
      </c>
      <c r="F771" s="822" t="s">
        <v>2956</v>
      </c>
      <c r="G771" s="822" t="s">
        <v>3230</v>
      </c>
      <c r="H771" s="822" t="s">
        <v>587</v>
      </c>
      <c r="I771" s="822" t="s">
        <v>2720</v>
      </c>
      <c r="J771" s="822" t="s">
        <v>1597</v>
      </c>
      <c r="K771" s="822" t="s">
        <v>2721</v>
      </c>
      <c r="L771" s="825">
        <v>0</v>
      </c>
      <c r="M771" s="825">
        <v>0</v>
      </c>
      <c r="N771" s="822">
        <v>2</v>
      </c>
      <c r="O771" s="826">
        <v>1</v>
      </c>
      <c r="P771" s="825"/>
      <c r="Q771" s="827"/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30</v>
      </c>
      <c r="B772" s="822" t="s">
        <v>2955</v>
      </c>
      <c r="C772" s="822" t="s">
        <v>2959</v>
      </c>
      <c r="D772" s="823" t="s">
        <v>4176</v>
      </c>
      <c r="E772" s="824" t="s">
        <v>2968</v>
      </c>
      <c r="F772" s="822" t="s">
        <v>2956</v>
      </c>
      <c r="G772" s="822" t="s">
        <v>3231</v>
      </c>
      <c r="H772" s="822" t="s">
        <v>587</v>
      </c>
      <c r="I772" s="822" t="s">
        <v>3232</v>
      </c>
      <c r="J772" s="822" t="s">
        <v>889</v>
      </c>
      <c r="K772" s="822" t="s">
        <v>3233</v>
      </c>
      <c r="L772" s="825">
        <v>1544.99</v>
      </c>
      <c r="M772" s="825">
        <v>13904.91</v>
      </c>
      <c r="N772" s="822">
        <v>9</v>
      </c>
      <c r="O772" s="826">
        <v>6.5</v>
      </c>
      <c r="P772" s="825">
        <v>10814.93</v>
      </c>
      <c r="Q772" s="827">
        <v>0.77777777777777779</v>
      </c>
      <c r="R772" s="822">
        <v>7</v>
      </c>
      <c r="S772" s="827">
        <v>0.77777777777777779</v>
      </c>
      <c r="T772" s="826">
        <v>5.5</v>
      </c>
      <c r="U772" s="828">
        <v>0.84615384615384615</v>
      </c>
    </row>
    <row r="773" spans="1:21" ht="14.45" customHeight="1" x14ac:dyDescent="0.2">
      <c r="A773" s="821">
        <v>30</v>
      </c>
      <c r="B773" s="822" t="s">
        <v>2955</v>
      </c>
      <c r="C773" s="822" t="s">
        <v>2959</v>
      </c>
      <c r="D773" s="823" t="s">
        <v>4176</v>
      </c>
      <c r="E773" s="824" t="s">
        <v>2968</v>
      </c>
      <c r="F773" s="822" t="s">
        <v>2956</v>
      </c>
      <c r="G773" s="822" t="s">
        <v>3604</v>
      </c>
      <c r="H773" s="822" t="s">
        <v>329</v>
      </c>
      <c r="I773" s="822" t="s">
        <v>3807</v>
      </c>
      <c r="J773" s="822" t="s">
        <v>3606</v>
      </c>
      <c r="K773" s="822" t="s">
        <v>3808</v>
      </c>
      <c r="L773" s="825">
        <v>218.32</v>
      </c>
      <c r="M773" s="825">
        <v>218.32</v>
      </c>
      <c r="N773" s="822">
        <v>1</v>
      </c>
      <c r="O773" s="826">
        <v>0.5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30</v>
      </c>
      <c r="B774" s="822" t="s">
        <v>2955</v>
      </c>
      <c r="C774" s="822" t="s">
        <v>2959</v>
      </c>
      <c r="D774" s="823" t="s">
        <v>4176</v>
      </c>
      <c r="E774" s="824" t="s">
        <v>2968</v>
      </c>
      <c r="F774" s="822" t="s">
        <v>2956</v>
      </c>
      <c r="G774" s="822" t="s">
        <v>3234</v>
      </c>
      <c r="H774" s="822" t="s">
        <v>587</v>
      </c>
      <c r="I774" s="822" t="s">
        <v>3809</v>
      </c>
      <c r="J774" s="822" t="s">
        <v>1094</v>
      </c>
      <c r="K774" s="822" t="s">
        <v>3810</v>
      </c>
      <c r="L774" s="825">
        <v>165.63</v>
      </c>
      <c r="M774" s="825">
        <v>331.26</v>
      </c>
      <c r="N774" s="822">
        <v>2</v>
      </c>
      <c r="O774" s="826">
        <v>1</v>
      </c>
      <c r="P774" s="825">
        <v>331.26</v>
      </c>
      <c r="Q774" s="827">
        <v>1</v>
      </c>
      <c r="R774" s="822">
        <v>2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30</v>
      </c>
      <c r="B775" s="822" t="s">
        <v>2955</v>
      </c>
      <c r="C775" s="822" t="s">
        <v>2959</v>
      </c>
      <c r="D775" s="823" t="s">
        <v>4176</v>
      </c>
      <c r="E775" s="824" t="s">
        <v>2968</v>
      </c>
      <c r="F775" s="822" t="s">
        <v>2956</v>
      </c>
      <c r="G775" s="822" t="s">
        <v>3240</v>
      </c>
      <c r="H775" s="822" t="s">
        <v>329</v>
      </c>
      <c r="I775" s="822" t="s">
        <v>3245</v>
      </c>
      <c r="J775" s="822" t="s">
        <v>1588</v>
      </c>
      <c r="K775" s="822" t="s">
        <v>3246</v>
      </c>
      <c r="L775" s="825">
        <v>50.32</v>
      </c>
      <c r="M775" s="825">
        <v>301.92</v>
      </c>
      <c r="N775" s="822">
        <v>6</v>
      </c>
      <c r="O775" s="826">
        <v>2</v>
      </c>
      <c r="P775" s="825">
        <v>100.64</v>
      </c>
      <c r="Q775" s="827">
        <v>0.33333333333333331</v>
      </c>
      <c r="R775" s="822">
        <v>2</v>
      </c>
      <c r="S775" s="827">
        <v>0.33333333333333331</v>
      </c>
      <c r="T775" s="826">
        <v>1</v>
      </c>
      <c r="U775" s="828">
        <v>0.5</v>
      </c>
    </row>
    <row r="776" spans="1:21" ht="14.45" customHeight="1" x14ac:dyDescent="0.2">
      <c r="A776" s="821">
        <v>30</v>
      </c>
      <c r="B776" s="822" t="s">
        <v>2955</v>
      </c>
      <c r="C776" s="822" t="s">
        <v>2959</v>
      </c>
      <c r="D776" s="823" t="s">
        <v>4176</v>
      </c>
      <c r="E776" s="824" t="s">
        <v>2968</v>
      </c>
      <c r="F776" s="822" t="s">
        <v>2956</v>
      </c>
      <c r="G776" s="822" t="s">
        <v>3249</v>
      </c>
      <c r="H776" s="822" t="s">
        <v>329</v>
      </c>
      <c r="I776" s="822" t="s">
        <v>3250</v>
      </c>
      <c r="J776" s="822" t="s">
        <v>3251</v>
      </c>
      <c r="K776" s="822" t="s">
        <v>3252</v>
      </c>
      <c r="L776" s="825">
        <v>83.38</v>
      </c>
      <c r="M776" s="825">
        <v>83.38</v>
      </c>
      <c r="N776" s="822">
        <v>1</v>
      </c>
      <c r="O776" s="826">
        <v>0.5</v>
      </c>
      <c r="P776" s="825"/>
      <c r="Q776" s="827">
        <v>0</v>
      </c>
      <c r="R776" s="822"/>
      <c r="S776" s="827">
        <v>0</v>
      </c>
      <c r="T776" s="826"/>
      <c r="U776" s="828">
        <v>0</v>
      </c>
    </row>
    <row r="777" spans="1:21" ht="14.45" customHeight="1" x14ac:dyDescent="0.2">
      <c r="A777" s="821">
        <v>30</v>
      </c>
      <c r="B777" s="822" t="s">
        <v>2955</v>
      </c>
      <c r="C777" s="822" t="s">
        <v>2959</v>
      </c>
      <c r="D777" s="823" t="s">
        <v>4176</v>
      </c>
      <c r="E777" s="824" t="s">
        <v>2968</v>
      </c>
      <c r="F777" s="822" t="s">
        <v>2956</v>
      </c>
      <c r="G777" s="822" t="s">
        <v>3253</v>
      </c>
      <c r="H777" s="822" t="s">
        <v>329</v>
      </c>
      <c r="I777" s="822" t="s">
        <v>3254</v>
      </c>
      <c r="J777" s="822" t="s">
        <v>1188</v>
      </c>
      <c r="K777" s="822" t="s">
        <v>3255</v>
      </c>
      <c r="L777" s="825">
        <v>0</v>
      </c>
      <c r="M777" s="825">
        <v>0</v>
      </c>
      <c r="N777" s="822">
        <v>2</v>
      </c>
      <c r="O777" s="826">
        <v>1.5</v>
      </c>
      <c r="P777" s="825"/>
      <c r="Q777" s="827"/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30</v>
      </c>
      <c r="B778" s="822" t="s">
        <v>2955</v>
      </c>
      <c r="C778" s="822" t="s">
        <v>2959</v>
      </c>
      <c r="D778" s="823" t="s">
        <v>4176</v>
      </c>
      <c r="E778" s="824" t="s">
        <v>2968</v>
      </c>
      <c r="F778" s="822" t="s">
        <v>2956</v>
      </c>
      <c r="G778" s="822" t="s">
        <v>3636</v>
      </c>
      <c r="H778" s="822" t="s">
        <v>329</v>
      </c>
      <c r="I778" s="822" t="s">
        <v>3955</v>
      </c>
      <c r="J778" s="822" t="s">
        <v>3956</v>
      </c>
      <c r="K778" s="822" t="s">
        <v>3957</v>
      </c>
      <c r="L778" s="825">
        <v>240.7</v>
      </c>
      <c r="M778" s="825">
        <v>240.7</v>
      </c>
      <c r="N778" s="822">
        <v>1</v>
      </c>
      <c r="O778" s="826">
        <v>1</v>
      </c>
      <c r="P778" s="825">
        <v>240.7</v>
      </c>
      <c r="Q778" s="827">
        <v>1</v>
      </c>
      <c r="R778" s="822">
        <v>1</v>
      </c>
      <c r="S778" s="827">
        <v>1</v>
      </c>
      <c r="T778" s="826">
        <v>1</v>
      </c>
      <c r="U778" s="828">
        <v>1</v>
      </c>
    </row>
    <row r="779" spans="1:21" ht="14.45" customHeight="1" x14ac:dyDescent="0.2">
      <c r="A779" s="821">
        <v>30</v>
      </c>
      <c r="B779" s="822" t="s">
        <v>2955</v>
      </c>
      <c r="C779" s="822" t="s">
        <v>2959</v>
      </c>
      <c r="D779" s="823" t="s">
        <v>4176</v>
      </c>
      <c r="E779" s="824" t="s">
        <v>2968</v>
      </c>
      <c r="F779" s="822" t="s">
        <v>2956</v>
      </c>
      <c r="G779" s="822" t="s">
        <v>3256</v>
      </c>
      <c r="H779" s="822" t="s">
        <v>587</v>
      </c>
      <c r="I779" s="822" t="s">
        <v>3814</v>
      </c>
      <c r="J779" s="822" t="s">
        <v>860</v>
      </c>
      <c r="K779" s="822" t="s">
        <v>3815</v>
      </c>
      <c r="L779" s="825">
        <v>0</v>
      </c>
      <c r="M779" s="825">
        <v>0</v>
      </c>
      <c r="N779" s="822">
        <v>4</v>
      </c>
      <c r="O779" s="826">
        <v>3</v>
      </c>
      <c r="P779" s="825">
        <v>0</v>
      </c>
      <c r="Q779" s="827"/>
      <c r="R779" s="822">
        <v>4</v>
      </c>
      <c r="S779" s="827">
        <v>1</v>
      </c>
      <c r="T779" s="826">
        <v>3</v>
      </c>
      <c r="U779" s="828">
        <v>1</v>
      </c>
    </row>
    <row r="780" spans="1:21" ht="14.45" customHeight="1" x14ac:dyDescent="0.2">
      <c r="A780" s="821">
        <v>30</v>
      </c>
      <c r="B780" s="822" t="s">
        <v>2955</v>
      </c>
      <c r="C780" s="822" t="s">
        <v>2959</v>
      </c>
      <c r="D780" s="823" t="s">
        <v>4176</v>
      </c>
      <c r="E780" s="824" t="s">
        <v>2968</v>
      </c>
      <c r="F780" s="822" t="s">
        <v>2956</v>
      </c>
      <c r="G780" s="822" t="s">
        <v>3256</v>
      </c>
      <c r="H780" s="822" t="s">
        <v>587</v>
      </c>
      <c r="I780" s="822" t="s">
        <v>3257</v>
      </c>
      <c r="J780" s="822" t="s">
        <v>860</v>
      </c>
      <c r="K780" s="822" t="s">
        <v>3258</v>
      </c>
      <c r="L780" s="825">
        <v>0</v>
      </c>
      <c r="M780" s="825">
        <v>0</v>
      </c>
      <c r="N780" s="822">
        <v>1</v>
      </c>
      <c r="O780" s="826">
        <v>1</v>
      </c>
      <c r="P780" s="825"/>
      <c r="Q780" s="827"/>
      <c r="R780" s="822"/>
      <c r="S780" s="827">
        <v>0</v>
      </c>
      <c r="T780" s="826"/>
      <c r="U780" s="828">
        <v>0</v>
      </c>
    </row>
    <row r="781" spans="1:21" ht="14.45" customHeight="1" x14ac:dyDescent="0.2">
      <c r="A781" s="821">
        <v>30</v>
      </c>
      <c r="B781" s="822" t="s">
        <v>2955</v>
      </c>
      <c r="C781" s="822" t="s">
        <v>2959</v>
      </c>
      <c r="D781" s="823" t="s">
        <v>4176</v>
      </c>
      <c r="E781" s="824" t="s">
        <v>2968</v>
      </c>
      <c r="F781" s="822" t="s">
        <v>2956</v>
      </c>
      <c r="G781" s="822" t="s">
        <v>3256</v>
      </c>
      <c r="H781" s="822" t="s">
        <v>329</v>
      </c>
      <c r="I781" s="822" t="s">
        <v>3958</v>
      </c>
      <c r="J781" s="822" t="s">
        <v>860</v>
      </c>
      <c r="K781" s="822" t="s">
        <v>862</v>
      </c>
      <c r="L781" s="825">
        <v>0</v>
      </c>
      <c r="M781" s="825">
        <v>0</v>
      </c>
      <c r="N781" s="822">
        <v>2</v>
      </c>
      <c r="O781" s="826">
        <v>1.5</v>
      </c>
      <c r="P781" s="825"/>
      <c r="Q781" s="827"/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30</v>
      </c>
      <c r="B782" s="822" t="s">
        <v>2955</v>
      </c>
      <c r="C782" s="822" t="s">
        <v>2959</v>
      </c>
      <c r="D782" s="823" t="s">
        <v>4176</v>
      </c>
      <c r="E782" s="824" t="s">
        <v>2968</v>
      </c>
      <c r="F782" s="822" t="s">
        <v>2956</v>
      </c>
      <c r="G782" s="822" t="s">
        <v>3816</v>
      </c>
      <c r="H782" s="822" t="s">
        <v>587</v>
      </c>
      <c r="I782" s="822" t="s">
        <v>2690</v>
      </c>
      <c r="J782" s="822" t="s">
        <v>1258</v>
      </c>
      <c r="K782" s="822" t="s">
        <v>2691</v>
      </c>
      <c r="L782" s="825">
        <v>212.45</v>
      </c>
      <c r="M782" s="825">
        <v>212.45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30</v>
      </c>
      <c r="B783" s="822" t="s">
        <v>2955</v>
      </c>
      <c r="C783" s="822" t="s">
        <v>2959</v>
      </c>
      <c r="D783" s="823" t="s">
        <v>4176</v>
      </c>
      <c r="E783" s="824" t="s">
        <v>2968</v>
      </c>
      <c r="F783" s="822" t="s">
        <v>2956</v>
      </c>
      <c r="G783" s="822" t="s">
        <v>3959</v>
      </c>
      <c r="H783" s="822" t="s">
        <v>329</v>
      </c>
      <c r="I783" s="822" t="s">
        <v>3960</v>
      </c>
      <c r="J783" s="822" t="s">
        <v>838</v>
      </c>
      <c r="K783" s="822" t="s">
        <v>840</v>
      </c>
      <c r="L783" s="825">
        <v>0</v>
      </c>
      <c r="M783" s="825">
        <v>0</v>
      </c>
      <c r="N783" s="822">
        <v>5</v>
      </c>
      <c r="O783" s="826">
        <v>3</v>
      </c>
      <c r="P783" s="825">
        <v>0</v>
      </c>
      <c r="Q783" s="827"/>
      <c r="R783" s="822">
        <v>2</v>
      </c>
      <c r="S783" s="827">
        <v>0.4</v>
      </c>
      <c r="T783" s="826">
        <v>1.5</v>
      </c>
      <c r="U783" s="828">
        <v>0.5</v>
      </c>
    </row>
    <row r="784" spans="1:21" ht="14.45" customHeight="1" x14ac:dyDescent="0.2">
      <c r="A784" s="821">
        <v>30</v>
      </c>
      <c r="B784" s="822" t="s">
        <v>2955</v>
      </c>
      <c r="C784" s="822" t="s">
        <v>2959</v>
      </c>
      <c r="D784" s="823" t="s">
        <v>4176</v>
      </c>
      <c r="E784" s="824" t="s">
        <v>2968</v>
      </c>
      <c r="F784" s="822" t="s">
        <v>2956</v>
      </c>
      <c r="G784" s="822" t="s">
        <v>3959</v>
      </c>
      <c r="H784" s="822" t="s">
        <v>329</v>
      </c>
      <c r="I784" s="822" t="s">
        <v>3961</v>
      </c>
      <c r="J784" s="822" t="s">
        <v>838</v>
      </c>
      <c r="K784" s="822" t="s">
        <v>841</v>
      </c>
      <c r="L784" s="825">
        <v>0</v>
      </c>
      <c r="M784" s="825">
        <v>0</v>
      </c>
      <c r="N784" s="822">
        <v>1</v>
      </c>
      <c r="O784" s="826">
        <v>0.5</v>
      </c>
      <c r="P784" s="825"/>
      <c r="Q784" s="827"/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30</v>
      </c>
      <c r="B785" s="822" t="s">
        <v>2955</v>
      </c>
      <c r="C785" s="822" t="s">
        <v>2959</v>
      </c>
      <c r="D785" s="823" t="s">
        <v>4176</v>
      </c>
      <c r="E785" s="824" t="s">
        <v>2968</v>
      </c>
      <c r="F785" s="822" t="s">
        <v>2956</v>
      </c>
      <c r="G785" s="822" t="s">
        <v>3259</v>
      </c>
      <c r="H785" s="822" t="s">
        <v>587</v>
      </c>
      <c r="I785" s="822" t="s">
        <v>2876</v>
      </c>
      <c r="J785" s="822" t="s">
        <v>2533</v>
      </c>
      <c r="K785" s="822" t="s">
        <v>2877</v>
      </c>
      <c r="L785" s="825">
        <v>126.27</v>
      </c>
      <c r="M785" s="825">
        <v>126.27</v>
      </c>
      <c r="N785" s="822">
        <v>1</v>
      </c>
      <c r="O785" s="826">
        <v>0.5</v>
      </c>
      <c r="P785" s="825">
        <v>126.27</v>
      </c>
      <c r="Q785" s="827">
        <v>1</v>
      </c>
      <c r="R785" s="822">
        <v>1</v>
      </c>
      <c r="S785" s="827">
        <v>1</v>
      </c>
      <c r="T785" s="826">
        <v>0.5</v>
      </c>
      <c r="U785" s="828">
        <v>1</v>
      </c>
    </row>
    <row r="786" spans="1:21" ht="14.45" customHeight="1" x14ac:dyDescent="0.2">
      <c r="A786" s="821">
        <v>30</v>
      </c>
      <c r="B786" s="822" t="s">
        <v>2955</v>
      </c>
      <c r="C786" s="822" t="s">
        <v>2959</v>
      </c>
      <c r="D786" s="823" t="s">
        <v>4176</v>
      </c>
      <c r="E786" s="824" t="s">
        <v>2968</v>
      </c>
      <c r="F786" s="822" t="s">
        <v>2956</v>
      </c>
      <c r="G786" s="822" t="s">
        <v>3259</v>
      </c>
      <c r="H786" s="822" t="s">
        <v>587</v>
      </c>
      <c r="I786" s="822" t="s">
        <v>2535</v>
      </c>
      <c r="J786" s="822" t="s">
        <v>2533</v>
      </c>
      <c r="K786" s="822" t="s">
        <v>2536</v>
      </c>
      <c r="L786" s="825">
        <v>63.14</v>
      </c>
      <c r="M786" s="825">
        <v>63.14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30</v>
      </c>
      <c r="B787" s="822" t="s">
        <v>2955</v>
      </c>
      <c r="C787" s="822" t="s">
        <v>2959</v>
      </c>
      <c r="D787" s="823" t="s">
        <v>4176</v>
      </c>
      <c r="E787" s="824" t="s">
        <v>2968</v>
      </c>
      <c r="F787" s="822" t="s">
        <v>2956</v>
      </c>
      <c r="G787" s="822" t="s">
        <v>3259</v>
      </c>
      <c r="H787" s="822" t="s">
        <v>329</v>
      </c>
      <c r="I787" s="822" t="s">
        <v>3261</v>
      </c>
      <c r="J787" s="822" t="s">
        <v>935</v>
      </c>
      <c r="K787" s="822" t="s">
        <v>2546</v>
      </c>
      <c r="L787" s="825">
        <v>49.08</v>
      </c>
      <c r="M787" s="825">
        <v>147.24</v>
      </c>
      <c r="N787" s="822">
        <v>3</v>
      </c>
      <c r="O787" s="826">
        <v>2</v>
      </c>
      <c r="P787" s="825">
        <v>98.16</v>
      </c>
      <c r="Q787" s="827">
        <v>0.66666666666666663</v>
      </c>
      <c r="R787" s="822">
        <v>2</v>
      </c>
      <c r="S787" s="827">
        <v>0.66666666666666663</v>
      </c>
      <c r="T787" s="826">
        <v>1.5</v>
      </c>
      <c r="U787" s="828">
        <v>0.75</v>
      </c>
    </row>
    <row r="788" spans="1:21" ht="14.45" customHeight="1" x14ac:dyDescent="0.2">
      <c r="A788" s="821">
        <v>30</v>
      </c>
      <c r="B788" s="822" t="s">
        <v>2955</v>
      </c>
      <c r="C788" s="822" t="s">
        <v>2959</v>
      </c>
      <c r="D788" s="823" t="s">
        <v>4176</v>
      </c>
      <c r="E788" s="824" t="s">
        <v>2968</v>
      </c>
      <c r="F788" s="822" t="s">
        <v>2956</v>
      </c>
      <c r="G788" s="822" t="s">
        <v>3259</v>
      </c>
      <c r="H788" s="822" t="s">
        <v>587</v>
      </c>
      <c r="I788" s="822" t="s">
        <v>2537</v>
      </c>
      <c r="J788" s="822" t="s">
        <v>2533</v>
      </c>
      <c r="K788" s="822" t="s">
        <v>2538</v>
      </c>
      <c r="L788" s="825">
        <v>49.08</v>
      </c>
      <c r="M788" s="825">
        <v>49.08</v>
      </c>
      <c r="N788" s="822">
        <v>1</v>
      </c>
      <c r="O788" s="826">
        <v>0.5</v>
      </c>
      <c r="P788" s="825"/>
      <c r="Q788" s="827">
        <v>0</v>
      </c>
      <c r="R788" s="822"/>
      <c r="S788" s="827">
        <v>0</v>
      </c>
      <c r="T788" s="826"/>
      <c r="U788" s="828">
        <v>0</v>
      </c>
    </row>
    <row r="789" spans="1:21" ht="14.45" customHeight="1" x14ac:dyDescent="0.2">
      <c r="A789" s="821">
        <v>30</v>
      </c>
      <c r="B789" s="822" t="s">
        <v>2955</v>
      </c>
      <c r="C789" s="822" t="s">
        <v>2959</v>
      </c>
      <c r="D789" s="823" t="s">
        <v>4176</v>
      </c>
      <c r="E789" s="824" t="s">
        <v>2968</v>
      </c>
      <c r="F789" s="822" t="s">
        <v>2956</v>
      </c>
      <c r="G789" s="822" t="s">
        <v>3259</v>
      </c>
      <c r="H789" s="822" t="s">
        <v>587</v>
      </c>
      <c r="I789" s="822" t="s">
        <v>2542</v>
      </c>
      <c r="J789" s="822" t="s">
        <v>935</v>
      </c>
      <c r="K789" s="822" t="s">
        <v>936</v>
      </c>
      <c r="L789" s="825">
        <v>63.14</v>
      </c>
      <c r="M789" s="825">
        <v>63.14</v>
      </c>
      <c r="N789" s="822">
        <v>1</v>
      </c>
      <c r="O789" s="826">
        <v>0.5</v>
      </c>
      <c r="P789" s="825">
        <v>63.14</v>
      </c>
      <c r="Q789" s="827">
        <v>1</v>
      </c>
      <c r="R789" s="822">
        <v>1</v>
      </c>
      <c r="S789" s="827">
        <v>1</v>
      </c>
      <c r="T789" s="826">
        <v>0.5</v>
      </c>
      <c r="U789" s="828">
        <v>1</v>
      </c>
    </row>
    <row r="790" spans="1:21" ht="14.45" customHeight="1" x14ac:dyDescent="0.2">
      <c r="A790" s="821">
        <v>30</v>
      </c>
      <c r="B790" s="822" t="s">
        <v>2955</v>
      </c>
      <c r="C790" s="822" t="s">
        <v>2959</v>
      </c>
      <c r="D790" s="823" t="s">
        <v>4176</v>
      </c>
      <c r="E790" s="824" t="s">
        <v>2968</v>
      </c>
      <c r="F790" s="822" t="s">
        <v>2956</v>
      </c>
      <c r="G790" s="822" t="s">
        <v>3259</v>
      </c>
      <c r="H790" s="822" t="s">
        <v>587</v>
      </c>
      <c r="I790" s="822" t="s">
        <v>2545</v>
      </c>
      <c r="J790" s="822" t="s">
        <v>935</v>
      </c>
      <c r="K790" s="822" t="s">
        <v>2546</v>
      </c>
      <c r="L790" s="825">
        <v>49.08</v>
      </c>
      <c r="M790" s="825">
        <v>98.16</v>
      </c>
      <c r="N790" s="822">
        <v>2</v>
      </c>
      <c r="O790" s="826">
        <v>1</v>
      </c>
      <c r="P790" s="825">
        <v>49.08</v>
      </c>
      <c r="Q790" s="827">
        <v>0.5</v>
      </c>
      <c r="R790" s="822">
        <v>1</v>
      </c>
      <c r="S790" s="827">
        <v>0.5</v>
      </c>
      <c r="T790" s="826">
        <v>0.5</v>
      </c>
      <c r="U790" s="828">
        <v>0.5</v>
      </c>
    </row>
    <row r="791" spans="1:21" ht="14.45" customHeight="1" x14ac:dyDescent="0.2">
      <c r="A791" s="821">
        <v>30</v>
      </c>
      <c r="B791" s="822" t="s">
        <v>2955</v>
      </c>
      <c r="C791" s="822" t="s">
        <v>2959</v>
      </c>
      <c r="D791" s="823" t="s">
        <v>4176</v>
      </c>
      <c r="E791" s="824" t="s">
        <v>2968</v>
      </c>
      <c r="F791" s="822" t="s">
        <v>2956</v>
      </c>
      <c r="G791" s="822" t="s">
        <v>3259</v>
      </c>
      <c r="H791" s="822" t="s">
        <v>587</v>
      </c>
      <c r="I791" s="822" t="s">
        <v>2544</v>
      </c>
      <c r="J791" s="822" t="s">
        <v>935</v>
      </c>
      <c r="K791" s="822" t="s">
        <v>937</v>
      </c>
      <c r="L791" s="825">
        <v>115.33</v>
      </c>
      <c r="M791" s="825">
        <v>115.33</v>
      </c>
      <c r="N791" s="822">
        <v>1</v>
      </c>
      <c r="O791" s="826">
        <v>0.5</v>
      </c>
      <c r="P791" s="825"/>
      <c r="Q791" s="827">
        <v>0</v>
      </c>
      <c r="R791" s="822"/>
      <c r="S791" s="827">
        <v>0</v>
      </c>
      <c r="T791" s="826"/>
      <c r="U791" s="828">
        <v>0</v>
      </c>
    </row>
    <row r="792" spans="1:21" ht="14.45" customHeight="1" x14ac:dyDescent="0.2">
      <c r="A792" s="821">
        <v>30</v>
      </c>
      <c r="B792" s="822" t="s">
        <v>2955</v>
      </c>
      <c r="C792" s="822" t="s">
        <v>2959</v>
      </c>
      <c r="D792" s="823" t="s">
        <v>4176</v>
      </c>
      <c r="E792" s="824" t="s">
        <v>2968</v>
      </c>
      <c r="F792" s="822" t="s">
        <v>2956</v>
      </c>
      <c r="G792" s="822" t="s">
        <v>3262</v>
      </c>
      <c r="H792" s="822" t="s">
        <v>329</v>
      </c>
      <c r="I792" s="822" t="s">
        <v>3263</v>
      </c>
      <c r="J792" s="822" t="s">
        <v>3264</v>
      </c>
      <c r="K792" s="822" t="s">
        <v>3265</v>
      </c>
      <c r="L792" s="825">
        <v>0</v>
      </c>
      <c r="M792" s="825">
        <v>0</v>
      </c>
      <c r="N792" s="822">
        <v>1</v>
      </c>
      <c r="O792" s="826">
        <v>1</v>
      </c>
      <c r="P792" s="825">
        <v>0</v>
      </c>
      <c r="Q792" s="827"/>
      <c r="R792" s="822">
        <v>1</v>
      </c>
      <c r="S792" s="827">
        <v>1</v>
      </c>
      <c r="T792" s="826">
        <v>1</v>
      </c>
      <c r="U792" s="828">
        <v>1</v>
      </c>
    </row>
    <row r="793" spans="1:21" ht="14.45" customHeight="1" x14ac:dyDescent="0.2">
      <c r="A793" s="821">
        <v>30</v>
      </c>
      <c r="B793" s="822" t="s">
        <v>2955</v>
      </c>
      <c r="C793" s="822" t="s">
        <v>2959</v>
      </c>
      <c r="D793" s="823" t="s">
        <v>4176</v>
      </c>
      <c r="E793" s="824" t="s">
        <v>2968</v>
      </c>
      <c r="F793" s="822" t="s">
        <v>2956</v>
      </c>
      <c r="G793" s="822" t="s">
        <v>3817</v>
      </c>
      <c r="H793" s="822" t="s">
        <v>587</v>
      </c>
      <c r="I793" s="822" t="s">
        <v>2782</v>
      </c>
      <c r="J793" s="822" t="s">
        <v>1662</v>
      </c>
      <c r="K793" s="822" t="s">
        <v>1663</v>
      </c>
      <c r="L793" s="825">
        <v>1298.21</v>
      </c>
      <c r="M793" s="825">
        <v>14280.310000000001</v>
      </c>
      <c r="N793" s="822">
        <v>11</v>
      </c>
      <c r="O793" s="826">
        <v>1</v>
      </c>
      <c r="P793" s="825">
        <v>14280.310000000001</v>
      </c>
      <c r="Q793" s="827">
        <v>1</v>
      </c>
      <c r="R793" s="822">
        <v>11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30</v>
      </c>
      <c r="B794" s="822" t="s">
        <v>2955</v>
      </c>
      <c r="C794" s="822" t="s">
        <v>2959</v>
      </c>
      <c r="D794" s="823" t="s">
        <v>4176</v>
      </c>
      <c r="E794" s="824" t="s">
        <v>2968</v>
      </c>
      <c r="F794" s="822" t="s">
        <v>2956</v>
      </c>
      <c r="G794" s="822" t="s">
        <v>3270</v>
      </c>
      <c r="H794" s="822" t="s">
        <v>329</v>
      </c>
      <c r="I794" s="822" t="s">
        <v>3271</v>
      </c>
      <c r="J794" s="822" t="s">
        <v>1199</v>
      </c>
      <c r="K794" s="822" t="s">
        <v>1200</v>
      </c>
      <c r="L794" s="825">
        <v>121.92</v>
      </c>
      <c r="M794" s="825">
        <v>243.84</v>
      </c>
      <c r="N794" s="822">
        <v>2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30</v>
      </c>
      <c r="B795" s="822" t="s">
        <v>2955</v>
      </c>
      <c r="C795" s="822" t="s">
        <v>2959</v>
      </c>
      <c r="D795" s="823" t="s">
        <v>4176</v>
      </c>
      <c r="E795" s="824" t="s">
        <v>2968</v>
      </c>
      <c r="F795" s="822" t="s">
        <v>2957</v>
      </c>
      <c r="G795" s="822" t="s">
        <v>3272</v>
      </c>
      <c r="H795" s="822" t="s">
        <v>329</v>
      </c>
      <c r="I795" s="822" t="s">
        <v>3887</v>
      </c>
      <c r="J795" s="822" t="s">
        <v>2999</v>
      </c>
      <c r="K795" s="822"/>
      <c r="L795" s="825">
        <v>132</v>
      </c>
      <c r="M795" s="825">
        <v>132</v>
      </c>
      <c r="N795" s="822">
        <v>1</v>
      </c>
      <c r="O795" s="826">
        <v>1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30</v>
      </c>
      <c r="B796" s="822" t="s">
        <v>2955</v>
      </c>
      <c r="C796" s="822" t="s">
        <v>2959</v>
      </c>
      <c r="D796" s="823" t="s">
        <v>4176</v>
      </c>
      <c r="E796" s="824" t="s">
        <v>2968</v>
      </c>
      <c r="F796" s="822" t="s">
        <v>2957</v>
      </c>
      <c r="G796" s="822" t="s">
        <v>3272</v>
      </c>
      <c r="H796" s="822" t="s">
        <v>329</v>
      </c>
      <c r="I796" s="822" t="s">
        <v>3905</v>
      </c>
      <c r="J796" s="822" t="s">
        <v>2999</v>
      </c>
      <c r="K796" s="822"/>
      <c r="L796" s="825">
        <v>63.72</v>
      </c>
      <c r="M796" s="825">
        <v>63.72</v>
      </c>
      <c r="N796" s="822">
        <v>1</v>
      </c>
      <c r="O796" s="826">
        <v>0.5</v>
      </c>
      <c r="P796" s="825">
        <v>63.72</v>
      </c>
      <c r="Q796" s="827">
        <v>1</v>
      </c>
      <c r="R796" s="822">
        <v>1</v>
      </c>
      <c r="S796" s="827">
        <v>1</v>
      </c>
      <c r="T796" s="826">
        <v>0.5</v>
      </c>
      <c r="U796" s="828">
        <v>1</v>
      </c>
    </row>
    <row r="797" spans="1:21" ht="14.45" customHeight="1" x14ac:dyDescent="0.2">
      <c r="A797" s="821">
        <v>30</v>
      </c>
      <c r="B797" s="822" t="s">
        <v>2955</v>
      </c>
      <c r="C797" s="822" t="s">
        <v>2959</v>
      </c>
      <c r="D797" s="823" t="s">
        <v>4176</v>
      </c>
      <c r="E797" s="824" t="s">
        <v>2968</v>
      </c>
      <c r="F797" s="822" t="s">
        <v>2957</v>
      </c>
      <c r="G797" s="822" t="s">
        <v>3272</v>
      </c>
      <c r="H797" s="822" t="s">
        <v>329</v>
      </c>
      <c r="I797" s="822" t="s">
        <v>2445</v>
      </c>
      <c r="J797" s="822" t="s">
        <v>2999</v>
      </c>
      <c r="K797" s="822"/>
      <c r="L797" s="825">
        <v>117.03</v>
      </c>
      <c r="M797" s="825">
        <v>117.03</v>
      </c>
      <c r="N797" s="822">
        <v>1</v>
      </c>
      <c r="O797" s="826">
        <v>0.5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30</v>
      </c>
      <c r="B798" s="822" t="s">
        <v>2955</v>
      </c>
      <c r="C798" s="822" t="s">
        <v>2959</v>
      </c>
      <c r="D798" s="823" t="s">
        <v>4176</v>
      </c>
      <c r="E798" s="824" t="s">
        <v>2968</v>
      </c>
      <c r="F798" s="822" t="s">
        <v>2958</v>
      </c>
      <c r="G798" s="822" t="s">
        <v>3272</v>
      </c>
      <c r="H798" s="822" t="s">
        <v>329</v>
      </c>
      <c r="I798" s="822" t="s">
        <v>3875</v>
      </c>
      <c r="J798" s="822" t="s">
        <v>3876</v>
      </c>
      <c r="K798" s="822" t="s">
        <v>3877</v>
      </c>
      <c r="L798" s="825">
        <v>3500</v>
      </c>
      <c r="M798" s="825">
        <v>24500</v>
      </c>
      <c r="N798" s="822">
        <v>7</v>
      </c>
      <c r="O798" s="826">
        <v>7</v>
      </c>
      <c r="P798" s="825">
        <v>7000</v>
      </c>
      <c r="Q798" s="827">
        <v>0.2857142857142857</v>
      </c>
      <c r="R798" s="822">
        <v>2</v>
      </c>
      <c r="S798" s="827">
        <v>0.2857142857142857</v>
      </c>
      <c r="T798" s="826">
        <v>2</v>
      </c>
      <c r="U798" s="828">
        <v>0.2857142857142857</v>
      </c>
    </row>
    <row r="799" spans="1:21" ht="14.45" customHeight="1" x14ac:dyDescent="0.2">
      <c r="A799" s="821">
        <v>30</v>
      </c>
      <c r="B799" s="822" t="s">
        <v>2955</v>
      </c>
      <c r="C799" s="822" t="s">
        <v>2959</v>
      </c>
      <c r="D799" s="823" t="s">
        <v>4176</v>
      </c>
      <c r="E799" s="824" t="s">
        <v>2968</v>
      </c>
      <c r="F799" s="822" t="s">
        <v>2958</v>
      </c>
      <c r="G799" s="822" t="s">
        <v>3272</v>
      </c>
      <c r="H799" s="822" t="s">
        <v>329</v>
      </c>
      <c r="I799" s="822" t="s">
        <v>3962</v>
      </c>
      <c r="J799" s="822" t="s">
        <v>3963</v>
      </c>
      <c r="K799" s="822" t="s">
        <v>3964</v>
      </c>
      <c r="L799" s="825">
        <v>5200.3</v>
      </c>
      <c r="M799" s="825">
        <v>5200.3</v>
      </c>
      <c r="N799" s="822">
        <v>1</v>
      </c>
      <c r="O799" s="826">
        <v>1</v>
      </c>
      <c r="P799" s="825">
        <v>5200.3</v>
      </c>
      <c r="Q799" s="827">
        <v>1</v>
      </c>
      <c r="R799" s="822">
        <v>1</v>
      </c>
      <c r="S799" s="827">
        <v>1</v>
      </c>
      <c r="T799" s="826">
        <v>1</v>
      </c>
      <c r="U799" s="828">
        <v>1</v>
      </c>
    </row>
    <row r="800" spans="1:21" ht="14.45" customHeight="1" x14ac:dyDescent="0.2">
      <c r="A800" s="821">
        <v>30</v>
      </c>
      <c r="B800" s="822" t="s">
        <v>2955</v>
      </c>
      <c r="C800" s="822" t="s">
        <v>2959</v>
      </c>
      <c r="D800" s="823" t="s">
        <v>4176</v>
      </c>
      <c r="E800" s="824" t="s">
        <v>2968</v>
      </c>
      <c r="F800" s="822" t="s">
        <v>2958</v>
      </c>
      <c r="G800" s="822" t="s">
        <v>3272</v>
      </c>
      <c r="H800" s="822" t="s">
        <v>329</v>
      </c>
      <c r="I800" s="822" t="s">
        <v>3965</v>
      </c>
      <c r="J800" s="822" t="s">
        <v>3966</v>
      </c>
      <c r="K800" s="822" t="s">
        <v>3967</v>
      </c>
      <c r="L800" s="825">
        <v>793.97</v>
      </c>
      <c r="M800" s="825">
        <v>793.97</v>
      </c>
      <c r="N800" s="822">
        <v>1</v>
      </c>
      <c r="O800" s="826">
        <v>1</v>
      </c>
      <c r="P800" s="825">
        <v>793.97</v>
      </c>
      <c r="Q800" s="827">
        <v>1</v>
      </c>
      <c r="R800" s="822">
        <v>1</v>
      </c>
      <c r="S800" s="827">
        <v>1</v>
      </c>
      <c r="T800" s="826">
        <v>1</v>
      </c>
      <c r="U800" s="828">
        <v>1</v>
      </c>
    </row>
    <row r="801" spans="1:21" ht="14.45" customHeight="1" x14ac:dyDescent="0.2">
      <c r="A801" s="821">
        <v>30</v>
      </c>
      <c r="B801" s="822" t="s">
        <v>2955</v>
      </c>
      <c r="C801" s="822" t="s">
        <v>2959</v>
      </c>
      <c r="D801" s="823" t="s">
        <v>4176</v>
      </c>
      <c r="E801" s="824" t="s">
        <v>2972</v>
      </c>
      <c r="F801" s="822" t="s">
        <v>2956</v>
      </c>
      <c r="G801" s="822" t="s">
        <v>2976</v>
      </c>
      <c r="H801" s="822" t="s">
        <v>587</v>
      </c>
      <c r="I801" s="822" t="s">
        <v>2627</v>
      </c>
      <c r="J801" s="822" t="s">
        <v>616</v>
      </c>
      <c r="K801" s="822" t="s">
        <v>618</v>
      </c>
      <c r="L801" s="825">
        <v>72.55</v>
      </c>
      <c r="M801" s="825">
        <v>72.55</v>
      </c>
      <c r="N801" s="822">
        <v>1</v>
      </c>
      <c r="O801" s="826">
        <v>1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30</v>
      </c>
      <c r="B802" s="822" t="s">
        <v>2955</v>
      </c>
      <c r="C802" s="822" t="s">
        <v>2959</v>
      </c>
      <c r="D802" s="823" t="s">
        <v>4176</v>
      </c>
      <c r="E802" s="824" t="s">
        <v>2972</v>
      </c>
      <c r="F802" s="822" t="s">
        <v>2956</v>
      </c>
      <c r="G802" s="822" t="s">
        <v>2976</v>
      </c>
      <c r="H802" s="822" t="s">
        <v>587</v>
      </c>
      <c r="I802" s="822" t="s">
        <v>2626</v>
      </c>
      <c r="J802" s="822" t="s">
        <v>616</v>
      </c>
      <c r="K802" s="822" t="s">
        <v>617</v>
      </c>
      <c r="L802" s="825">
        <v>21.76</v>
      </c>
      <c r="M802" s="825">
        <v>456.96</v>
      </c>
      <c r="N802" s="822">
        <v>21</v>
      </c>
      <c r="O802" s="826">
        <v>4.5</v>
      </c>
      <c r="P802" s="825">
        <v>130.56</v>
      </c>
      <c r="Q802" s="827">
        <v>0.28571428571428575</v>
      </c>
      <c r="R802" s="822">
        <v>6</v>
      </c>
      <c r="S802" s="827">
        <v>0.2857142857142857</v>
      </c>
      <c r="T802" s="826">
        <v>1</v>
      </c>
      <c r="U802" s="828">
        <v>0.22222222222222221</v>
      </c>
    </row>
    <row r="803" spans="1:21" ht="14.45" customHeight="1" x14ac:dyDescent="0.2">
      <c r="A803" s="821">
        <v>30</v>
      </c>
      <c r="B803" s="822" t="s">
        <v>2955</v>
      </c>
      <c r="C803" s="822" t="s">
        <v>2959</v>
      </c>
      <c r="D803" s="823" t="s">
        <v>4176</v>
      </c>
      <c r="E803" s="824" t="s">
        <v>2972</v>
      </c>
      <c r="F803" s="822" t="s">
        <v>2956</v>
      </c>
      <c r="G803" s="822" t="s">
        <v>2976</v>
      </c>
      <c r="H803" s="822" t="s">
        <v>329</v>
      </c>
      <c r="I803" s="822" t="s">
        <v>2977</v>
      </c>
      <c r="J803" s="822" t="s">
        <v>1792</v>
      </c>
      <c r="K803" s="822" t="s">
        <v>618</v>
      </c>
      <c r="L803" s="825">
        <v>72.55</v>
      </c>
      <c r="M803" s="825">
        <v>217.64999999999998</v>
      </c>
      <c r="N803" s="822">
        <v>3</v>
      </c>
      <c r="O803" s="826">
        <v>2.5</v>
      </c>
      <c r="P803" s="825">
        <v>145.1</v>
      </c>
      <c r="Q803" s="827">
        <v>0.66666666666666674</v>
      </c>
      <c r="R803" s="822">
        <v>2</v>
      </c>
      <c r="S803" s="827">
        <v>0.66666666666666663</v>
      </c>
      <c r="T803" s="826">
        <v>2</v>
      </c>
      <c r="U803" s="828">
        <v>0.8</v>
      </c>
    </row>
    <row r="804" spans="1:21" ht="14.45" customHeight="1" x14ac:dyDescent="0.2">
      <c r="A804" s="821">
        <v>30</v>
      </c>
      <c r="B804" s="822" t="s">
        <v>2955</v>
      </c>
      <c r="C804" s="822" t="s">
        <v>2959</v>
      </c>
      <c r="D804" s="823" t="s">
        <v>4176</v>
      </c>
      <c r="E804" s="824" t="s">
        <v>2972</v>
      </c>
      <c r="F804" s="822" t="s">
        <v>2956</v>
      </c>
      <c r="G804" s="822" t="s">
        <v>2978</v>
      </c>
      <c r="H804" s="822" t="s">
        <v>587</v>
      </c>
      <c r="I804" s="822" t="s">
        <v>2714</v>
      </c>
      <c r="J804" s="822" t="s">
        <v>2715</v>
      </c>
      <c r="K804" s="822" t="s">
        <v>2716</v>
      </c>
      <c r="L804" s="825">
        <v>23.4</v>
      </c>
      <c r="M804" s="825">
        <v>116.99999999999999</v>
      </c>
      <c r="N804" s="822">
        <v>5</v>
      </c>
      <c r="O804" s="826">
        <v>2</v>
      </c>
      <c r="P804" s="825">
        <v>116.99999999999999</v>
      </c>
      <c r="Q804" s="827">
        <v>1</v>
      </c>
      <c r="R804" s="822">
        <v>5</v>
      </c>
      <c r="S804" s="827">
        <v>1</v>
      </c>
      <c r="T804" s="826">
        <v>2</v>
      </c>
      <c r="U804" s="828">
        <v>1</v>
      </c>
    </row>
    <row r="805" spans="1:21" ht="14.45" customHeight="1" x14ac:dyDescent="0.2">
      <c r="A805" s="821">
        <v>30</v>
      </c>
      <c r="B805" s="822" t="s">
        <v>2955</v>
      </c>
      <c r="C805" s="822" t="s">
        <v>2959</v>
      </c>
      <c r="D805" s="823" t="s">
        <v>4176</v>
      </c>
      <c r="E805" s="824" t="s">
        <v>2972</v>
      </c>
      <c r="F805" s="822" t="s">
        <v>2956</v>
      </c>
      <c r="G805" s="822" t="s">
        <v>2978</v>
      </c>
      <c r="H805" s="822" t="s">
        <v>587</v>
      </c>
      <c r="I805" s="822" t="s">
        <v>2717</v>
      </c>
      <c r="J805" s="822" t="s">
        <v>2715</v>
      </c>
      <c r="K805" s="822" t="s">
        <v>2718</v>
      </c>
      <c r="L805" s="825">
        <v>11.71</v>
      </c>
      <c r="M805" s="825">
        <v>35.130000000000003</v>
      </c>
      <c r="N805" s="822">
        <v>3</v>
      </c>
      <c r="O805" s="826">
        <v>1</v>
      </c>
      <c r="P805" s="825"/>
      <c r="Q805" s="827">
        <v>0</v>
      </c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30</v>
      </c>
      <c r="B806" s="822" t="s">
        <v>2955</v>
      </c>
      <c r="C806" s="822" t="s">
        <v>2959</v>
      </c>
      <c r="D806" s="823" t="s">
        <v>4176</v>
      </c>
      <c r="E806" s="824" t="s">
        <v>2972</v>
      </c>
      <c r="F806" s="822" t="s">
        <v>2956</v>
      </c>
      <c r="G806" s="822" t="s">
        <v>3288</v>
      </c>
      <c r="H806" s="822" t="s">
        <v>329</v>
      </c>
      <c r="I806" s="822" t="s">
        <v>3289</v>
      </c>
      <c r="J806" s="822" t="s">
        <v>3290</v>
      </c>
      <c r="K806" s="822" t="s">
        <v>2917</v>
      </c>
      <c r="L806" s="825">
        <v>16.489999999999998</v>
      </c>
      <c r="M806" s="825">
        <v>49.47</v>
      </c>
      <c r="N806" s="822">
        <v>3</v>
      </c>
      <c r="O806" s="826">
        <v>0.5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30</v>
      </c>
      <c r="B807" s="822" t="s">
        <v>2955</v>
      </c>
      <c r="C807" s="822" t="s">
        <v>2959</v>
      </c>
      <c r="D807" s="823" t="s">
        <v>4176</v>
      </c>
      <c r="E807" s="824" t="s">
        <v>2972</v>
      </c>
      <c r="F807" s="822" t="s">
        <v>2956</v>
      </c>
      <c r="G807" s="822" t="s">
        <v>3968</v>
      </c>
      <c r="H807" s="822" t="s">
        <v>329</v>
      </c>
      <c r="I807" s="822" t="s">
        <v>3969</v>
      </c>
      <c r="J807" s="822" t="s">
        <v>3970</v>
      </c>
      <c r="K807" s="822" t="s">
        <v>3438</v>
      </c>
      <c r="L807" s="825">
        <v>150.1</v>
      </c>
      <c r="M807" s="825">
        <v>450.29999999999995</v>
      </c>
      <c r="N807" s="822">
        <v>3</v>
      </c>
      <c r="O807" s="826">
        <v>1</v>
      </c>
      <c r="P807" s="825">
        <v>450.29999999999995</v>
      </c>
      <c r="Q807" s="827">
        <v>1</v>
      </c>
      <c r="R807" s="822">
        <v>3</v>
      </c>
      <c r="S807" s="827">
        <v>1</v>
      </c>
      <c r="T807" s="826">
        <v>1</v>
      </c>
      <c r="U807" s="828">
        <v>1</v>
      </c>
    </row>
    <row r="808" spans="1:21" ht="14.45" customHeight="1" x14ac:dyDescent="0.2">
      <c r="A808" s="821">
        <v>30</v>
      </c>
      <c r="B808" s="822" t="s">
        <v>2955</v>
      </c>
      <c r="C808" s="822" t="s">
        <v>2959</v>
      </c>
      <c r="D808" s="823" t="s">
        <v>4176</v>
      </c>
      <c r="E808" s="824" t="s">
        <v>2972</v>
      </c>
      <c r="F808" s="822" t="s">
        <v>2956</v>
      </c>
      <c r="G808" s="822" t="s">
        <v>2988</v>
      </c>
      <c r="H808" s="822" t="s">
        <v>587</v>
      </c>
      <c r="I808" s="822" t="s">
        <v>2511</v>
      </c>
      <c r="J808" s="822" t="s">
        <v>2509</v>
      </c>
      <c r="K808" s="822" t="s">
        <v>2512</v>
      </c>
      <c r="L808" s="825">
        <v>82.7</v>
      </c>
      <c r="M808" s="825">
        <v>82.7</v>
      </c>
      <c r="N808" s="822">
        <v>1</v>
      </c>
      <c r="O808" s="826">
        <v>0.5</v>
      </c>
      <c r="P808" s="825">
        <v>82.7</v>
      </c>
      <c r="Q808" s="827">
        <v>1</v>
      </c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30</v>
      </c>
      <c r="B809" s="822" t="s">
        <v>2955</v>
      </c>
      <c r="C809" s="822" t="s">
        <v>2959</v>
      </c>
      <c r="D809" s="823" t="s">
        <v>4176</v>
      </c>
      <c r="E809" s="824" t="s">
        <v>2972</v>
      </c>
      <c r="F809" s="822" t="s">
        <v>2956</v>
      </c>
      <c r="G809" s="822" t="s">
        <v>2988</v>
      </c>
      <c r="H809" s="822" t="s">
        <v>587</v>
      </c>
      <c r="I809" s="822" t="s">
        <v>2515</v>
      </c>
      <c r="J809" s="822" t="s">
        <v>2509</v>
      </c>
      <c r="K809" s="822" t="s">
        <v>2516</v>
      </c>
      <c r="L809" s="825">
        <v>279.52999999999997</v>
      </c>
      <c r="M809" s="825">
        <v>559.05999999999995</v>
      </c>
      <c r="N809" s="822">
        <v>2</v>
      </c>
      <c r="O809" s="826">
        <v>2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30</v>
      </c>
      <c r="B810" s="822" t="s">
        <v>2955</v>
      </c>
      <c r="C810" s="822" t="s">
        <v>2959</v>
      </c>
      <c r="D810" s="823" t="s">
        <v>4176</v>
      </c>
      <c r="E810" s="824" t="s">
        <v>2972</v>
      </c>
      <c r="F810" s="822" t="s">
        <v>2956</v>
      </c>
      <c r="G810" s="822" t="s">
        <v>2995</v>
      </c>
      <c r="H810" s="822" t="s">
        <v>329</v>
      </c>
      <c r="I810" s="822" t="s">
        <v>3971</v>
      </c>
      <c r="J810" s="822" t="s">
        <v>3972</v>
      </c>
      <c r="K810" s="822" t="s">
        <v>3973</v>
      </c>
      <c r="L810" s="825">
        <v>105.32</v>
      </c>
      <c r="M810" s="825">
        <v>105.32</v>
      </c>
      <c r="N810" s="822">
        <v>1</v>
      </c>
      <c r="O810" s="826">
        <v>1</v>
      </c>
      <c r="P810" s="825">
        <v>105.32</v>
      </c>
      <c r="Q810" s="827">
        <v>1</v>
      </c>
      <c r="R810" s="822">
        <v>1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30</v>
      </c>
      <c r="B811" s="822" t="s">
        <v>2955</v>
      </c>
      <c r="C811" s="822" t="s">
        <v>2959</v>
      </c>
      <c r="D811" s="823" t="s">
        <v>4176</v>
      </c>
      <c r="E811" s="824" t="s">
        <v>2972</v>
      </c>
      <c r="F811" s="822" t="s">
        <v>2956</v>
      </c>
      <c r="G811" s="822" t="s">
        <v>2995</v>
      </c>
      <c r="H811" s="822" t="s">
        <v>329</v>
      </c>
      <c r="I811" s="822" t="s">
        <v>2998</v>
      </c>
      <c r="J811" s="822" t="s">
        <v>2999</v>
      </c>
      <c r="K811" s="822"/>
      <c r="L811" s="825">
        <v>17.559999999999999</v>
      </c>
      <c r="M811" s="825">
        <v>52.679999999999993</v>
      </c>
      <c r="N811" s="822">
        <v>3</v>
      </c>
      <c r="O811" s="826">
        <v>0.5</v>
      </c>
      <c r="P811" s="825">
        <v>52.679999999999993</v>
      </c>
      <c r="Q811" s="827">
        <v>1</v>
      </c>
      <c r="R811" s="822">
        <v>3</v>
      </c>
      <c r="S811" s="827">
        <v>1</v>
      </c>
      <c r="T811" s="826">
        <v>0.5</v>
      </c>
      <c r="U811" s="828">
        <v>1</v>
      </c>
    </row>
    <row r="812" spans="1:21" ht="14.45" customHeight="1" x14ac:dyDescent="0.2">
      <c r="A812" s="821">
        <v>30</v>
      </c>
      <c r="B812" s="822" t="s">
        <v>2955</v>
      </c>
      <c r="C812" s="822" t="s">
        <v>2959</v>
      </c>
      <c r="D812" s="823" t="s">
        <v>4176</v>
      </c>
      <c r="E812" s="824" t="s">
        <v>2972</v>
      </c>
      <c r="F812" s="822" t="s">
        <v>2956</v>
      </c>
      <c r="G812" s="822" t="s">
        <v>3316</v>
      </c>
      <c r="H812" s="822" t="s">
        <v>587</v>
      </c>
      <c r="I812" s="822" t="s">
        <v>2937</v>
      </c>
      <c r="J812" s="822" t="s">
        <v>1593</v>
      </c>
      <c r="K812" s="822" t="s">
        <v>2938</v>
      </c>
      <c r="L812" s="825">
        <v>117.55</v>
      </c>
      <c r="M812" s="825">
        <v>117.55</v>
      </c>
      <c r="N812" s="822">
        <v>1</v>
      </c>
      <c r="O812" s="826">
        <v>0.5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30</v>
      </c>
      <c r="B813" s="822" t="s">
        <v>2955</v>
      </c>
      <c r="C813" s="822" t="s">
        <v>2959</v>
      </c>
      <c r="D813" s="823" t="s">
        <v>4176</v>
      </c>
      <c r="E813" s="824" t="s">
        <v>2972</v>
      </c>
      <c r="F813" s="822" t="s">
        <v>2956</v>
      </c>
      <c r="G813" s="822" t="s">
        <v>3316</v>
      </c>
      <c r="H813" s="822" t="s">
        <v>587</v>
      </c>
      <c r="I813" s="822" t="s">
        <v>2939</v>
      </c>
      <c r="J813" s="822" t="s">
        <v>1593</v>
      </c>
      <c r="K813" s="822" t="s">
        <v>2940</v>
      </c>
      <c r="L813" s="825">
        <v>176.32</v>
      </c>
      <c r="M813" s="825">
        <v>352.64</v>
      </c>
      <c r="N813" s="822">
        <v>2</v>
      </c>
      <c r="O813" s="826">
        <v>1.5</v>
      </c>
      <c r="P813" s="825"/>
      <c r="Q813" s="827">
        <v>0</v>
      </c>
      <c r="R813" s="822"/>
      <c r="S813" s="827">
        <v>0</v>
      </c>
      <c r="T813" s="826"/>
      <c r="U813" s="828">
        <v>0</v>
      </c>
    </row>
    <row r="814" spans="1:21" ht="14.45" customHeight="1" x14ac:dyDescent="0.2">
      <c r="A814" s="821">
        <v>30</v>
      </c>
      <c r="B814" s="822" t="s">
        <v>2955</v>
      </c>
      <c r="C814" s="822" t="s">
        <v>2959</v>
      </c>
      <c r="D814" s="823" t="s">
        <v>4176</v>
      </c>
      <c r="E814" s="824" t="s">
        <v>2972</v>
      </c>
      <c r="F814" s="822" t="s">
        <v>2956</v>
      </c>
      <c r="G814" s="822" t="s">
        <v>3317</v>
      </c>
      <c r="H814" s="822" t="s">
        <v>329</v>
      </c>
      <c r="I814" s="822" t="s">
        <v>3318</v>
      </c>
      <c r="J814" s="822" t="s">
        <v>3319</v>
      </c>
      <c r="K814" s="822" t="s">
        <v>2130</v>
      </c>
      <c r="L814" s="825">
        <v>0</v>
      </c>
      <c r="M814" s="825">
        <v>0</v>
      </c>
      <c r="N814" s="822">
        <v>1</v>
      </c>
      <c r="O814" s="826">
        <v>0.5</v>
      </c>
      <c r="P814" s="825"/>
      <c r="Q814" s="827"/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30</v>
      </c>
      <c r="B815" s="822" t="s">
        <v>2955</v>
      </c>
      <c r="C815" s="822" t="s">
        <v>2959</v>
      </c>
      <c r="D815" s="823" t="s">
        <v>4176</v>
      </c>
      <c r="E815" s="824" t="s">
        <v>2972</v>
      </c>
      <c r="F815" s="822" t="s">
        <v>2956</v>
      </c>
      <c r="G815" s="822" t="s">
        <v>3974</v>
      </c>
      <c r="H815" s="822" t="s">
        <v>329</v>
      </c>
      <c r="I815" s="822" t="s">
        <v>3975</v>
      </c>
      <c r="J815" s="822" t="s">
        <v>3976</v>
      </c>
      <c r="K815" s="822" t="s">
        <v>765</v>
      </c>
      <c r="L815" s="825">
        <v>78.33</v>
      </c>
      <c r="M815" s="825">
        <v>156.66</v>
      </c>
      <c r="N815" s="822">
        <v>2</v>
      </c>
      <c r="O815" s="826">
        <v>1</v>
      </c>
      <c r="P815" s="825">
        <v>156.66</v>
      </c>
      <c r="Q815" s="827">
        <v>1</v>
      </c>
      <c r="R815" s="822">
        <v>2</v>
      </c>
      <c r="S815" s="827">
        <v>1</v>
      </c>
      <c r="T815" s="826">
        <v>1</v>
      </c>
      <c r="U815" s="828">
        <v>1</v>
      </c>
    </row>
    <row r="816" spans="1:21" ht="14.45" customHeight="1" x14ac:dyDescent="0.2">
      <c r="A816" s="821">
        <v>30</v>
      </c>
      <c r="B816" s="822" t="s">
        <v>2955</v>
      </c>
      <c r="C816" s="822" t="s">
        <v>2959</v>
      </c>
      <c r="D816" s="823" t="s">
        <v>4176</v>
      </c>
      <c r="E816" s="824" t="s">
        <v>2972</v>
      </c>
      <c r="F816" s="822" t="s">
        <v>2956</v>
      </c>
      <c r="G816" s="822" t="s">
        <v>3974</v>
      </c>
      <c r="H816" s="822" t="s">
        <v>329</v>
      </c>
      <c r="I816" s="822" t="s">
        <v>3977</v>
      </c>
      <c r="J816" s="822" t="s">
        <v>3976</v>
      </c>
      <c r="K816" s="822" t="s">
        <v>765</v>
      </c>
      <c r="L816" s="825">
        <v>78.33</v>
      </c>
      <c r="M816" s="825">
        <v>234.99</v>
      </c>
      <c r="N816" s="822">
        <v>3</v>
      </c>
      <c r="O816" s="826">
        <v>1</v>
      </c>
      <c r="P816" s="825">
        <v>234.99</v>
      </c>
      <c r="Q816" s="827">
        <v>1</v>
      </c>
      <c r="R816" s="822">
        <v>3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30</v>
      </c>
      <c r="B817" s="822" t="s">
        <v>2955</v>
      </c>
      <c r="C817" s="822" t="s">
        <v>2959</v>
      </c>
      <c r="D817" s="823" t="s">
        <v>4176</v>
      </c>
      <c r="E817" s="824" t="s">
        <v>2972</v>
      </c>
      <c r="F817" s="822" t="s">
        <v>2956</v>
      </c>
      <c r="G817" s="822" t="s">
        <v>3006</v>
      </c>
      <c r="H817" s="822" t="s">
        <v>329</v>
      </c>
      <c r="I817" s="822" t="s">
        <v>3008</v>
      </c>
      <c r="J817" s="822" t="s">
        <v>766</v>
      </c>
      <c r="K817" s="822" t="s">
        <v>703</v>
      </c>
      <c r="L817" s="825">
        <v>65.989999999999995</v>
      </c>
      <c r="M817" s="825">
        <v>197.96999999999997</v>
      </c>
      <c r="N817" s="822">
        <v>3</v>
      </c>
      <c r="O817" s="826">
        <v>1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30</v>
      </c>
      <c r="B818" s="822" t="s">
        <v>2955</v>
      </c>
      <c r="C818" s="822" t="s">
        <v>2959</v>
      </c>
      <c r="D818" s="823" t="s">
        <v>4176</v>
      </c>
      <c r="E818" s="824" t="s">
        <v>2972</v>
      </c>
      <c r="F818" s="822" t="s">
        <v>2956</v>
      </c>
      <c r="G818" s="822" t="s">
        <v>3978</v>
      </c>
      <c r="H818" s="822" t="s">
        <v>329</v>
      </c>
      <c r="I818" s="822" t="s">
        <v>3979</v>
      </c>
      <c r="J818" s="822" t="s">
        <v>2018</v>
      </c>
      <c r="K818" s="822" t="s">
        <v>2019</v>
      </c>
      <c r="L818" s="825">
        <v>147.85</v>
      </c>
      <c r="M818" s="825">
        <v>147.85</v>
      </c>
      <c r="N818" s="822">
        <v>1</v>
      </c>
      <c r="O818" s="826">
        <v>1</v>
      </c>
      <c r="P818" s="825">
        <v>147.85</v>
      </c>
      <c r="Q818" s="827">
        <v>1</v>
      </c>
      <c r="R818" s="822">
        <v>1</v>
      </c>
      <c r="S818" s="827">
        <v>1</v>
      </c>
      <c r="T818" s="826">
        <v>1</v>
      </c>
      <c r="U818" s="828">
        <v>1</v>
      </c>
    </row>
    <row r="819" spans="1:21" ht="14.45" customHeight="1" x14ac:dyDescent="0.2">
      <c r="A819" s="821">
        <v>30</v>
      </c>
      <c r="B819" s="822" t="s">
        <v>2955</v>
      </c>
      <c r="C819" s="822" t="s">
        <v>2959</v>
      </c>
      <c r="D819" s="823" t="s">
        <v>4176</v>
      </c>
      <c r="E819" s="824" t="s">
        <v>2972</v>
      </c>
      <c r="F819" s="822" t="s">
        <v>2956</v>
      </c>
      <c r="G819" s="822" t="s">
        <v>3980</v>
      </c>
      <c r="H819" s="822" t="s">
        <v>329</v>
      </c>
      <c r="I819" s="822" t="s">
        <v>3981</v>
      </c>
      <c r="J819" s="822" t="s">
        <v>823</v>
      </c>
      <c r="K819" s="822" t="s">
        <v>3982</v>
      </c>
      <c r="L819" s="825">
        <v>93.61</v>
      </c>
      <c r="M819" s="825">
        <v>374.44</v>
      </c>
      <c r="N819" s="822">
        <v>4</v>
      </c>
      <c r="O819" s="826">
        <v>2</v>
      </c>
      <c r="P819" s="825">
        <v>374.44</v>
      </c>
      <c r="Q819" s="827">
        <v>1</v>
      </c>
      <c r="R819" s="822">
        <v>4</v>
      </c>
      <c r="S819" s="827">
        <v>1</v>
      </c>
      <c r="T819" s="826">
        <v>2</v>
      </c>
      <c r="U819" s="828">
        <v>1</v>
      </c>
    </row>
    <row r="820" spans="1:21" ht="14.45" customHeight="1" x14ac:dyDescent="0.2">
      <c r="A820" s="821">
        <v>30</v>
      </c>
      <c r="B820" s="822" t="s">
        <v>2955</v>
      </c>
      <c r="C820" s="822" t="s">
        <v>2959</v>
      </c>
      <c r="D820" s="823" t="s">
        <v>4176</v>
      </c>
      <c r="E820" s="824" t="s">
        <v>2972</v>
      </c>
      <c r="F820" s="822" t="s">
        <v>2956</v>
      </c>
      <c r="G820" s="822" t="s">
        <v>3014</v>
      </c>
      <c r="H820" s="822" t="s">
        <v>329</v>
      </c>
      <c r="I820" s="822" t="s">
        <v>3983</v>
      </c>
      <c r="J820" s="822" t="s">
        <v>3016</v>
      </c>
      <c r="K820" s="822" t="s">
        <v>3984</v>
      </c>
      <c r="L820" s="825">
        <v>47.46</v>
      </c>
      <c r="M820" s="825">
        <v>284.76</v>
      </c>
      <c r="N820" s="822">
        <v>6</v>
      </c>
      <c r="O820" s="826">
        <v>1</v>
      </c>
      <c r="P820" s="825">
        <v>284.76</v>
      </c>
      <c r="Q820" s="827">
        <v>1</v>
      </c>
      <c r="R820" s="822">
        <v>6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30</v>
      </c>
      <c r="B821" s="822" t="s">
        <v>2955</v>
      </c>
      <c r="C821" s="822" t="s">
        <v>2959</v>
      </c>
      <c r="D821" s="823" t="s">
        <v>4176</v>
      </c>
      <c r="E821" s="824" t="s">
        <v>2972</v>
      </c>
      <c r="F821" s="822" t="s">
        <v>2956</v>
      </c>
      <c r="G821" s="822" t="s">
        <v>3018</v>
      </c>
      <c r="H821" s="822" t="s">
        <v>329</v>
      </c>
      <c r="I821" s="822" t="s">
        <v>3328</v>
      </c>
      <c r="J821" s="822" t="s">
        <v>3329</v>
      </c>
      <c r="K821" s="822" t="s">
        <v>3330</v>
      </c>
      <c r="L821" s="825">
        <v>52.87</v>
      </c>
      <c r="M821" s="825">
        <v>211.48</v>
      </c>
      <c r="N821" s="822">
        <v>4</v>
      </c>
      <c r="O821" s="826">
        <v>1.5</v>
      </c>
      <c r="P821" s="825">
        <v>52.87</v>
      </c>
      <c r="Q821" s="827">
        <v>0.25</v>
      </c>
      <c r="R821" s="822">
        <v>1</v>
      </c>
      <c r="S821" s="827">
        <v>0.25</v>
      </c>
      <c r="T821" s="826">
        <v>1</v>
      </c>
      <c r="U821" s="828">
        <v>0.66666666666666663</v>
      </c>
    </row>
    <row r="822" spans="1:21" ht="14.45" customHeight="1" x14ac:dyDescent="0.2">
      <c r="A822" s="821">
        <v>30</v>
      </c>
      <c r="B822" s="822" t="s">
        <v>2955</v>
      </c>
      <c r="C822" s="822" t="s">
        <v>2959</v>
      </c>
      <c r="D822" s="823" t="s">
        <v>4176</v>
      </c>
      <c r="E822" s="824" t="s">
        <v>2972</v>
      </c>
      <c r="F822" s="822" t="s">
        <v>2956</v>
      </c>
      <c r="G822" s="822" t="s">
        <v>3018</v>
      </c>
      <c r="H822" s="822" t="s">
        <v>329</v>
      </c>
      <c r="I822" s="822" t="s">
        <v>3985</v>
      </c>
      <c r="J822" s="822" t="s">
        <v>3986</v>
      </c>
      <c r="K822" s="822" t="s">
        <v>3987</v>
      </c>
      <c r="L822" s="825">
        <v>70.48</v>
      </c>
      <c r="M822" s="825">
        <v>70.48</v>
      </c>
      <c r="N822" s="822">
        <v>1</v>
      </c>
      <c r="O822" s="826">
        <v>1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30</v>
      </c>
      <c r="B823" s="822" t="s">
        <v>2955</v>
      </c>
      <c r="C823" s="822" t="s">
        <v>2959</v>
      </c>
      <c r="D823" s="823" t="s">
        <v>4176</v>
      </c>
      <c r="E823" s="824" t="s">
        <v>2972</v>
      </c>
      <c r="F823" s="822" t="s">
        <v>2956</v>
      </c>
      <c r="G823" s="822" t="s">
        <v>3024</v>
      </c>
      <c r="H823" s="822" t="s">
        <v>329</v>
      </c>
      <c r="I823" s="822" t="s">
        <v>3988</v>
      </c>
      <c r="J823" s="822" t="s">
        <v>818</v>
      </c>
      <c r="K823" s="822" t="s">
        <v>840</v>
      </c>
      <c r="L823" s="825">
        <v>91.11</v>
      </c>
      <c r="M823" s="825">
        <v>91.11</v>
      </c>
      <c r="N823" s="822">
        <v>1</v>
      </c>
      <c r="O823" s="826">
        <v>0.5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30</v>
      </c>
      <c r="B824" s="822" t="s">
        <v>2955</v>
      </c>
      <c r="C824" s="822" t="s">
        <v>2959</v>
      </c>
      <c r="D824" s="823" t="s">
        <v>4176</v>
      </c>
      <c r="E824" s="824" t="s">
        <v>2972</v>
      </c>
      <c r="F824" s="822" t="s">
        <v>2956</v>
      </c>
      <c r="G824" s="822" t="s">
        <v>3024</v>
      </c>
      <c r="H824" s="822" t="s">
        <v>329</v>
      </c>
      <c r="I824" s="822" t="s">
        <v>3334</v>
      </c>
      <c r="J824" s="822" t="s">
        <v>818</v>
      </c>
      <c r="K824" s="822" t="s">
        <v>3335</v>
      </c>
      <c r="L824" s="825">
        <v>273.33</v>
      </c>
      <c r="M824" s="825">
        <v>1639.98</v>
      </c>
      <c r="N824" s="822">
        <v>6</v>
      </c>
      <c r="O824" s="826">
        <v>5</v>
      </c>
      <c r="P824" s="825">
        <v>546.66</v>
      </c>
      <c r="Q824" s="827">
        <v>0.33333333333333331</v>
      </c>
      <c r="R824" s="822">
        <v>2</v>
      </c>
      <c r="S824" s="827">
        <v>0.33333333333333331</v>
      </c>
      <c r="T824" s="826">
        <v>1.5</v>
      </c>
      <c r="U824" s="828">
        <v>0.3</v>
      </c>
    </row>
    <row r="825" spans="1:21" ht="14.45" customHeight="1" x14ac:dyDescent="0.2">
      <c r="A825" s="821">
        <v>30</v>
      </c>
      <c r="B825" s="822" t="s">
        <v>2955</v>
      </c>
      <c r="C825" s="822" t="s">
        <v>2959</v>
      </c>
      <c r="D825" s="823" t="s">
        <v>4176</v>
      </c>
      <c r="E825" s="824" t="s">
        <v>2972</v>
      </c>
      <c r="F825" s="822" t="s">
        <v>2956</v>
      </c>
      <c r="G825" s="822" t="s">
        <v>3028</v>
      </c>
      <c r="H825" s="822" t="s">
        <v>587</v>
      </c>
      <c r="I825" s="822" t="s">
        <v>2747</v>
      </c>
      <c r="J825" s="822" t="s">
        <v>847</v>
      </c>
      <c r="K825" s="822" t="s">
        <v>2748</v>
      </c>
      <c r="L825" s="825">
        <v>356.47</v>
      </c>
      <c r="M825" s="825">
        <v>1069.4100000000001</v>
      </c>
      <c r="N825" s="822">
        <v>3</v>
      </c>
      <c r="O825" s="826">
        <v>0.5</v>
      </c>
      <c r="P825" s="825"/>
      <c r="Q825" s="827">
        <v>0</v>
      </c>
      <c r="R825" s="822"/>
      <c r="S825" s="827">
        <v>0</v>
      </c>
      <c r="T825" s="826"/>
      <c r="U825" s="828">
        <v>0</v>
      </c>
    </row>
    <row r="826" spans="1:21" ht="14.45" customHeight="1" x14ac:dyDescent="0.2">
      <c r="A826" s="821">
        <v>30</v>
      </c>
      <c r="B826" s="822" t="s">
        <v>2955</v>
      </c>
      <c r="C826" s="822" t="s">
        <v>2959</v>
      </c>
      <c r="D826" s="823" t="s">
        <v>4176</v>
      </c>
      <c r="E826" s="824" t="s">
        <v>2972</v>
      </c>
      <c r="F826" s="822" t="s">
        <v>2956</v>
      </c>
      <c r="G826" s="822" t="s">
        <v>3028</v>
      </c>
      <c r="H826" s="822" t="s">
        <v>587</v>
      </c>
      <c r="I826" s="822" t="s">
        <v>2929</v>
      </c>
      <c r="J826" s="822" t="s">
        <v>847</v>
      </c>
      <c r="K826" s="822" t="s">
        <v>1849</v>
      </c>
      <c r="L826" s="825">
        <v>1585.33</v>
      </c>
      <c r="M826" s="825">
        <v>4755.99</v>
      </c>
      <c r="N826" s="822">
        <v>3</v>
      </c>
      <c r="O826" s="826">
        <v>2.5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30</v>
      </c>
      <c r="B827" s="822" t="s">
        <v>2955</v>
      </c>
      <c r="C827" s="822" t="s">
        <v>2959</v>
      </c>
      <c r="D827" s="823" t="s">
        <v>4176</v>
      </c>
      <c r="E827" s="824" t="s">
        <v>2972</v>
      </c>
      <c r="F827" s="822" t="s">
        <v>2956</v>
      </c>
      <c r="G827" s="822" t="s">
        <v>3028</v>
      </c>
      <c r="H827" s="822" t="s">
        <v>587</v>
      </c>
      <c r="I827" s="822" t="s">
        <v>2929</v>
      </c>
      <c r="J827" s="822" t="s">
        <v>847</v>
      </c>
      <c r="K827" s="822" t="s">
        <v>1849</v>
      </c>
      <c r="L827" s="825">
        <v>1069.3900000000001</v>
      </c>
      <c r="M827" s="825">
        <v>1069.3900000000001</v>
      </c>
      <c r="N827" s="822">
        <v>1</v>
      </c>
      <c r="O827" s="826">
        <v>1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30</v>
      </c>
      <c r="B828" s="822" t="s">
        <v>2955</v>
      </c>
      <c r="C828" s="822" t="s">
        <v>2959</v>
      </c>
      <c r="D828" s="823" t="s">
        <v>4176</v>
      </c>
      <c r="E828" s="824" t="s">
        <v>2972</v>
      </c>
      <c r="F828" s="822" t="s">
        <v>2956</v>
      </c>
      <c r="G828" s="822" t="s">
        <v>3989</v>
      </c>
      <c r="H828" s="822" t="s">
        <v>329</v>
      </c>
      <c r="I828" s="822" t="s">
        <v>3990</v>
      </c>
      <c r="J828" s="822" t="s">
        <v>919</v>
      </c>
      <c r="K828" s="822" t="s">
        <v>3991</v>
      </c>
      <c r="L828" s="825">
        <v>159.16999999999999</v>
      </c>
      <c r="M828" s="825">
        <v>477.51</v>
      </c>
      <c r="N828" s="822">
        <v>3</v>
      </c>
      <c r="O828" s="826">
        <v>2.5</v>
      </c>
      <c r="P828" s="825">
        <v>477.51</v>
      </c>
      <c r="Q828" s="827">
        <v>1</v>
      </c>
      <c r="R828" s="822">
        <v>3</v>
      </c>
      <c r="S828" s="827">
        <v>1</v>
      </c>
      <c r="T828" s="826">
        <v>2.5</v>
      </c>
      <c r="U828" s="828">
        <v>1</v>
      </c>
    </row>
    <row r="829" spans="1:21" ht="14.45" customHeight="1" x14ac:dyDescent="0.2">
      <c r="A829" s="821">
        <v>30</v>
      </c>
      <c r="B829" s="822" t="s">
        <v>2955</v>
      </c>
      <c r="C829" s="822" t="s">
        <v>2959</v>
      </c>
      <c r="D829" s="823" t="s">
        <v>4176</v>
      </c>
      <c r="E829" s="824" t="s">
        <v>2972</v>
      </c>
      <c r="F829" s="822" t="s">
        <v>2956</v>
      </c>
      <c r="G829" s="822" t="s">
        <v>3032</v>
      </c>
      <c r="H829" s="822" t="s">
        <v>329</v>
      </c>
      <c r="I829" s="822" t="s">
        <v>3353</v>
      </c>
      <c r="J829" s="822" t="s">
        <v>2729</v>
      </c>
      <c r="K829" s="822" t="s">
        <v>2702</v>
      </c>
      <c r="L829" s="825">
        <v>246.39</v>
      </c>
      <c r="M829" s="825">
        <v>492.78</v>
      </c>
      <c r="N829" s="822">
        <v>2</v>
      </c>
      <c r="O829" s="826">
        <v>1.5</v>
      </c>
      <c r="P829" s="825">
        <v>492.78</v>
      </c>
      <c r="Q829" s="827">
        <v>1</v>
      </c>
      <c r="R829" s="822">
        <v>2</v>
      </c>
      <c r="S829" s="827">
        <v>1</v>
      </c>
      <c r="T829" s="826">
        <v>1.5</v>
      </c>
      <c r="U829" s="828">
        <v>1</v>
      </c>
    </row>
    <row r="830" spans="1:21" ht="14.45" customHeight="1" x14ac:dyDescent="0.2">
      <c r="A830" s="821">
        <v>30</v>
      </c>
      <c r="B830" s="822" t="s">
        <v>2955</v>
      </c>
      <c r="C830" s="822" t="s">
        <v>2959</v>
      </c>
      <c r="D830" s="823" t="s">
        <v>4176</v>
      </c>
      <c r="E830" s="824" t="s">
        <v>2972</v>
      </c>
      <c r="F830" s="822" t="s">
        <v>2956</v>
      </c>
      <c r="G830" s="822" t="s">
        <v>3042</v>
      </c>
      <c r="H830" s="822" t="s">
        <v>587</v>
      </c>
      <c r="I830" s="822" t="s">
        <v>2400</v>
      </c>
      <c r="J830" s="822" t="s">
        <v>2401</v>
      </c>
      <c r="K830" s="822" t="s">
        <v>2402</v>
      </c>
      <c r="L830" s="825">
        <v>42.51</v>
      </c>
      <c r="M830" s="825">
        <v>127.53</v>
      </c>
      <c r="N830" s="822">
        <v>3</v>
      </c>
      <c r="O830" s="826">
        <v>1.5</v>
      </c>
      <c r="P830" s="825">
        <v>42.51</v>
      </c>
      <c r="Q830" s="827">
        <v>0.33333333333333331</v>
      </c>
      <c r="R830" s="822">
        <v>1</v>
      </c>
      <c r="S830" s="827">
        <v>0.33333333333333331</v>
      </c>
      <c r="T830" s="826">
        <v>0.5</v>
      </c>
      <c r="U830" s="828">
        <v>0.33333333333333331</v>
      </c>
    </row>
    <row r="831" spans="1:21" ht="14.45" customHeight="1" x14ac:dyDescent="0.2">
      <c r="A831" s="821">
        <v>30</v>
      </c>
      <c r="B831" s="822" t="s">
        <v>2955</v>
      </c>
      <c r="C831" s="822" t="s">
        <v>2959</v>
      </c>
      <c r="D831" s="823" t="s">
        <v>4176</v>
      </c>
      <c r="E831" s="824" t="s">
        <v>2972</v>
      </c>
      <c r="F831" s="822" t="s">
        <v>2956</v>
      </c>
      <c r="G831" s="822" t="s">
        <v>3043</v>
      </c>
      <c r="H831" s="822" t="s">
        <v>587</v>
      </c>
      <c r="I831" s="822" t="s">
        <v>2675</v>
      </c>
      <c r="J831" s="822" t="s">
        <v>2671</v>
      </c>
      <c r="K831" s="822" t="s">
        <v>2676</v>
      </c>
      <c r="L831" s="825">
        <v>339.47</v>
      </c>
      <c r="M831" s="825">
        <v>339.47</v>
      </c>
      <c r="N831" s="822">
        <v>1</v>
      </c>
      <c r="O831" s="826">
        <v>1</v>
      </c>
      <c r="P831" s="825">
        <v>339.47</v>
      </c>
      <c r="Q831" s="827">
        <v>1</v>
      </c>
      <c r="R831" s="822">
        <v>1</v>
      </c>
      <c r="S831" s="827">
        <v>1</v>
      </c>
      <c r="T831" s="826">
        <v>1</v>
      </c>
      <c r="U831" s="828">
        <v>1</v>
      </c>
    </row>
    <row r="832" spans="1:21" ht="14.45" customHeight="1" x14ac:dyDescent="0.2">
      <c r="A832" s="821">
        <v>30</v>
      </c>
      <c r="B832" s="822" t="s">
        <v>2955</v>
      </c>
      <c r="C832" s="822" t="s">
        <v>2959</v>
      </c>
      <c r="D832" s="823" t="s">
        <v>4176</v>
      </c>
      <c r="E832" s="824" t="s">
        <v>2972</v>
      </c>
      <c r="F832" s="822" t="s">
        <v>2956</v>
      </c>
      <c r="G832" s="822" t="s">
        <v>3043</v>
      </c>
      <c r="H832" s="822" t="s">
        <v>587</v>
      </c>
      <c r="I832" s="822" t="s">
        <v>3992</v>
      </c>
      <c r="J832" s="822" t="s">
        <v>2671</v>
      </c>
      <c r="K832" s="822" t="s">
        <v>3993</v>
      </c>
      <c r="L832" s="825">
        <v>226.31</v>
      </c>
      <c r="M832" s="825">
        <v>226.31</v>
      </c>
      <c r="N832" s="822">
        <v>1</v>
      </c>
      <c r="O832" s="826">
        <v>1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30</v>
      </c>
      <c r="B833" s="822" t="s">
        <v>2955</v>
      </c>
      <c r="C833" s="822" t="s">
        <v>2959</v>
      </c>
      <c r="D833" s="823" t="s">
        <v>4176</v>
      </c>
      <c r="E833" s="824" t="s">
        <v>2972</v>
      </c>
      <c r="F833" s="822" t="s">
        <v>2956</v>
      </c>
      <c r="G833" s="822" t="s">
        <v>3053</v>
      </c>
      <c r="H833" s="822" t="s">
        <v>329</v>
      </c>
      <c r="I833" s="822" t="s">
        <v>3054</v>
      </c>
      <c r="J833" s="822" t="s">
        <v>1563</v>
      </c>
      <c r="K833" s="822" t="s">
        <v>1564</v>
      </c>
      <c r="L833" s="825">
        <v>94.7</v>
      </c>
      <c r="M833" s="825">
        <v>1136.4000000000001</v>
      </c>
      <c r="N833" s="822">
        <v>12</v>
      </c>
      <c r="O833" s="826">
        <v>3.5</v>
      </c>
      <c r="P833" s="825">
        <v>852.30000000000007</v>
      </c>
      <c r="Q833" s="827">
        <v>0.75</v>
      </c>
      <c r="R833" s="822">
        <v>9</v>
      </c>
      <c r="S833" s="827">
        <v>0.75</v>
      </c>
      <c r="T833" s="826">
        <v>2.5</v>
      </c>
      <c r="U833" s="828">
        <v>0.7142857142857143</v>
      </c>
    </row>
    <row r="834" spans="1:21" ht="14.45" customHeight="1" x14ac:dyDescent="0.2">
      <c r="A834" s="821">
        <v>30</v>
      </c>
      <c r="B834" s="822" t="s">
        <v>2955</v>
      </c>
      <c r="C834" s="822" t="s">
        <v>2959</v>
      </c>
      <c r="D834" s="823" t="s">
        <v>4176</v>
      </c>
      <c r="E834" s="824" t="s">
        <v>2972</v>
      </c>
      <c r="F834" s="822" t="s">
        <v>2956</v>
      </c>
      <c r="G834" s="822" t="s">
        <v>3053</v>
      </c>
      <c r="H834" s="822" t="s">
        <v>329</v>
      </c>
      <c r="I834" s="822" t="s">
        <v>3054</v>
      </c>
      <c r="J834" s="822" t="s">
        <v>1563</v>
      </c>
      <c r="K834" s="822" t="s">
        <v>1564</v>
      </c>
      <c r="L834" s="825">
        <v>49.04</v>
      </c>
      <c r="M834" s="825">
        <v>294.24</v>
      </c>
      <c r="N834" s="822">
        <v>6</v>
      </c>
      <c r="O834" s="826">
        <v>1.5</v>
      </c>
      <c r="P834" s="825">
        <v>196.16</v>
      </c>
      <c r="Q834" s="827">
        <v>0.66666666666666663</v>
      </c>
      <c r="R834" s="822">
        <v>4</v>
      </c>
      <c r="S834" s="827">
        <v>0.66666666666666663</v>
      </c>
      <c r="T834" s="826">
        <v>1</v>
      </c>
      <c r="U834" s="828">
        <v>0.66666666666666663</v>
      </c>
    </row>
    <row r="835" spans="1:21" ht="14.45" customHeight="1" x14ac:dyDescent="0.2">
      <c r="A835" s="821">
        <v>30</v>
      </c>
      <c r="B835" s="822" t="s">
        <v>2955</v>
      </c>
      <c r="C835" s="822" t="s">
        <v>2959</v>
      </c>
      <c r="D835" s="823" t="s">
        <v>4176</v>
      </c>
      <c r="E835" s="824" t="s">
        <v>2972</v>
      </c>
      <c r="F835" s="822" t="s">
        <v>2956</v>
      </c>
      <c r="G835" s="822" t="s">
        <v>3994</v>
      </c>
      <c r="H835" s="822" t="s">
        <v>329</v>
      </c>
      <c r="I835" s="822" t="s">
        <v>3995</v>
      </c>
      <c r="J835" s="822" t="s">
        <v>3996</v>
      </c>
      <c r="K835" s="822" t="s">
        <v>3997</v>
      </c>
      <c r="L835" s="825">
        <v>982.84</v>
      </c>
      <c r="M835" s="825">
        <v>2948.52</v>
      </c>
      <c r="N835" s="822">
        <v>3</v>
      </c>
      <c r="O835" s="826">
        <v>1</v>
      </c>
      <c r="P835" s="825">
        <v>2948.52</v>
      </c>
      <c r="Q835" s="827">
        <v>1</v>
      </c>
      <c r="R835" s="822">
        <v>3</v>
      </c>
      <c r="S835" s="827">
        <v>1</v>
      </c>
      <c r="T835" s="826">
        <v>1</v>
      </c>
      <c r="U835" s="828">
        <v>1</v>
      </c>
    </row>
    <row r="836" spans="1:21" ht="14.45" customHeight="1" x14ac:dyDescent="0.2">
      <c r="A836" s="821">
        <v>30</v>
      </c>
      <c r="B836" s="822" t="s">
        <v>2955</v>
      </c>
      <c r="C836" s="822" t="s">
        <v>2959</v>
      </c>
      <c r="D836" s="823" t="s">
        <v>4176</v>
      </c>
      <c r="E836" s="824" t="s">
        <v>2972</v>
      </c>
      <c r="F836" s="822" t="s">
        <v>2956</v>
      </c>
      <c r="G836" s="822" t="s">
        <v>3395</v>
      </c>
      <c r="H836" s="822" t="s">
        <v>329</v>
      </c>
      <c r="I836" s="822" t="s">
        <v>3396</v>
      </c>
      <c r="J836" s="822" t="s">
        <v>1722</v>
      </c>
      <c r="K836" s="822" t="s">
        <v>3397</v>
      </c>
      <c r="L836" s="825">
        <v>42.14</v>
      </c>
      <c r="M836" s="825">
        <v>84.28</v>
      </c>
      <c r="N836" s="822">
        <v>2</v>
      </c>
      <c r="O836" s="826">
        <v>1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30</v>
      </c>
      <c r="B837" s="822" t="s">
        <v>2955</v>
      </c>
      <c r="C837" s="822" t="s">
        <v>2959</v>
      </c>
      <c r="D837" s="823" t="s">
        <v>4176</v>
      </c>
      <c r="E837" s="824" t="s">
        <v>2972</v>
      </c>
      <c r="F837" s="822" t="s">
        <v>2956</v>
      </c>
      <c r="G837" s="822" t="s">
        <v>3076</v>
      </c>
      <c r="H837" s="822" t="s">
        <v>587</v>
      </c>
      <c r="I837" s="822" t="s">
        <v>2361</v>
      </c>
      <c r="J837" s="822" t="s">
        <v>2359</v>
      </c>
      <c r="K837" s="822" t="s">
        <v>2362</v>
      </c>
      <c r="L837" s="825">
        <v>186.87</v>
      </c>
      <c r="M837" s="825">
        <v>186.87</v>
      </c>
      <c r="N837" s="822">
        <v>1</v>
      </c>
      <c r="O837" s="826">
        <v>1</v>
      </c>
      <c r="P837" s="825">
        <v>186.87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30</v>
      </c>
      <c r="B838" s="822" t="s">
        <v>2955</v>
      </c>
      <c r="C838" s="822" t="s">
        <v>2959</v>
      </c>
      <c r="D838" s="823" t="s">
        <v>4176</v>
      </c>
      <c r="E838" s="824" t="s">
        <v>2972</v>
      </c>
      <c r="F838" s="822" t="s">
        <v>2956</v>
      </c>
      <c r="G838" s="822" t="s">
        <v>3413</v>
      </c>
      <c r="H838" s="822" t="s">
        <v>329</v>
      </c>
      <c r="I838" s="822" t="s">
        <v>3420</v>
      </c>
      <c r="J838" s="822" t="s">
        <v>3415</v>
      </c>
      <c r="K838" s="822" t="s">
        <v>3416</v>
      </c>
      <c r="L838" s="825">
        <v>38.5</v>
      </c>
      <c r="M838" s="825">
        <v>38.5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30</v>
      </c>
      <c r="B839" s="822" t="s">
        <v>2955</v>
      </c>
      <c r="C839" s="822" t="s">
        <v>2959</v>
      </c>
      <c r="D839" s="823" t="s">
        <v>4176</v>
      </c>
      <c r="E839" s="824" t="s">
        <v>2972</v>
      </c>
      <c r="F839" s="822" t="s">
        <v>2956</v>
      </c>
      <c r="G839" s="822" t="s">
        <v>3086</v>
      </c>
      <c r="H839" s="822" t="s">
        <v>329</v>
      </c>
      <c r="I839" s="822" t="s">
        <v>3089</v>
      </c>
      <c r="J839" s="822" t="s">
        <v>3090</v>
      </c>
      <c r="K839" s="822" t="s">
        <v>3091</v>
      </c>
      <c r="L839" s="825">
        <v>10.55</v>
      </c>
      <c r="M839" s="825">
        <v>21.1</v>
      </c>
      <c r="N839" s="822">
        <v>2</v>
      </c>
      <c r="O839" s="826">
        <v>1</v>
      </c>
      <c r="P839" s="825">
        <v>21.1</v>
      </c>
      <c r="Q839" s="827">
        <v>1</v>
      </c>
      <c r="R839" s="822">
        <v>2</v>
      </c>
      <c r="S839" s="827">
        <v>1</v>
      </c>
      <c r="T839" s="826">
        <v>1</v>
      </c>
      <c r="U839" s="828">
        <v>1</v>
      </c>
    </row>
    <row r="840" spans="1:21" ht="14.45" customHeight="1" x14ac:dyDescent="0.2">
      <c r="A840" s="821">
        <v>30</v>
      </c>
      <c r="B840" s="822" t="s">
        <v>2955</v>
      </c>
      <c r="C840" s="822" t="s">
        <v>2959</v>
      </c>
      <c r="D840" s="823" t="s">
        <v>4176</v>
      </c>
      <c r="E840" s="824" t="s">
        <v>2972</v>
      </c>
      <c r="F840" s="822" t="s">
        <v>2956</v>
      </c>
      <c r="G840" s="822" t="s">
        <v>3103</v>
      </c>
      <c r="H840" s="822" t="s">
        <v>587</v>
      </c>
      <c r="I840" s="822" t="s">
        <v>2459</v>
      </c>
      <c r="J840" s="822" t="s">
        <v>2458</v>
      </c>
      <c r="K840" s="822" t="s">
        <v>2460</v>
      </c>
      <c r="L840" s="825">
        <v>62.18</v>
      </c>
      <c r="M840" s="825">
        <v>373.08</v>
      </c>
      <c r="N840" s="822">
        <v>6</v>
      </c>
      <c r="O840" s="826">
        <v>2</v>
      </c>
      <c r="P840" s="825">
        <v>373.08</v>
      </c>
      <c r="Q840" s="827">
        <v>1</v>
      </c>
      <c r="R840" s="822">
        <v>6</v>
      </c>
      <c r="S840" s="827">
        <v>1</v>
      </c>
      <c r="T840" s="826">
        <v>2</v>
      </c>
      <c r="U840" s="828">
        <v>1</v>
      </c>
    </row>
    <row r="841" spans="1:21" ht="14.45" customHeight="1" x14ac:dyDescent="0.2">
      <c r="A841" s="821">
        <v>30</v>
      </c>
      <c r="B841" s="822" t="s">
        <v>2955</v>
      </c>
      <c r="C841" s="822" t="s">
        <v>2959</v>
      </c>
      <c r="D841" s="823" t="s">
        <v>4176</v>
      </c>
      <c r="E841" s="824" t="s">
        <v>2972</v>
      </c>
      <c r="F841" s="822" t="s">
        <v>2956</v>
      </c>
      <c r="G841" s="822" t="s">
        <v>3107</v>
      </c>
      <c r="H841" s="822" t="s">
        <v>329</v>
      </c>
      <c r="I841" s="822" t="s">
        <v>3108</v>
      </c>
      <c r="J841" s="822" t="s">
        <v>3109</v>
      </c>
      <c r="K841" s="822" t="s">
        <v>3110</v>
      </c>
      <c r="L841" s="825">
        <v>888.77</v>
      </c>
      <c r="M841" s="825">
        <v>2666.31</v>
      </c>
      <c r="N841" s="822">
        <v>3</v>
      </c>
      <c r="O841" s="826">
        <v>1</v>
      </c>
      <c r="P841" s="825">
        <v>2666.31</v>
      </c>
      <c r="Q841" s="827">
        <v>1</v>
      </c>
      <c r="R841" s="822">
        <v>3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30</v>
      </c>
      <c r="B842" s="822" t="s">
        <v>2955</v>
      </c>
      <c r="C842" s="822" t="s">
        <v>2959</v>
      </c>
      <c r="D842" s="823" t="s">
        <v>4176</v>
      </c>
      <c r="E842" s="824" t="s">
        <v>2972</v>
      </c>
      <c r="F842" s="822" t="s">
        <v>2956</v>
      </c>
      <c r="G842" s="822" t="s">
        <v>3444</v>
      </c>
      <c r="H842" s="822" t="s">
        <v>329</v>
      </c>
      <c r="I842" s="822" t="s">
        <v>3998</v>
      </c>
      <c r="J842" s="822" t="s">
        <v>855</v>
      </c>
      <c r="K842" s="822" t="s">
        <v>2371</v>
      </c>
      <c r="L842" s="825">
        <v>38.56</v>
      </c>
      <c r="M842" s="825">
        <v>38.56</v>
      </c>
      <c r="N842" s="822">
        <v>1</v>
      </c>
      <c r="O842" s="826">
        <v>0.5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30</v>
      </c>
      <c r="B843" s="822" t="s">
        <v>2955</v>
      </c>
      <c r="C843" s="822" t="s">
        <v>2959</v>
      </c>
      <c r="D843" s="823" t="s">
        <v>4176</v>
      </c>
      <c r="E843" s="824" t="s">
        <v>2972</v>
      </c>
      <c r="F843" s="822" t="s">
        <v>2956</v>
      </c>
      <c r="G843" s="822" t="s">
        <v>3117</v>
      </c>
      <c r="H843" s="822" t="s">
        <v>329</v>
      </c>
      <c r="I843" s="822" t="s">
        <v>3118</v>
      </c>
      <c r="J843" s="822" t="s">
        <v>3119</v>
      </c>
      <c r="K843" s="822" t="s">
        <v>3120</v>
      </c>
      <c r="L843" s="825">
        <v>1228</v>
      </c>
      <c r="M843" s="825">
        <v>1228</v>
      </c>
      <c r="N843" s="822">
        <v>1</v>
      </c>
      <c r="O843" s="826">
        <v>1</v>
      </c>
      <c r="P843" s="825"/>
      <c r="Q843" s="827">
        <v>0</v>
      </c>
      <c r="R843" s="822"/>
      <c r="S843" s="827">
        <v>0</v>
      </c>
      <c r="T843" s="826"/>
      <c r="U843" s="828">
        <v>0</v>
      </c>
    </row>
    <row r="844" spans="1:21" ht="14.45" customHeight="1" x14ac:dyDescent="0.2">
      <c r="A844" s="821">
        <v>30</v>
      </c>
      <c r="B844" s="822" t="s">
        <v>2955</v>
      </c>
      <c r="C844" s="822" t="s">
        <v>2959</v>
      </c>
      <c r="D844" s="823" t="s">
        <v>4176</v>
      </c>
      <c r="E844" s="824" t="s">
        <v>2972</v>
      </c>
      <c r="F844" s="822" t="s">
        <v>2956</v>
      </c>
      <c r="G844" s="822" t="s">
        <v>3121</v>
      </c>
      <c r="H844" s="822" t="s">
        <v>587</v>
      </c>
      <c r="I844" s="822" t="s">
        <v>2322</v>
      </c>
      <c r="J844" s="822" t="s">
        <v>2323</v>
      </c>
      <c r="K844" s="822" t="s">
        <v>2324</v>
      </c>
      <c r="L844" s="825">
        <v>86.41</v>
      </c>
      <c r="M844" s="825">
        <v>259.23</v>
      </c>
      <c r="N844" s="822">
        <v>3</v>
      </c>
      <c r="O844" s="826">
        <v>1</v>
      </c>
      <c r="P844" s="825">
        <v>259.23</v>
      </c>
      <c r="Q844" s="827">
        <v>1</v>
      </c>
      <c r="R844" s="822">
        <v>3</v>
      </c>
      <c r="S844" s="827">
        <v>1</v>
      </c>
      <c r="T844" s="826">
        <v>1</v>
      </c>
      <c r="U844" s="828">
        <v>1</v>
      </c>
    </row>
    <row r="845" spans="1:21" ht="14.45" customHeight="1" x14ac:dyDescent="0.2">
      <c r="A845" s="821">
        <v>30</v>
      </c>
      <c r="B845" s="822" t="s">
        <v>2955</v>
      </c>
      <c r="C845" s="822" t="s">
        <v>2959</v>
      </c>
      <c r="D845" s="823" t="s">
        <v>4176</v>
      </c>
      <c r="E845" s="824" t="s">
        <v>2972</v>
      </c>
      <c r="F845" s="822" t="s">
        <v>2956</v>
      </c>
      <c r="G845" s="822" t="s">
        <v>3125</v>
      </c>
      <c r="H845" s="822" t="s">
        <v>329</v>
      </c>
      <c r="I845" s="822" t="s">
        <v>3999</v>
      </c>
      <c r="J845" s="822" t="s">
        <v>678</v>
      </c>
      <c r="K845" s="822" t="s">
        <v>682</v>
      </c>
      <c r="L845" s="825">
        <v>38.04</v>
      </c>
      <c r="M845" s="825">
        <v>76.08</v>
      </c>
      <c r="N845" s="822">
        <v>2</v>
      </c>
      <c r="O845" s="826">
        <v>1.5</v>
      </c>
      <c r="P845" s="825">
        <v>76.08</v>
      </c>
      <c r="Q845" s="827">
        <v>1</v>
      </c>
      <c r="R845" s="822">
        <v>2</v>
      </c>
      <c r="S845" s="827">
        <v>1</v>
      </c>
      <c r="T845" s="826">
        <v>1.5</v>
      </c>
      <c r="U845" s="828">
        <v>1</v>
      </c>
    </row>
    <row r="846" spans="1:21" ht="14.45" customHeight="1" x14ac:dyDescent="0.2">
      <c r="A846" s="821">
        <v>30</v>
      </c>
      <c r="B846" s="822" t="s">
        <v>2955</v>
      </c>
      <c r="C846" s="822" t="s">
        <v>2959</v>
      </c>
      <c r="D846" s="823" t="s">
        <v>4176</v>
      </c>
      <c r="E846" s="824" t="s">
        <v>2972</v>
      </c>
      <c r="F846" s="822" t="s">
        <v>2956</v>
      </c>
      <c r="G846" s="822" t="s">
        <v>3125</v>
      </c>
      <c r="H846" s="822" t="s">
        <v>329</v>
      </c>
      <c r="I846" s="822" t="s">
        <v>4000</v>
      </c>
      <c r="J846" s="822" t="s">
        <v>678</v>
      </c>
      <c r="K846" s="822" t="s">
        <v>683</v>
      </c>
      <c r="L846" s="825">
        <v>17.559999999999999</v>
      </c>
      <c r="M846" s="825">
        <v>52.679999999999993</v>
      </c>
      <c r="N846" s="822">
        <v>3</v>
      </c>
      <c r="O846" s="826">
        <v>1</v>
      </c>
      <c r="P846" s="825">
        <v>52.679999999999993</v>
      </c>
      <c r="Q846" s="827">
        <v>1</v>
      </c>
      <c r="R846" s="822">
        <v>3</v>
      </c>
      <c r="S846" s="827">
        <v>1</v>
      </c>
      <c r="T846" s="826">
        <v>1</v>
      </c>
      <c r="U846" s="828">
        <v>1</v>
      </c>
    </row>
    <row r="847" spans="1:21" ht="14.45" customHeight="1" x14ac:dyDescent="0.2">
      <c r="A847" s="821">
        <v>30</v>
      </c>
      <c r="B847" s="822" t="s">
        <v>2955</v>
      </c>
      <c r="C847" s="822" t="s">
        <v>2959</v>
      </c>
      <c r="D847" s="823" t="s">
        <v>4176</v>
      </c>
      <c r="E847" s="824" t="s">
        <v>2972</v>
      </c>
      <c r="F847" s="822" t="s">
        <v>2956</v>
      </c>
      <c r="G847" s="822" t="s">
        <v>3125</v>
      </c>
      <c r="H847" s="822" t="s">
        <v>329</v>
      </c>
      <c r="I847" s="822" t="s">
        <v>3461</v>
      </c>
      <c r="J847" s="822" t="s">
        <v>678</v>
      </c>
      <c r="K847" s="822" t="s">
        <v>680</v>
      </c>
      <c r="L847" s="825">
        <v>58.52</v>
      </c>
      <c r="M847" s="825">
        <v>117.04</v>
      </c>
      <c r="N847" s="822">
        <v>2</v>
      </c>
      <c r="O847" s="826">
        <v>1.5</v>
      </c>
      <c r="P847" s="825">
        <v>117.04</v>
      </c>
      <c r="Q847" s="827">
        <v>1</v>
      </c>
      <c r="R847" s="822">
        <v>2</v>
      </c>
      <c r="S847" s="827">
        <v>1</v>
      </c>
      <c r="T847" s="826">
        <v>1.5</v>
      </c>
      <c r="U847" s="828">
        <v>1</v>
      </c>
    </row>
    <row r="848" spans="1:21" ht="14.45" customHeight="1" x14ac:dyDescent="0.2">
      <c r="A848" s="821">
        <v>30</v>
      </c>
      <c r="B848" s="822" t="s">
        <v>2955</v>
      </c>
      <c r="C848" s="822" t="s">
        <v>2959</v>
      </c>
      <c r="D848" s="823" t="s">
        <v>4176</v>
      </c>
      <c r="E848" s="824" t="s">
        <v>2972</v>
      </c>
      <c r="F848" s="822" t="s">
        <v>2956</v>
      </c>
      <c r="G848" s="822" t="s">
        <v>3125</v>
      </c>
      <c r="H848" s="822" t="s">
        <v>587</v>
      </c>
      <c r="I848" s="822" t="s">
        <v>2425</v>
      </c>
      <c r="J848" s="822" t="s">
        <v>678</v>
      </c>
      <c r="K848" s="822" t="s">
        <v>682</v>
      </c>
      <c r="L848" s="825">
        <v>38.04</v>
      </c>
      <c r="M848" s="825">
        <v>38.04</v>
      </c>
      <c r="N848" s="822">
        <v>1</v>
      </c>
      <c r="O848" s="826">
        <v>1</v>
      </c>
      <c r="P848" s="825">
        <v>38.04</v>
      </c>
      <c r="Q848" s="827">
        <v>1</v>
      </c>
      <c r="R848" s="822">
        <v>1</v>
      </c>
      <c r="S848" s="827">
        <v>1</v>
      </c>
      <c r="T848" s="826">
        <v>1</v>
      </c>
      <c r="U848" s="828">
        <v>1</v>
      </c>
    </row>
    <row r="849" spans="1:21" ht="14.45" customHeight="1" x14ac:dyDescent="0.2">
      <c r="A849" s="821">
        <v>30</v>
      </c>
      <c r="B849" s="822" t="s">
        <v>2955</v>
      </c>
      <c r="C849" s="822" t="s">
        <v>2959</v>
      </c>
      <c r="D849" s="823" t="s">
        <v>4176</v>
      </c>
      <c r="E849" s="824" t="s">
        <v>2972</v>
      </c>
      <c r="F849" s="822" t="s">
        <v>2956</v>
      </c>
      <c r="G849" s="822" t="s">
        <v>3772</v>
      </c>
      <c r="H849" s="822" t="s">
        <v>587</v>
      </c>
      <c r="I849" s="822" t="s">
        <v>2834</v>
      </c>
      <c r="J849" s="822" t="s">
        <v>2384</v>
      </c>
      <c r="K849" s="822" t="s">
        <v>2835</v>
      </c>
      <c r="L849" s="825">
        <v>351.48</v>
      </c>
      <c r="M849" s="825">
        <v>351.48</v>
      </c>
      <c r="N849" s="822">
        <v>1</v>
      </c>
      <c r="O849" s="826">
        <v>1</v>
      </c>
      <c r="P849" s="825">
        <v>351.48</v>
      </c>
      <c r="Q849" s="827">
        <v>1</v>
      </c>
      <c r="R849" s="822">
        <v>1</v>
      </c>
      <c r="S849" s="827">
        <v>1</v>
      </c>
      <c r="T849" s="826">
        <v>1</v>
      </c>
      <c r="U849" s="828">
        <v>1</v>
      </c>
    </row>
    <row r="850" spans="1:21" ht="14.45" customHeight="1" x14ac:dyDescent="0.2">
      <c r="A850" s="821">
        <v>30</v>
      </c>
      <c r="B850" s="822" t="s">
        <v>2955</v>
      </c>
      <c r="C850" s="822" t="s">
        <v>2959</v>
      </c>
      <c r="D850" s="823" t="s">
        <v>4176</v>
      </c>
      <c r="E850" s="824" t="s">
        <v>2972</v>
      </c>
      <c r="F850" s="822" t="s">
        <v>2956</v>
      </c>
      <c r="G850" s="822" t="s">
        <v>3475</v>
      </c>
      <c r="H850" s="822" t="s">
        <v>329</v>
      </c>
      <c r="I850" s="822" t="s">
        <v>3476</v>
      </c>
      <c r="J850" s="822" t="s">
        <v>659</v>
      </c>
      <c r="K850" s="822" t="s">
        <v>617</v>
      </c>
      <c r="L850" s="825">
        <v>35.25</v>
      </c>
      <c r="M850" s="825">
        <v>35.25</v>
      </c>
      <c r="N850" s="822">
        <v>1</v>
      </c>
      <c r="O850" s="826">
        <v>1</v>
      </c>
      <c r="P850" s="825">
        <v>35.25</v>
      </c>
      <c r="Q850" s="827">
        <v>1</v>
      </c>
      <c r="R850" s="822">
        <v>1</v>
      </c>
      <c r="S850" s="827">
        <v>1</v>
      </c>
      <c r="T850" s="826">
        <v>1</v>
      </c>
      <c r="U850" s="828">
        <v>1</v>
      </c>
    </row>
    <row r="851" spans="1:21" ht="14.45" customHeight="1" x14ac:dyDescent="0.2">
      <c r="A851" s="821">
        <v>30</v>
      </c>
      <c r="B851" s="822" t="s">
        <v>2955</v>
      </c>
      <c r="C851" s="822" t="s">
        <v>2959</v>
      </c>
      <c r="D851" s="823" t="s">
        <v>4176</v>
      </c>
      <c r="E851" s="824" t="s">
        <v>2972</v>
      </c>
      <c r="F851" s="822" t="s">
        <v>2956</v>
      </c>
      <c r="G851" s="822" t="s">
        <v>3138</v>
      </c>
      <c r="H851" s="822" t="s">
        <v>329</v>
      </c>
      <c r="I851" s="822" t="s">
        <v>4001</v>
      </c>
      <c r="J851" s="822" t="s">
        <v>4002</v>
      </c>
      <c r="K851" s="822" t="s">
        <v>4003</v>
      </c>
      <c r="L851" s="825">
        <v>205.84</v>
      </c>
      <c r="M851" s="825">
        <v>205.84</v>
      </c>
      <c r="N851" s="822">
        <v>1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30</v>
      </c>
      <c r="B852" s="822" t="s">
        <v>2955</v>
      </c>
      <c r="C852" s="822" t="s">
        <v>2959</v>
      </c>
      <c r="D852" s="823" t="s">
        <v>4176</v>
      </c>
      <c r="E852" s="824" t="s">
        <v>2972</v>
      </c>
      <c r="F852" s="822" t="s">
        <v>2956</v>
      </c>
      <c r="G852" s="822" t="s">
        <v>3138</v>
      </c>
      <c r="H852" s="822" t="s">
        <v>329</v>
      </c>
      <c r="I852" s="822" t="s">
        <v>3141</v>
      </c>
      <c r="J852" s="822" t="s">
        <v>1020</v>
      </c>
      <c r="K852" s="822" t="s">
        <v>3142</v>
      </c>
      <c r="L852" s="825">
        <v>185.26</v>
      </c>
      <c r="M852" s="825">
        <v>185.26</v>
      </c>
      <c r="N852" s="822">
        <v>1</v>
      </c>
      <c r="O852" s="826">
        <v>1</v>
      </c>
      <c r="P852" s="825">
        <v>185.26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30</v>
      </c>
      <c r="B853" s="822" t="s">
        <v>2955</v>
      </c>
      <c r="C853" s="822" t="s">
        <v>2959</v>
      </c>
      <c r="D853" s="823" t="s">
        <v>4176</v>
      </c>
      <c r="E853" s="824" t="s">
        <v>2972</v>
      </c>
      <c r="F853" s="822" t="s">
        <v>2956</v>
      </c>
      <c r="G853" s="822" t="s">
        <v>3143</v>
      </c>
      <c r="H853" s="822" t="s">
        <v>587</v>
      </c>
      <c r="I853" s="822" t="s">
        <v>2295</v>
      </c>
      <c r="J853" s="822" t="s">
        <v>785</v>
      </c>
      <c r="K853" s="822" t="s">
        <v>2296</v>
      </c>
      <c r="L853" s="825">
        <v>28.81</v>
      </c>
      <c r="M853" s="825">
        <v>172.85999999999999</v>
      </c>
      <c r="N853" s="822">
        <v>6</v>
      </c>
      <c r="O853" s="826">
        <v>1.5</v>
      </c>
      <c r="P853" s="825">
        <v>86.429999999999993</v>
      </c>
      <c r="Q853" s="827">
        <v>0.5</v>
      </c>
      <c r="R853" s="822">
        <v>3</v>
      </c>
      <c r="S853" s="827">
        <v>0.5</v>
      </c>
      <c r="T853" s="826">
        <v>0.5</v>
      </c>
      <c r="U853" s="828">
        <v>0.33333333333333331</v>
      </c>
    </row>
    <row r="854" spans="1:21" ht="14.45" customHeight="1" x14ac:dyDescent="0.2">
      <c r="A854" s="821">
        <v>30</v>
      </c>
      <c r="B854" s="822" t="s">
        <v>2955</v>
      </c>
      <c r="C854" s="822" t="s">
        <v>2959</v>
      </c>
      <c r="D854" s="823" t="s">
        <v>4176</v>
      </c>
      <c r="E854" s="824" t="s">
        <v>2972</v>
      </c>
      <c r="F854" s="822" t="s">
        <v>2956</v>
      </c>
      <c r="G854" s="822" t="s">
        <v>3143</v>
      </c>
      <c r="H854" s="822" t="s">
        <v>329</v>
      </c>
      <c r="I854" s="822" t="s">
        <v>4004</v>
      </c>
      <c r="J854" s="822" t="s">
        <v>4005</v>
      </c>
      <c r="K854" s="822" t="s">
        <v>1370</v>
      </c>
      <c r="L854" s="825">
        <v>13.68</v>
      </c>
      <c r="M854" s="825">
        <v>13.68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30</v>
      </c>
      <c r="B855" s="822" t="s">
        <v>2955</v>
      </c>
      <c r="C855" s="822" t="s">
        <v>2959</v>
      </c>
      <c r="D855" s="823" t="s">
        <v>4176</v>
      </c>
      <c r="E855" s="824" t="s">
        <v>2972</v>
      </c>
      <c r="F855" s="822" t="s">
        <v>2956</v>
      </c>
      <c r="G855" s="822" t="s">
        <v>3497</v>
      </c>
      <c r="H855" s="822" t="s">
        <v>329</v>
      </c>
      <c r="I855" s="822" t="s">
        <v>3501</v>
      </c>
      <c r="J855" s="822" t="s">
        <v>3499</v>
      </c>
      <c r="K855" s="822" t="s">
        <v>3502</v>
      </c>
      <c r="L855" s="825">
        <v>218.62</v>
      </c>
      <c r="M855" s="825">
        <v>874.48</v>
      </c>
      <c r="N855" s="822">
        <v>4</v>
      </c>
      <c r="O855" s="826">
        <v>2.5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30</v>
      </c>
      <c r="B856" s="822" t="s">
        <v>2955</v>
      </c>
      <c r="C856" s="822" t="s">
        <v>2959</v>
      </c>
      <c r="D856" s="823" t="s">
        <v>4176</v>
      </c>
      <c r="E856" s="824" t="s">
        <v>2972</v>
      </c>
      <c r="F856" s="822" t="s">
        <v>2956</v>
      </c>
      <c r="G856" s="822" t="s">
        <v>3497</v>
      </c>
      <c r="H856" s="822" t="s">
        <v>329</v>
      </c>
      <c r="I856" s="822" t="s">
        <v>3503</v>
      </c>
      <c r="J856" s="822" t="s">
        <v>3499</v>
      </c>
      <c r="K856" s="822" t="s">
        <v>3504</v>
      </c>
      <c r="L856" s="825">
        <v>437.23</v>
      </c>
      <c r="M856" s="825">
        <v>874.46</v>
      </c>
      <c r="N856" s="822">
        <v>2</v>
      </c>
      <c r="O856" s="826">
        <v>1</v>
      </c>
      <c r="P856" s="825">
        <v>874.46</v>
      </c>
      <c r="Q856" s="827">
        <v>1</v>
      </c>
      <c r="R856" s="822">
        <v>2</v>
      </c>
      <c r="S856" s="827">
        <v>1</v>
      </c>
      <c r="T856" s="826">
        <v>1</v>
      </c>
      <c r="U856" s="828">
        <v>1</v>
      </c>
    </row>
    <row r="857" spans="1:21" ht="14.45" customHeight="1" x14ac:dyDescent="0.2">
      <c r="A857" s="821">
        <v>30</v>
      </c>
      <c r="B857" s="822" t="s">
        <v>2955</v>
      </c>
      <c r="C857" s="822" t="s">
        <v>2959</v>
      </c>
      <c r="D857" s="823" t="s">
        <v>4176</v>
      </c>
      <c r="E857" s="824" t="s">
        <v>2972</v>
      </c>
      <c r="F857" s="822" t="s">
        <v>2956</v>
      </c>
      <c r="G857" s="822" t="s">
        <v>3505</v>
      </c>
      <c r="H857" s="822" t="s">
        <v>329</v>
      </c>
      <c r="I857" s="822" t="s">
        <v>4006</v>
      </c>
      <c r="J857" s="822" t="s">
        <v>4007</v>
      </c>
      <c r="K857" s="822" t="s">
        <v>4008</v>
      </c>
      <c r="L857" s="825">
        <v>107.37</v>
      </c>
      <c r="M857" s="825">
        <v>214.74</v>
      </c>
      <c r="N857" s="822">
        <v>2</v>
      </c>
      <c r="O857" s="826">
        <v>1</v>
      </c>
      <c r="P857" s="825">
        <v>214.74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30</v>
      </c>
      <c r="B858" s="822" t="s">
        <v>2955</v>
      </c>
      <c r="C858" s="822" t="s">
        <v>2959</v>
      </c>
      <c r="D858" s="823" t="s">
        <v>4176</v>
      </c>
      <c r="E858" s="824" t="s">
        <v>2972</v>
      </c>
      <c r="F858" s="822" t="s">
        <v>2956</v>
      </c>
      <c r="G858" s="822" t="s">
        <v>4009</v>
      </c>
      <c r="H858" s="822" t="s">
        <v>329</v>
      </c>
      <c r="I858" s="822" t="s">
        <v>4010</v>
      </c>
      <c r="J858" s="822" t="s">
        <v>4011</v>
      </c>
      <c r="K858" s="822" t="s">
        <v>4012</v>
      </c>
      <c r="L858" s="825">
        <v>0</v>
      </c>
      <c r="M858" s="825">
        <v>0</v>
      </c>
      <c r="N858" s="822">
        <v>1</v>
      </c>
      <c r="O858" s="826">
        <v>1</v>
      </c>
      <c r="P858" s="825">
        <v>0</v>
      </c>
      <c r="Q858" s="827"/>
      <c r="R858" s="822">
        <v>1</v>
      </c>
      <c r="S858" s="827">
        <v>1</v>
      </c>
      <c r="T858" s="826">
        <v>1</v>
      </c>
      <c r="U858" s="828">
        <v>1</v>
      </c>
    </row>
    <row r="859" spans="1:21" ht="14.45" customHeight="1" x14ac:dyDescent="0.2">
      <c r="A859" s="821">
        <v>30</v>
      </c>
      <c r="B859" s="822" t="s">
        <v>2955</v>
      </c>
      <c r="C859" s="822" t="s">
        <v>2959</v>
      </c>
      <c r="D859" s="823" t="s">
        <v>4176</v>
      </c>
      <c r="E859" s="824" t="s">
        <v>2972</v>
      </c>
      <c r="F859" s="822" t="s">
        <v>2956</v>
      </c>
      <c r="G859" s="822" t="s">
        <v>3155</v>
      </c>
      <c r="H859" s="822" t="s">
        <v>587</v>
      </c>
      <c r="I859" s="822" t="s">
        <v>2472</v>
      </c>
      <c r="J859" s="822" t="s">
        <v>2471</v>
      </c>
      <c r="K859" s="822" t="s">
        <v>2473</v>
      </c>
      <c r="L859" s="825">
        <v>7.47</v>
      </c>
      <c r="M859" s="825">
        <v>29.88</v>
      </c>
      <c r="N859" s="822">
        <v>4</v>
      </c>
      <c r="O859" s="826">
        <v>1</v>
      </c>
      <c r="P859" s="825">
        <v>29.88</v>
      </c>
      <c r="Q859" s="827">
        <v>1</v>
      </c>
      <c r="R859" s="822">
        <v>4</v>
      </c>
      <c r="S859" s="827">
        <v>1</v>
      </c>
      <c r="T859" s="826">
        <v>1</v>
      </c>
      <c r="U859" s="828">
        <v>1</v>
      </c>
    </row>
    <row r="860" spans="1:21" ht="14.45" customHeight="1" x14ac:dyDescent="0.2">
      <c r="A860" s="821">
        <v>30</v>
      </c>
      <c r="B860" s="822" t="s">
        <v>2955</v>
      </c>
      <c r="C860" s="822" t="s">
        <v>2959</v>
      </c>
      <c r="D860" s="823" t="s">
        <v>4176</v>
      </c>
      <c r="E860" s="824" t="s">
        <v>2972</v>
      </c>
      <c r="F860" s="822" t="s">
        <v>2956</v>
      </c>
      <c r="G860" s="822" t="s">
        <v>3155</v>
      </c>
      <c r="H860" s="822" t="s">
        <v>587</v>
      </c>
      <c r="I860" s="822" t="s">
        <v>2474</v>
      </c>
      <c r="J860" s="822" t="s">
        <v>2471</v>
      </c>
      <c r="K860" s="822" t="s">
        <v>2475</v>
      </c>
      <c r="L860" s="825">
        <v>11.48</v>
      </c>
      <c r="M860" s="825">
        <v>45.92</v>
      </c>
      <c r="N860" s="822">
        <v>4</v>
      </c>
      <c r="O860" s="826">
        <v>1</v>
      </c>
      <c r="P860" s="825">
        <v>45.92</v>
      </c>
      <c r="Q860" s="827">
        <v>1</v>
      </c>
      <c r="R860" s="822">
        <v>4</v>
      </c>
      <c r="S860" s="827">
        <v>1</v>
      </c>
      <c r="T860" s="826">
        <v>1</v>
      </c>
      <c r="U860" s="828">
        <v>1</v>
      </c>
    </row>
    <row r="861" spans="1:21" ht="14.45" customHeight="1" x14ac:dyDescent="0.2">
      <c r="A861" s="821">
        <v>30</v>
      </c>
      <c r="B861" s="822" t="s">
        <v>2955</v>
      </c>
      <c r="C861" s="822" t="s">
        <v>2959</v>
      </c>
      <c r="D861" s="823" t="s">
        <v>4176</v>
      </c>
      <c r="E861" s="824" t="s">
        <v>2972</v>
      </c>
      <c r="F861" s="822" t="s">
        <v>2956</v>
      </c>
      <c r="G861" s="822" t="s">
        <v>4013</v>
      </c>
      <c r="H861" s="822" t="s">
        <v>329</v>
      </c>
      <c r="I861" s="822" t="s">
        <v>4014</v>
      </c>
      <c r="J861" s="822" t="s">
        <v>4015</v>
      </c>
      <c r="K861" s="822" t="s">
        <v>4016</v>
      </c>
      <c r="L861" s="825">
        <v>170.77</v>
      </c>
      <c r="M861" s="825">
        <v>341.54</v>
      </c>
      <c r="N861" s="822">
        <v>2</v>
      </c>
      <c r="O861" s="826">
        <v>1</v>
      </c>
      <c r="P861" s="825">
        <v>341.54</v>
      </c>
      <c r="Q861" s="827">
        <v>1</v>
      </c>
      <c r="R861" s="822">
        <v>2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30</v>
      </c>
      <c r="B862" s="822" t="s">
        <v>2955</v>
      </c>
      <c r="C862" s="822" t="s">
        <v>2959</v>
      </c>
      <c r="D862" s="823" t="s">
        <v>4176</v>
      </c>
      <c r="E862" s="824" t="s">
        <v>2972</v>
      </c>
      <c r="F862" s="822" t="s">
        <v>2956</v>
      </c>
      <c r="G862" s="822" t="s">
        <v>3156</v>
      </c>
      <c r="H862" s="822" t="s">
        <v>329</v>
      </c>
      <c r="I862" s="822" t="s">
        <v>4017</v>
      </c>
      <c r="J862" s="822" t="s">
        <v>1454</v>
      </c>
      <c r="K862" s="822" t="s">
        <v>1377</v>
      </c>
      <c r="L862" s="825">
        <v>316.33</v>
      </c>
      <c r="M862" s="825">
        <v>316.33</v>
      </c>
      <c r="N862" s="822">
        <v>1</v>
      </c>
      <c r="O862" s="826">
        <v>0.5</v>
      </c>
      <c r="P862" s="825">
        <v>316.33</v>
      </c>
      <c r="Q862" s="827">
        <v>1</v>
      </c>
      <c r="R862" s="822">
        <v>1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30</v>
      </c>
      <c r="B863" s="822" t="s">
        <v>2955</v>
      </c>
      <c r="C863" s="822" t="s">
        <v>2959</v>
      </c>
      <c r="D863" s="823" t="s">
        <v>4176</v>
      </c>
      <c r="E863" s="824" t="s">
        <v>2972</v>
      </c>
      <c r="F863" s="822" t="s">
        <v>2956</v>
      </c>
      <c r="G863" s="822" t="s">
        <v>3165</v>
      </c>
      <c r="H863" s="822" t="s">
        <v>329</v>
      </c>
      <c r="I863" s="822" t="s">
        <v>3521</v>
      </c>
      <c r="J863" s="822" t="s">
        <v>3167</v>
      </c>
      <c r="K863" s="822" t="s">
        <v>3522</v>
      </c>
      <c r="L863" s="825">
        <v>352.3</v>
      </c>
      <c r="M863" s="825">
        <v>1761.5</v>
      </c>
      <c r="N863" s="822">
        <v>5</v>
      </c>
      <c r="O863" s="826">
        <v>2</v>
      </c>
      <c r="P863" s="825"/>
      <c r="Q863" s="827">
        <v>0</v>
      </c>
      <c r="R863" s="822"/>
      <c r="S863" s="827">
        <v>0</v>
      </c>
      <c r="T863" s="826"/>
      <c r="U863" s="828">
        <v>0</v>
      </c>
    </row>
    <row r="864" spans="1:21" ht="14.45" customHeight="1" x14ac:dyDescent="0.2">
      <c r="A864" s="821">
        <v>30</v>
      </c>
      <c r="B864" s="822" t="s">
        <v>2955</v>
      </c>
      <c r="C864" s="822" t="s">
        <v>2959</v>
      </c>
      <c r="D864" s="823" t="s">
        <v>4176</v>
      </c>
      <c r="E864" s="824" t="s">
        <v>2972</v>
      </c>
      <c r="F864" s="822" t="s">
        <v>2956</v>
      </c>
      <c r="G864" s="822" t="s">
        <v>3165</v>
      </c>
      <c r="H864" s="822" t="s">
        <v>329</v>
      </c>
      <c r="I864" s="822" t="s">
        <v>3166</v>
      </c>
      <c r="J864" s="822" t="s">
        <v>3167</v>
      </c>
      <c r="K864" s="822" t="s">
        <v>3168</v>
      </c>
      <c r="L864" s="825">
        <v>528.44000000000005</v>
      </c>
      <c r="M864" s="825">
        <v>2642.2000000000003</v>
      </c>
      <c r="N864" s="822">
        <v>5</v>
      </c>
      <c r="O864" s="826">
        <v>1.5</v>
      </c>
      <c r="P864" s="825">
        <v>2642.2000000000003</v>
      </c>
      <c r="Q864" s="827">
        <v>1</v>
      </c>
      <c r="R864" s="822">
        <v>5</v>
      </c>
      <c r="S864" s="827">
        <v>1</v>
      </c>
      <c r="T864" s="826">
        <v>1.5</v>
      </c>
      <c r="U864" s="828">
        <v>1</v>
      </c>
    </row>
    <row r="865" spans="1:21" ht="14.45" customHeight="1" x14ac:dyDescent="0.2">
      <c r="A865" s="821">
        <v>30</v>
      </c>
      <c r="B865" s="822" t="s">
        <v>2955</v>
      </c>
      <c r="C865" s="822" t="s">
        <v>2959</v>
      </c>
      <c r="D865" s="823" t="s">
        <v>4176</v>
      </c>
      <c r="E865" s="824" t="s">
        <v>2972</v>
      </c>
      <c r="F865" s="822" t="s">
        <v>2956</v>
      </c>
      <c r="G865" s="822" t="s">
        <v>3169</v>
      </c>
      <c r="H865" s="822" t="s">
        <v>329</v>
      </c>
      <c r="I865" s="822" t="s">
        <v>3532</v>
      </c>
      <c r="J865" s="822" t="s">
        <v>3171</v>
      </c>
      <c r="K865" s="822" t="s">
        <v>770</v>
      </c>
      <c r="L865" s="825">
        <v>84.83</v>
      </c>
      <c r="M865" s="825">
        <v>254.49</v>
      </c>
      <c r="N865" s="822">
        <v>3</v>
      </c>
      <c r="O865" s="826">
        <v>0.5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30</v>
      </c>
      <c r="B866" s="822" t="s">
        <v>2955</v>
      </c>
      <c r="C866" s="822" t="s">
        <v>2959</v>
      </c>
      <c r="D866" s="823" t="s">
        <v>4176</v>
      </c>
      <c r="E866" s="824" t="s">
        <v>2972</v>
      </c>
      <c r="F866" s="822" t="s">
        <v>2956</v>
      </c>
      <c r="G866" s="822" t="s">
        <v>3169</v>
      </c>
      <c r="H866" s="822" t="s">
        <v>329</v>
      </c>
      <c r="I866" s="822" t="s">
        <v>3170</v>
      </c>
      <c r="J866" s="822" t="s">
        <v>3171</v>
      </c>
      <c r="K866" s="822" t="s">
        <v>703</v>
      </c>
      <c r="L866" s="825">
        <v>93.18</v>
      </c>
      <c r="M866" s="825">
        <v>652.26</v>
      </c>
      <c r="N866" s="822">
        <v>7</v>
      </c>
      <c r="O866" s="826">
        <v>2.5</v>
      </c>
      <c r="P866" s="825">
        <v>93.18</v>
      </c>
      <c r="Q866" s="827">
        <v>0.14285714285714288</v>
      </c>
      <c r="R866" s="822">
        <v>1</v>
      </c>
      <c r="S866" s="827">
        <v>0.14285714285714285</v>
      </c>
      <c r="T866" s="826">
        <v>1</v>
      </c>
      <c r="U866" s="828">
        <v>0.4</v>
      </c>
    </row>
    <row r="867" spans="1:21" ht="14.45" customHeight="1" x14ac:dyDescent="0.2">
      <c r="A867" s="821">
        <v>30</v>
      </c>
      <c r="B867" s="822" t="s">
        <v>2955</v>
      </c>
      <c r="C867" s="822" t="s">
        <v>2959</v>
      </c>
      <c r="D867" s="823" t="s">
        <v>4176</v>
      </c>
      <c r="E867" s="824" t="s">
        <v>2972</v>
      </c>
      <c r="F867" s="822" t="s">
        <v>2956</v>
      </c>
      <c r="G867" s="822" t="s">
        <v>3169</v>
      </c>
      <c r="H867" s="822" t="s">
        <v>329</v>
      </c>
      <c r="I867" s="822" t="s">
        <v>3170</v>
      </c>
      <c r="J867" s="822" t="s">
        <v>3171</v>
      </c>
      <c r="K867" s="822" t="s">
        <v>703</v>
      </c>
      <c r="L867" s="825">
        <v>55.14</v>
      </c>
      <c r="M867" s="825">
        <v>330.84000000000003</v>
      </c>
      <c r="N867" s="822">
        <v>6</v>
      </c>
      <c r="O867" s="826">
        <v>1</v>
      </c>
      <c r="P867" s="825"/>
      <c r="Q867" s="827">
        <v>0</v>
      </c>
      <c r="R867" s="822"/>
      <c r="S867" s="827">
        <v>0</v>
      </c>
      <c r="T867" s="826"/>
      <c r="U867" s="828">
        <v>0</v>
      </c>
    </row>
    <row r="868" spans="1:21" ht="14.45" customHeight="1" x14ac:dyDescent="0.2">
      <c r="A868" s="821">
        <v>30</v>
      </c>
      <c r="B868" s="822" t="s">
        <v>2955</v>
      </c>
      <c r="C868" s="822" t="s">
        <v>2959</v>
      </c>
      <c r="D868" s="823" t="s">
        <v>4176</v>
      </c>
      <c r="E868" s="824" t="s">
        <v>2972</v>
      </c>
      <c r="F868" s="822" t="s">
        <v>2956</v>
      </c>
      <c r="G868" s="822" t="s">
        <v>3173</v>
      </c>
      <c r="H868" s="822" t="s">
        <v>329</v>
      </c>
      <c r="I868" s="822" t="s">
        <v>3536</v>
      </c>
      <c r="J868" s="822" t="s">
        <v>1142</v>
      </c>
      <c r="K868" s="822" t="s">
        <v>3537</v>
      </c>
      <c r="L868" s="825">
        <v>0</v>
      </c>
      <c r="M868" s="825">
        <v>0</v>
      </c>
      <c r="N868" s="822">
        <v>34</v>
      </c>
      <c r="O868" s="826">
        <v>9.5</v>
      </c>
      <c r="P868" s="825">
        <v>0</v>
      </c>
      <c r="Q868" s="827"/>
      <c r="R868" s="822">
        <v>24</v>
      </c>
      <c r="S868" s="827">
        <v>0.70588235294117652</v>
      </c>
      <c r="T868" s="826">
        <v>6</v>
      </c>
      <c r="U868" s="828">
        <v>0.63157894736842102</v>
      </c>
    </row>
    <row r="869" spans="1:21" ht="14.45" customHeight="1" x14ac:dyDescent="0.2">
      <c r="A869" s="821">
        <v>30</v>
      </c>
      <c r="B869" s="822" t="s">
        <v>2955</v>
      </c>
      <c r="C869" s="822" t="s">
        <v>2959</v>
      </c>
      <c r="D869" s="823" t="s">
        <v>4176</v>
      </c>
      <c r="E869" s="824" t="s">
        <v>2972</v>
      </c>
      <c r="F869" s="822" t="s">
        <v>2956</v>
      </c>
      <c r="G869" s="822" t="s">
        <v>3182</v>
      </c>
      <c r="H869" s="822" t="s">
        <v>587</v>
      </c>
      <c r="I869" s="822" t="s">
        <v>2652</v>
      </c>
      <c r="J869" s="822" t="s">
        <v>1280</v>
      </c>
      <c r="K869" s="822" t="s">
        <v>1282</v>
      </c>
      <c r="L869" s="825">
        <v>0</v>
      </c>
      <c r="M869" s="825">
        <v>0</v>
      </c>
      <c r="N869" s="822">
        <v>9</v>
      </c>
      <c r="O869" s="826">
        <v>4.5</v>
      </c>
      <c r="P869" s="825">
        <v>0</v>
      </c>
      <c r="Q869" s="827"/>
      <c r="R869" s="822">
        <v>5</v>
      </c>
      <c r="S869" s="827">
        <v>0.55555555555555558</v>
      </c>
      <c r="T869" s="826">
        <v>2.5</v>
      </c>
      <c r="U869" s="828">
        <v>0.55555555555555558</v>
      </c>
    </row>
    <row r="870" spans="1:21" ht="14.45" customHeight="1" x14ac:dyDescent="0.2">
      <c r="A870" s="821">
        <v>30</v>
      </c>
      <c r="B870" s="822" t="s">
        <v>2955</v>
      </c>
      <c r="C870" s="822" t="s">
        <v>2959</v>
      </c>
      <c r="D870" s="823" t="s">
        <v>4176</v>
      </c>
      <c r="E870" s="824" t="s">
        <v>2972</v>
      </c>
      <c r="F870" s="822" t="s">
        <v>2956</v>
      </c>
      <c r="G870" s="822" t="s">
        <v>3544</v>
      </c>
      <c r="H870" s="822" t="s">
        <v>329</v>
      </c>
      <c r="I870" s="822" t="s">
        <v>3545</v>
      </c>
      <c r="J870" s="822" t="s">
        <v>3546</v>
      </c>
      <c r="K870" s="822" t="s">
        <v>2081</v>
      </c>
      <c r="L870" s="825">
        <v>120.14</v>
      </c>
      <c r="M870" s="825">
        <v>240.28</v>
      </c>
      <c r="N870" s="822">
        <v>2</v>
      </c>
      <c r="O870" s="826">
        <v>1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30</v>
      </c>
      <c r="B871" s="822" t="s">
        <v>2955</v>
      </c>
      <c r="C871" s="822" t="s">
        <v>2959</v>
      </c>
      <c r="D871" s="823" t="s">
        <v>4176</v>
      </c>
      <c r="E871" s="824" t="s">
        <v>2972</v>
      </c>
      <c r="F871" s="822" t="s">
        <v>2956</v>
      </c>
      <c r="G871" s="822" t="s">
        <v>3185</v>
      </c>
      <c r="H871" s="822" t="s">
        <v>329</v>
      </c>
      <c r="I871" s="822" t="s">
        <v>3188</v>
      </c>
      <c r="J871" s="822" t="s">
        <v>1551</v>
      </c>
      <c r="K871" s="822" t="s">
        <v>1041</v>
      </c>
      <c r="L871" s="825">
        <v>42.08</v>
      </c>
      <c r="M871" s="825">
        <v>84.16</v>
      </c>
      <c r="N871" s="822">
        <v>2</v>
      </c>
      <c r="O871" s="826">
        <v>0.5</v>
      </c>
      <c r="P871" s="825">
        <v>84.16</v>
      </c>
      <c r="Q871" s="827">
        <v>1</v>
      </c>
      <c r="R871" s="822">
        <v>2</v>
      </c>
      <c r="S871" s="827">
        <v>1</v>
      </c>
      <c r="T871" s="826">
        <v>0.5</v>
      </c>
      <c r="U871" s="828">
        <v>1</v>
      </c>
    </row>
    <row r="872" spans="1:21" ht="14.45" customHeight="1" x14ac:dyDescent="0.2">
      <c r="A872" s="821">
        <v>30</v>
      </c>
      <c r="B872" s="822" t="s">
        <v>2955</v>
      </c>
      <c r="C872" s="822" t="s">
        <v>2959</v>
      </c>
      <c r="D872" s="823" t="s">
        <v>4176</v>
      </c>
      <c r="E872" s="824" t="s">
        <v>2972</v>
      </c>
      <c r="F872" s="822" t="s">
        <v>2956</v>
      </c>
      <c r="G872" s="822" t="s">
        <v>3553</v>
      </c>
      <c r="H872" s="822" t="s">
        <v>329</v>
      </c>
      <c r="I872" s="822" t="s">
        <v>3555</v>
      </c>
      <c r="J872" s="822" t="s">
        <v>1557</v>
      </c>
      <c r="K872" s="822" t="s">
        <v>3556</v>
      </c>
      <c r="L872" s="825">
        <v>1578.41</v>
      </c>
      <c r="M872" s="825">
        <v>1578.41</v>
      </c>
      <c r="N872" s="822">
        <v>1</v>
      </c>
      <c r="O872" s="826">
        <v>1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30</v>
      </c>
      <c r="B873" s="822" t="s">
        <v>2955</v>
      </c>
      <c r="C873" s="822" t="s">
        <v>2959</v>
      </c>
      <c r="D873" s="823" t="s">
        <v>4176</v>
      </c>
      <c r="E873" s="824" t="s">
        <v>2972</v>
      </c>
      <c r="F873" s="822" t="s">
        <v>2956</v>
      </c>
      <c r="G873" s="822" t="s">
        <v>3553</v>
      </c>
      <c r="H873" s="822" t="s">
        <v>329</v>
      </c>
      <c r="I873" s="822" t="s">
        <v>4018</v>
      </c>
      <c r="J873" s="822" t="s">
        <v>1557</v>
      </c>
      <c r="K873" s="822" t="s">
        <v>3556</v>
      </c>
      <c r="L873" s="825">
        <v>1578.41</v>
      </c>
      <c r="M873" s="825">
        <v>3156.82</v>
      </c>
      <c r="N873" s="822">
        <v>2</v>
      </c>
      <c r="O873" s="826">
        <v>1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30</v>
      </c>
      <c r="B874" s="822" t="s">
        <v>2955</v>
      </c>
      <c r="C874" s="822" t="s">
        <v>2959</v>
      </c>
      <c r="D874" s="823" t="s">
        <v>4176</v>
      </c>
      <c r="E874" s="824" t="s">
        <v>2972</v>
      </c>
      <c r="F874" s="822" t="s">
        <v>2956</v>
      </c>
      <c r="G874" s="822" t="s">
        <v>3553</v>
      </c>
      <c r="H874" s="822" t="s">
        <v>329</v>
      </c>
      <c r="I874" s="822" t="s">
        <v>3559</v>
      </c>
      <c r="J874" s="822" t="s">
        <v>1557</v>
      </c>
      <c r="K874" s="822" t="s">
        <v>3558</v>
      </c>
      <c r="L874" s="825">
        <v>789.2</v>
      </c>
      <c r="M874" s="825">
        <v>5524.4000000000005</v>
      </c>
      <c r="N874" s="822">
        <v>7</v>
      </c>
      <c r="O874" s="826">
        <v>2.5</v>
      </c>
      <c r="P874" s="825"/>
      <c r="Q874" s="827">
        <v>0</v>
      </c>
      <c r="R874" s="822"/>
      <c r="S874" s="827">
        <v>0</v>
      </c>
      <c r="T874" s="826"/>
      <c r="U874" s="828">
        <v>0</v>
      </c>
    </row>
    <row r="875" spans="1:21" ht="14.45" customHeight="1" x14ac:dyDescent="0.2">
      <c r="A875" s="821">
        <v>30</v>
      </c>
      <c r="B875" s="822" t="s">
        <v>2955</v>
      </c>
      <c r="C875" s="822" t="s">
        <v>2959</v>
      </c>
      <c r="D875" s="823" t="s">
        <v>4176</v>
      </c>
      <c r="E875" s="824" t="s">
        <v>2972</v>
      </c>
      <c r="F875" s="822" t="s">
        <v>2956</v>
      </c>
      <c r="G875" s="822" t="s">
        <v>3190</v>
      </c>
      <c r="H875" s="822" t="s">
        <v>329</v>
      </c>
      <c r="I875" s="822" t="s">
        <v>3191</v>
      </c>
      <c r="J875" s="822" t="s">
        <v>2080</v>
      </c>
      <c r="K875" s="822" t="s">
        <v>3192</v>
      </c>
      <c r="L875" s="825">
        <v>79.11</v>
      </c>
      <c r="M875" s="825">
        <v>237.32999999999998</v>
      </c>
      <c r="N875" s="822">
        <v>3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30</v>
      </c>
      <c r="B876" s="822" t="s">
        <v>2955</v>
      </c>
      <c r="C876" s="822" t="s">
        <v>2959</v>
      </c>
      <c r="D876" s="823" t="s">
        <v>4176</v>
      </c>
      <c r="E876" s="824" t="s">
        <v>2972</v>
      </c>
      <c r="F876" s="822" t="s">
        <v>2956</v>
      </c>
      <c r="G876" s="822" t="s">
        <v>3206</v>
      </c>
      <c r="H876" s="822" t="s">
        <v>329</v>
      </c>
      <c r="I876" s="822" t="s">
        <v>3207</v>
      </c>
      <c r="J876" s="822" t="s">
        <v>1471</v>
      </c>
      <c r="K876" s="822" t="s">
        <v>3208</v>
      </c>
      <c r="L876" s="825">
        <v>137.88</v>
      </c>
      <c r="M876" s="825">
        <v>137.88</v>
      </c>
      <c r="N876" s="822">
        <v>1</v>
      </c>
      <c r="O876" s="826">
        <v>1</v>
      </c>
      <c r="P876" s="825">
        <v>137.88</v>
      </c>
      <c r="Q876" s="827">
        <v>1</v>
      </c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30</v>
      </c>
      <c r="B877" s="822" t="s">
        <v>2955</v>
      </c>
      <c r="C877" s="822" t="s">
        <v>2959</v>
      </c>
      <c r="D877" s="823" t="s">
        <v>4176</v>
      </c>
      <c r="E877" s="824" t="s">
        <v>2972</v>
      </c>
      <c r="F877" s="822" t="s">
        <v>2956</v>
      </c>
      <c r="G877" s="822" t="s">
        <v>3206</v>
      </c>
      <c r="H877" s="822" t="s">
        <v>329</v>
      </c>
      <c r="I877" s="822" t="s">
        <v>3573</v>
      </c>
      <c r="J877" s="822" t="s">
        <v>3574</v>
      </c>
      <c r="K877" s="822" t="s">
        <v>3575</v>
      </c>
      <c r="L877" s="825">
        <v>137.88</v>
      </c>
      <c r="M877" s="825">
        <v>413.64</v>
      </c>
      <c r="N877" s="822">
        <v>3</v>
      </c>
      <c r="O877" s="826">
        <v>1</v>
      </c>
      <c r="P877" s="825">
        <v>413.64</v>
      </c>
      <c r="Q877" s="827">
        <v>1</v>
      </c>
      <c r="R877" s="822">
        <v>3</v>
      </c>
      <c r="S877" s="827">
        <v>1</v>
      </c>
      <c r="T877" s="826">
        <v>1</v>
      </c>
      <c r="U877" s="828">
        <v>1</v>
      </c>
    </row>
    <row r="878" spans="1:21" ht="14.45" customHeight="1" x14ac:dyDescent="0.2">
      <c r="A878" s="821">
        <v>30</v>
      </c>
      <c r="B878" s="822" t="s">
        <v>2955</v>
      </c>
      <c r="C878" s="822" t="s">
        <v>2959</v>
      </c>
      <c r="D878" s="823" t="s">
        <v>4176</v>
      </c>
      <c r="E878" s="824" t="s">
        <v>2972</v>
      </c>
      <c r="F878" s="822" t="s">
        <v>2956</v>
      </c>
      <c r="G878" s="822" t="s">
        <v>4019</v>
      </c>
      <c r="H878" s="822" t="s">
        <v>329</v>
      </c>
      <c r="I878" s="822" t="s">
        <v>4020</v>
      </c>
      <c r="J878" s="822" t="s">
        <v>4021</v>
      </c>
      <c r="K878" s="822" t="s">
        <v>4022</v>
      </c>
      <c r="L878" s="825">
        <v>77.13</v>
      </c>
      <c r="M878" s="825">
        <v>154.26</v>
      </c>
      <c r="N878" s="822">
        <v>2</v>
      </c>
      <c r="O878" s="826">
        <v>1</v>
      </c>
      <c r="P878" s="825">
        <v>154.26</v>
      </c>
      <c r="Q878" s="827">
        <v>1</v>
      </c>
      <c r="R878" s="822">
        <v>2</v>
      </c>
      <c r="S878" s="827">
        <v>1</v>
      </c>
      <c r="T878" s="826">
        <v>1</v>
      </c>
      <c r="U878" s="828">
        <v>1</v>
      </c>
    </row>
    <row r="879" spans="1:21" ht="14.45" customHeight="1" x14ac:dyDescent="0.2">
      <c r="A879" s="821">
        <v>30</v>
      </c>
      <c r="B879" s="822" t="s">
        <v>2955</v>
      </c>
      <c r="C879" s="822" t="s">
        <v>2959</v>
      </c>
      <c r="D879" s="823" t="s">
        <v>4176</v>
      </c>
      <c r="E879" s="824" t="s">
        <v>2972</v>
      </c>
      <c r="F879" s="822" t="s">
        <v>2956</v>
      </c>
      <c r="G879" s="822" t="s">
        <v>3211</v>
      </c>
      <c r="H879" s="822" t="s">
        <v>329</v>
      </c>
      <c r="I879" s="822" t="s">
        <v>3576</v>
      </c>
      <c r="J879" s="822" t="s">
        <v>3213</v>
      </c>
      <c r="K879" s="822" t="s">
        <v>3577</v>
      </c>
      <c r="L879" s="825">
        <v>264</v>
      </c>
      <c r="M879" s="825">
        <v>264</v>
      </c>
      <c r="N879" s="822">
        <v>1</v>
      </c>
      <c r="O879" s="826">
        <v>1</v>
      </c>
      <c r="P879" s="825"/>
      <c r="Q879" s="827">
        <v>0</v>
      </c>
      <c r="R879" s="822"/>
      <c r="S879" s="827">
        <v>0</v>
      </c>
      <c r="T879" s="826"/>
      <c r="U879" s="828">
        <v>0</v>
      </c>
    </row>
    <row r="880" spans="1:21" ht="14.45" customHeight="1" x14ac:dyDescent="0.2">
      <c r="A880" s="821">
        <v>30</v>
      </c>
      <c r="B880" s="822" t="s">
        <v>2955</v>
      </c>
      <c r="C880" s="822" t="s">
        <v>2959</v>
      </c>
      <c r="D880" s="823" t="s">
        <v>4176</v>
      </c>
      <c r="E880" s="824" t="s">
        <v>2972</v>
      </c>
      <c r="F880" s="822" t="s">
        <v>2956</v>
      </c>
      <c r="G880" s="822" t="s">
        <v>3211</v>
      </c>
      <c r="H880" s="822" t="s">
        <v>329</v>
      </c>
      <c r="I880" s="822" t="s">
        <v>3212</v>
      </c>
      <c r="J880" s="822" t="s">
        <v>3213</v>
      </c>
      <c r="K880" s="822" t="s">
        <v>3214</v>
      </c>
      <c r="L880" s="825">
        <v>65.989999999999995</v>
      </c>
      <c r="M880" s="825">
        <v>197.96999999999997</v>
      </c>
      <c r="N880" s="822">
        <v>3</v>
      </c>
      <c r="O880" s="826">
        <v>1</v>
      </c>
      <c r="P880" s="825"/>
      <c r="Q880" s="827">
        <v>0</v>
      </c>
      <c r="R880" s="822"/>
      <c r="S880" s="827">
        <v>0</v>
      </c>
      <c r="T880" s="826"/>
      <c r="U880" s="828">
        <v>0</v>
      </c>
    </row>
    <row r="881" spans="1:21" ht="14.45" customHeight="1" x14ac:dyDescent="0.2">
      <c r="A881" s="821">
        <v>30</v>
      </c>
      <c r="B881" s="822" t="s">
        <v>2955</v>
      </c>
      <c r="C881" s="822" t="s">
        <v>2959</v>
      </c>
      <c r="D881" s="823" t="s">
        <v>4176</v>
      </c>
      <c r="E881" s="824" t="s">
        <v>2972</v>
      </c>
      <c r="F881" s="822" t="s">
        <v>2956</v>
      </c>
      <c r="G881" s="822" t="s">
        <v>3578</v>
      </c>
      <c r="H881" s="822" t="s">
        <v>329</v>
      </c>
      <c r="I881" s="822" t="s">
        <v>3579</v>
      </c>
      <c r="J881" s="822" t="s">
        <v>3580</v>
      </c>
      <c r="K881" s="822" t="s">
        <v>3581</v>
      </c>
      <c r="L881" s="825">
        <v>33.18</v>
      </c>
      <c r="M881" s="825">
        <v>66.36</v>
      </c>
      <c r="N881" s="822">
        <v>2</v>
      </c>
      <c r="O881" s="826">
        <v>1</v>
      </c>
      <c r="P881" s="825">
        <v>66.36</v>
      </c>
      <c r="Q881" s="827">
        <v>1</v>
      </c>
      <c r="R881" s="822">
        <v>2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30</v>
      </c>
      <c r="B882" s="822" t="s">
        <v>2955</v>
      </c>
      <c r="C882" s="822" t="s">
        <v>2959</v>
      </c>
      <c r="D882" s="823" t="s">
        <v>4176</v>
      </c>
      <c r="E882" s="824" t="s">
        <v>2972</v>
      </c>
      <c r="F882" s="822" t="s">
        <v>2956</v>
      </c>
      <c r="G882" s="822" t="s">
        <v>3219</v>
      </c>
      <c r="H882" s="822" t="s">
        <v>329</v>
      </c>
      <c r="I882" s="822" t="s">
        <v>3220</v>
      </c>
      <c r="J882" s="822" t="s">
        <v>3221</v>
      </c>
      <c r="K882" s="822" t="s">
        <v>3222</v>
      </c>
      <c r="L882" s="825">
        <v>311.02</v>
      </c>
      <c r="M882" s="825">
        <v>311.02</v>
      </c>
      <c r="N882" s="822">
        <v>1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30</v>
      </c>
      <c r="B883" s="822" t="s">
        <v>2955</v>
      </c>
      <c r="C883" s="822" t="s">
        <v>2959</v>
      </c>
      <c r="D883" s="823" t="s">
        <v>4176</v>
      </c>
      <c r="E883" s="824" t="s">
        <v>2972</v>
      </c>
      <c r="F883" s="822" t="s">
        <v>2956</v>
      </c>
      <c r="G883" s="822" t="s">
        <v>3589</v>
      </c>
      <c r="H883" s="822" t="s">
        <v>587</v>
      </c>
      <c r="I883" s="822" t="s">
        <v>3590</v>
      </c>
      <c r="J883" s="822" t="s">
        <v>752</v>
      </c>
      <c r="K883" s="822" t="s">
        <v>2844</v>
      </c>
      <c r="L883" s="825">
        <v>0</v>
      </c>
      <c r="M883" s="825">
        <v>0</v>
      </c>
      <c r="N883" s="822">
        <v>1</v>
      </c>
      <c r="O883" s="826">
        <v>0.5</v>
      </c>
      <c r="P883" s="825"/>
      <c r="Q883" s="827"/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30</v>
      </c>
      <c r="B884" s="822" t="s">
        <v>2955</v>
      </c>
      <c r="C884" s="822" t="s">
        <v>2959</v>
      </c>
      <c r="D884" s="823" t="s">
        <v>4176</v>
      </c>
      <c r="E884" s="824" t="s">
        <v>2972</v>
      </c>
      <c r="F884" s="822" t="s">
        <v>2956</v>
      </c>
      <c r="G884" s="822" t="s">
        <v>3230</v>
      </c>
      <c r="H884" s="822" t="s">
        <v>587</v>
      </c>
      <c r="I884" s="822" t="s">
        <v>2720</v>
      </c>
      <c r="J884" s="822" t="s">
        <v>1597</v>
      </c>
      <c r="K884" s="822" t="s">
        <v>2721</v>
      </c>
      <c r="L884" s="825">
        <v>0</v>
      </c>
      <c r="M884" s="825">
        <v>0</v>
      </c>
      <c r="N884" s="822">
        <v>6</v>
      </c>
      <c r="O884" s="826">
        <v>1.5</v>
      </c>
      <c r="P884" s="825">
        <v>0</v>
      </c>
      <c r="Q884" s="827"/>
      <c r="R884" s="822">
        <v>6</v>
      </c>
      <c r="S884" s="827">
        <v>1</v>
      </c>
      <c r="T884" s="826">
        <v>1.5</v>
      </c>
      <c r="U884" s="828">
        <v>1</v>
      </c>
    </row>
    <row r="885" spans="1:21" ht="14.45" customHeight="1" x14ac:dyDescent="0.2">
      <c r="A885" s="821">
        <v>30</v>
      </c>
      <c r="B885" s="822" t="s">
        <v>2955</v>
      </c>
      <c r="C885" s="822" t="s">
        <v>2959</v>
      </c>
      <c r="D885" s="823" t="s">
        <v>4176</v>
      </c>
      <c r="E885" s="824" t="s">
        <v>2972</v>
      </c>
      <c r="F885" s="822" t="s">
        <v>2956</v>
      </c>
      <c r="G885" s="822" t="s">
        <v>3231</v>
      </c>
      <c r="H885" s="822" t="s">
        <v>587</v>
      </c>
      <c r="I885" s="822" t="s">
        <v>2367</v>
      </c>
      <c r="J885" s="822" t="s">
        <v>889</v>
      </c>
      <c r="K885" s="822" t="s">
        <v>2368</v>
      </c>
      <c r="L885" s="825">
        <v>1771.84</v>
      </c>
      <c r="M885" s="825">
        <v>10631.039999999999</v>
      </c>
      <c r="N885" s="822">
        <v>6</v>
      </c>
      <c r="O885" s="826">
        <v>1</v>
      </c>
      <c r="P885" s="825">
        <v>10631.039999999999</v>
      </c>
      <c r="Q885" s="827">
        <v>1</v>
      </c>
      <c r="R885" s="822">
        <v>6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30</v>
      </c>
      <c r="B886" s="822" t="s">
        <v>2955</v>
      </c>
      <c r="C886" s="822" t="s">
        <v>2959</v>
      </c>
      <c r="D886" s="823" t="s">
        <v>4176</v>
      </c>
      <c r="E886" s="824" t="s">
        <v>2972</v>
      </c>
      <c r="F886" s="822" t="s">
        <v>2956</v>
      </c>
      <c r="G886" s="822" t="s">
        <v>3231</v>
      </c>
      <c r="H886" s="822" t="s">
        <v>587</v>
      </c>
      <c r="I886" s="822" t="s">
        <v>3232</v>
      </c>
      <c r="J886" s="822" t="s">
        <v>889</v>
      </c>
      <c r="K886" s="822" t="s">
        <v>3233</v>
      </c>
      <c r="L886" s="825">
        <v>1544.99</v>
      </c>
      <c r="M886" s="825">
        <v>7724.9500000000007</v>
      </c>
      <c r="N886" s="822">
        <v>5</v>
      </c>
      <c r="O886" s="826">
        <v>2</v>
      </c>
      <c r="P886" s="825">
        <v>4634.97</v>
      </c>
      <c r="Q886" s="827">
        <v>0.6</v>
      </c>
      <c r="R886" s="822">
        <v>3</v>
      </c>
      <c r="S886" s="827">
        <v>0.6</v>
      </c>
      <c r="T886" s="826">
        <v>1</v>
      </c>
      <c r="U886" s="828">
        <v>0.5</v>
      </c>
    </row>
    <row r="887" spans="1:21" ht="14.45" customHeight="1" x14ac:dyDescent="0.2">
      <c r="A887" s="821">
        <v>30</v>
      </c>
      <c r="B887" s="822" t="s">
        <v>2955</v>
      </c>
      <c r="C887" s="822" t="s">
        <v>2959</v>
      </c>
      <c r="D887" s="823" t="s">
        <v>4176</v>
      </c>
      <c r="E887" s="824" t="s">
        <v>2972</v>
      </c>
      <c r="F887" s="822" t="s">
        <v>2956</v>
      </c>
      <c r="G887" s="822" t="s">
        <v>3231</v>
      </c>
      <c r="H887" s="822" t="s">
        <v>587</v>
      </c>
      <c r="I887" s="822" t="s">
        <v>2366</v>
      </c>
      <c r="J887" s="822" t="s">
        <v>889</v>
      </c>
      <c r="K887" s="822" t="s">
        <v>890</v>
      </c>
      <c r="L887" s="825">
        <v>1544.99</v>
      </c>
      <c r="M887" s="825">
        <v>4634.97</v>
      </c>
      <c r="N887" s="822">
        <v>3</v>
      </c>
      <c r="O887" s="826">
        <v>1</v>
      </c>
      <c r="P887" s="825"/>
      <c r="Q887" s="827">
        <v>0</v>
      </c>
      <c r="R887" s="822"/>
      <c r="S887" s="827">
        <v>0</v>
      </c>
      <c r="T887" s="826"/>
      <c r="U887" s="828">
        <v>0</v>
      </c>
    </row>
    <row r="888" spans="1:21" ht="14.45" customHeight="1" x14ac:dyDescent="0.2">
      <c r="A888" s="821">
        <v>30</v>
      </c>
      <c r="B888" s="822" t="s">
        <v>2955</v>
      </c>
      <c r="C888" s="822" t="s">
        <v>2959</v>
      </c>
      <c r="D888" s="823" t="s">
        <v>4176</v>
      </c>
      <c r="E888" s="824" t="s">
        <v>2972</v>
      </c>
      <c r="F888" s="822" t="s">
        <v>2956</v>
      </c>
      <c r="G888" s="822" t="s">
        <v>3234</v>
      </c>
      <c r="H888" s="822" t="s">
        <v>587</v>
      </c>
      <c r="I888" s="822" t="s">
        <v>3235</v>
      </c>
      <c r="J888" s="822" t="s">
        <v>1094</v>
      </c>
      <c r="K888" s="822" t="s">
        <v>3236</v>
      </c>
      <c r="L888" s="825">
        <v>414.07</v>
      </c>
      <c r="M888" s="825">
        <v>828.14</v>
      </c>
      <c r="N888" s="822">
        <v>2</v>
      </c>
      <c r="O888" s="826">
        <v>1</v>
      </c>
      <c r="P888" s="825">
        <v>828.14</v>
      </c>
      <c r="Q888" s="827">
        <v>1</v>
      </c>
      <c r="R888" s="822">
        <v>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30</v>
      </c>
      <c r="B889" s="822" t="s">
        <v>2955</v>
      </c>
      <c r="C889" s="822" t="s">
        <v>2959</v>
      </c>
      <c r="D889" s="823" t="s">
        <v>4176</v>
      </c>
      <c r="E889" s="824" t="s">
        <v>2972</v>
      </c>
      <c r="F889" s="822" t="s">
        <v>2956</v>
      </c>
      <c r="G889" s="822" t="s">
        <v>3240</v>
      </c>
      <c r="H889" s="822" t="s">
        <v>329</v>
      </c>
      <c r="I889" s="822" t="s">
        <v>4023</v>
      </c>
      <c r="J889" s="822" t="s">
        <v>3242</v>
      </c>
      <c r="K889" s="822" t="s">
        <v>4024</v>
      </c>
      <c r="L889" s="825">
        <v>99.94</v>
      </c>
      <c r="M889" s="825">
        <v>99.94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30</v>
      </c>
      <c r="B890" s="822" t="s">
        <v>2955</v>
      </c>
      <c r="C890" s="822" t="s">
        <v>2959</v>
      </c>
      <c r="D890" s="823" t="s">
        <v>4176</v>
      </c>
      <c r="E890" s="824" t="s">
        <v>2972</v>
      </c>
      <c r="F890" s="822" t="s">
        <v>2956</v>
      </c>
      <c r="G890" s="822" t="s">
        <v>3240</v>
      </c>
      <c r="H890" s="822" t="s">
        <v>329</v>
      </c>
      <c r="I890" s="822" t="s">
        <v>3244</v>
      </c>
      <c r="J890" s="822" t="s">
        <v>1588</v>
      </c>
      <c r="K890" s="822" t="s">
        <v>1590</v>
      </c>
      <c r="L890" s="825">
        <v>50.32</v>
      </c>
      <c r="M890" s="825">
        <v>150.96</v>
      </c>
      <c r="N890" s="822">
        <v>3</v>
      </c>
      <c r="O890" s="826">
        <v>1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30</v>
      </c>
      <c r="B891" s="822" t="s">
        <v>2955</v>
      </c>
      <c r="C891" s="822" t="s">
        <v>2959</v>
      </c>
      <c r="D891" s="823" t="s">
        <v>4176</v>
      </c>
      <c r="E891" s="824" t="s">
        <v>2972</v>
      </c>
      <c r="F891" s="822" t="s">
        <v>2956</v>
      </c>
      <c r="G891" s="822" t="s">
        <v>3240</v>
      </c>
      <c r="H891" s="822" t="s">
        <v>329</v>
      </c>
      <c r="I891" s="822" t="s">
        <v>3245</v>
      </c>
      <c r="J891" s="822" t="s">
        <v>1588</v>
      </c>
      <c r="K891" s="822" t="s">
        <v>3246</v>
      </c>
      <c r="L891" s="825">
        <v>50.32</v>
      </c>
      <c r="M891" s="825">
        <v>50.32</v>
      </c>
      <c r="N891" s="822">
        <v>1</v>
      </c>
      <c r="O891" s="826">
        <v>0.5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30</v>
      </c>
      <c r="B892" s="822" t="s">
        <v>2955</v>
      </c>
      <c r="C892" s="822" t="s">
        <v>2959</v>
      </c>
      <c r="D892" s="823" t="s">
        <v>4176</v>
      </c>
      <c r="E892" s="824" t="s">
        <v>2972</v>
      </c>
      <c r="F892" s="822" t="s">
        <v>2956</v>
      </c>
      <c r="G892" s="822" t="s">
        <v>3240</v>
      </c>
      <c r="H892" s="822" t="s">
        <v>329</v>
      </c>
      <c r="I892" s="822" t="s">
        <v>3247</v>
      </c>
      <c r="J892" s="822" t="s">
        <v>1588</v>
      </c>
      <c r="K892" s="822" t="s">
        <v>3248</v>
      </c>
      <c r="L892" s="825">
        <v>16.77</v>
      </c>
      <c r="M892" s="825">
        <v>16.77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30</v>
      </c>
      <c r="B893" s="822" t="s">
        <v>2955</v>
      </c>
      <c r="C893" s="822" t="s">
        <v>2959</v>
      </c>
      <c r="D893" s="823" t="s">
        <v>4176</v>
      </c>
      <c r="E893" s="824" t="s">
        <v>2972</v>
      </c>
      <c r="F893" s="822" t="s">
        <v>2956</v>
      </c>
      <c r="G893" s="822" t="s">
        <v>3633</v>
      </c>
      <c r="H893" s="822" t="s">
        <v>329</v>
      </c>
      <c r="I893" s="822" t="s">
        <v>4025</v>
      </c>
      <c r="J893" s="822" t="s">
        <v>4026</v>
      </c>
      <c r="K893" s="822" t="s">
        <v>4027</v>
      </c>
      <c r="L893" s="825">
        <v>154.36000000000001</v>
      </c>
      <c r="M893" s="825">
        <v>308.72000000000003</v>
      </c>
      <c r="N893" s="822">
        <v>2</v>
      </c>
      <c r="O893" s="826">
        <v>0.5</v>
      </c>
      <c r="P893" s="825">
        <v>308.72000000000003</v>
      </c>
      <c r="Q893" s="827">
        <v>1</v>
      </c>
      <c r="R893" s="822">
        <v>2</v>
      </c>
      <c r="S893" s="827">
        <v>1</v>
      </c>
      <c r="T893" s="826">
        <v>0.5</v>
      </c>
      <c r="U893" s="828">
        <v>1</v>
      </c>
    </row>
    <row r="894" spans="1:21" ht="14.45" customHeight="1" x14ac:dyDescent="0.2">
      <c r="A894" s="821">
        <v>30</v>
      </c>
      <c r="B894" s="822" t="s">
        <v>2955</v>
      </c>
      <c r="C894" s="822" t="s">
        <v>2959</v>
      </c>
      <c r="D894" s="823" t="s">
        <v>4176</v>
      </c>
      <c r="E894" s="824" t="s">
        <v>2972</v>
      </c>
      <c r="F894" s="822" t="s">
        <v>2956</v>
      </c>
      <c r="G894" s="822" t="s">
        <v>3636</v>
      </c>
      <c r="H894" s="822" t="s">
        <v>329</v>
      </c>
      <c r="I894" s="822" t="s">
        <v>3637</v>
      </c>
      <c r="J894" s="822" t="s">
        <v>1140</v>
      </c>
      <c r="K894" s="822" t="s">
        <v>1141</v>
      </c>
      <c r="L894" s="825">
        <v>374.79</v>
      </c>
      <c r="M894" s="825">
        <v>5247.06</v>
      </c>
      <c r="N894" s="822">
        <v>14</v>
      </c>
      <c r="O894" s="826">
        <v>3</v>
      </c>
      <c r="P894" s="825">
        <v>5247.06</v>
      </c>
      <c r="Q894" s="827">
        <v>1</v>
      </c>
      <c r="R894" s="822">
        <v>14</v>
      </c>
      <c r="S894" s="827">
        <v>1</v>
      </c>
      <c r="T894" s="826">
        <v>3</v>
      </c>
      <c r="U894" s="828">
        <v>1</v>
      </c>
    </row>
    <row r="895" spans="1:21" ht="14.45" customHeight="1" x14ac:dyDescent="0.2">
      <c r="A895" s="821">
        <v>30</v>
      </c>
      <c r="B895" s="822" t="s">
        <v>2955</v>
      </c>
      <c r="C895" s="822" t="s">
        <v>2959</v>
      </c>
      <c r="D895" s="823" t="s">
        <v>4176</v>
      </c>
      <c r="E895" s="824" t="s">
        <v>2972</v>
      </c>
      <c r="F895" s="822" t="s">
        <v>2956</v>
      </c>
      <c r="G895" s="822" t="s">
        <v>3270</v>
      </c>
      <c r="H895" s="822" t="s">
        <v>329</v>
      </c>
      <c r="I895" s="822" t="s">
        <v>3271</v>
      </c>
      <c r="J895" s="822" t="s">
        <v>1199</v>
      </c>
      <c r="K895" s="822" t="s">
        <v>1200</v>
      </c>
      <c r="L895" s="825">
        <v>121.92</v>
      </c>
      <c r="M895" s="825">
        <v>1463.04</v>
      </c>
      <c r="N895" s="822">
        <v>12</v>
      </c>
      <c r="O895" s="826">
        <v>3.5</v>
      </c>
      <c r="P895" s="825">
        <v>731.52</v>
      </c>
      <c r="Q895" s="827">
        <v>0.5</v>
      </c>
      <c r="R895" s="822">
        <v>6</v>
      </c>
      <c r="S895" s="827">
        <v>0.5</v>
      </c>
      <c r="T895" s="826">
        <v>2</v>
      </c>
      <c r="U895" s="828">
        <v>0.5714285714285714</v>
      </c>
    </row>
    <row r="896" spans="1:21" ht="14.45" customHeight="1" x14ac:dyDescent="0.2">
      <c r="A896" s="821">
        <v>30</v>
      </c>
      <c r="B896" s="822" t="s">
        <v>2955</v>
      </c>
      <c r="C896" s="822" t="s">
        <v>2959</v>
      </c>
      <c r="D896" s="823" t="s">
        <v>4176</v>
      </c>
      <c r="E896" s="824" t="s">
        <v>2972</v>
      </c>
      <c r="F896" s="822" t="s">
        <v>2956</v>
      </c>
      <c r="G896" s="822" t="s">
        <v>3270</v>
      </c>
      <c r="H896" s="822" t="s">
        <v>329</v>
      </c>
      <c r="I896" s="822" t="s">
        <v>3652</v>
      </c>
      <c r="J896" s="822" t="s">
        <v>1199</v>
      </c>
      <c r="K896" s="822" t="s">
        <v>1200</v>
      </c>
      <c r="L896" s="825">
        <v>107.27</v>
      </c>
      <c r="M896" s="825">
        <v>321.81</v>
      </c>
      <c r="N896" s="822">
        <v>3</v>
      </c>
      <c r="O896" s="826">
        <v>1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30</v>
      </c>
      <c r="B897" s="822" t="s">
        <v>2955</v>
      </c>
      <c r="C897" s="822" t="s">
        <v>2959</v>
      </c>
      <c r="D897" s="823" t="s">
        <v>4176</v>
      </c>
      <c r="E897" s="824" t="s">
        <v>2972</v>
      </c>
      <c r="F897" s="822" t="s">
        <v>2957</v>
      </c>
      <c r="G897" s="822" t="s">
        <v>3272</v>
      </c>
      <c r="H897" s="822" t="s">
        <v>329</v>
      </c>
      <c r="I897" s="822" t="s">
        <v>3653</v>
      </c>
      <c r="J897" s="822" t="s">
        <v>2999</v>
      </c>
      <c r="K897" s="822"/>
      <c r="L897" s="825">
        <v>0</v>
      </c>
      <c r="M897" s="825">
        <v>0</v>
      </c>
      <c r="N897" s="822">
        <v>12</v>
      </c>
      <c r="O897" s="826">
        <v>10.5</v>
      </c>
      <c r="P897" s="825">
        <v>0</v>
      </c>
      <c r="Q897" s="827"/>
      <c r="R897" s="822">
        <v>8</v>
      </c>
      <c r="S897" s="827">
        <v>0.66666666666666663</v>
      </c>
      <c r="T897" s="826">
        <v>6.5</v>
      </c>
      <c r="U897" s="828">
        <v>0.61904761904761907</v>
      </c>
    </row>
    <row r="898" spans="1:21" ht="14.45" customHeight="1" x14ac:dyDescent="0.2">
      <c r="A898" s="821">
        <v>30</v>
      </c>
      <c r="B898" s="822" t="s">
        <v>2955</v>
      </c>
      <c r="C898" s="822" t="s">
        <v>2959</v>
      </c>
      <c r="D898" s="823" t="s">
        <v>4176</v>
      </c>
      <c r="E898" s="824" t="s">
        <v>2972</v>
      </c>
      <c r="F898" s="822" t="s">
        <v>2957</v>
      </c>
      <c r="G898" s="822" t="s">
        <v>3272</v>
      </c>
      <c r="H898" s="822" t="s">
        <v>329</v>
      </c>
      <c r="I898" s="822" t="s">
        <v>3869</v>
      </c>
      <c r="J898" s="822" t="s">
        <v>2999</v>
      </c>
      <c r="K898" s="822"/>
      <c r="L898" s="825">
        <v>0</v>
      </c>
      <c r="M898" s="825">
        <v>0</v>
      </c>
      <c r="N898" s="822">
        <v>1</v>
      </c>
      <c r="O898" s="826">
        <v>1</v>
      </c>
      <c r="P898" s="825">
        <v>0</v>
      </c>
      <c r="Q898" s="827"/>
      <c r="R898" s="822">
        <v>1</v>
      </c>
      <c r="S898" s="827">
        <v>1</v>
      </c>
      <c r="T898" s="826">
        <v>1</v>
      </c>
      <c r="U898" s="828">
        <v>1</v>
      </c>
    </row>
    <row r="899" spans="1:21" ht="14.45" customHeight="1" x14ac:dyDescent="0.2">
      <c r="A899" s="821">
        <v>30</v>
      </c>
      <c r="B899" s="822" t="s">
        <v>2955</v>
      </c>
      <c r="C899" s="822" t="s">
        <v>2959</v>
      </c>
      <c r="D899" s="823" t="s">
        <v>4176</v>
      </c>
      <c r="E899" s="824" t="s">
        <v>2972</v>
      </c>
      <c r="F899" s="822" t="s">
        <v>2957</v>
      </c>
      <c r="G899" s="822" t="s">
        <v>3272</v>
      </c>
      <c r="H899" s="822" t="s">
        <v>329</v>
      </c>
      <c r="I899" s="822" t="s">
        <v>4028</v>
      </c>
      <c r="J899" s="822" t="s">
        <v>2999</v>
      </c>
      <c r="K899" s="822"/>
      <c r="L899" s="825">
        <v>0</v>
      </c>
      <c r="M899" s="825">
        <v>0</v>
      </c>
      <c r="N899" s="822">
        <v>1</v>
      </c>
      <c r="O899" s="826">
        <v>1</v>
      </c>
      <c r="P899" s="825">
        <v>0</v>
      </c>
      <c r="Q899" s="827"/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30</v>
      </c>
      <c r="B900" s="822" t="s">
        <v>2955</v>
      </c>
      <c r="C900" s="822" t="s">
        <v>2959</v>
      </c>
      <c r="D900" s="823" t="s">
        <v>4176</v>
      </c>
      <c r="E900" s="824" t="s">
        <v>2972</v>
      </c>
      <c r="F900" s="822" t="s">
        <v>2957</v>
      </c>
      <c r="G900" s="822" t="s">
        <v>3272</v>
      </c>
      <c r="H900" s="822" t="s">
        <v>329</v>
      </c>
      <c r="I900" s="822" t="s">
        <v>3501</v>
      </c>
      <c r="J900" s="822" t="s">
        <v>2999</v>
      </c>
      <c r="K900" s="822"/>
      <c r="L900" s="825">
        <v>218.62</v>
      </c>
      <c r="M900" s="825">
        <v>218.62</v>
      </c>
      <c r="N900" s="822">
        <v>1</v>
      </c>
      <c r="O900" s="826">
        <v>1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30</v>
      </c>
      <c r="B901" s="822" t="s">
        <v>2955</v>
      </c>
      <c r="C901" s="822" t="s">
        <v>2959</v>
      </c>
      <c r="D901" s="823" t="s">
        <v>4176</v>
      </c>
      <c r="E901" s="824" t="s">
        <v>2972</v>
      </c>
      <c r="F901" s="822" t="s">
        <v>2957</v>
      </c>
      <c r="G901" s="822" t="s">
        <v>3272</v>
      </c>
      <c r="H901" s="822" t="s">
        <v>329</v>
      </c>
      <c r="I901" s="822" t="s">
        <v>3506</v>
      </c>
      <c r="J901" s="822" t="s">
        <v>2999</v>
      </c>
      <c r="K901" s="822"/>
      <c r="L901" s="825">
        <v>127.91</v>
      </c>
      <c r="M901" s="825">
        <v>255.82</v>
      </c>
      <c r="N901" s="822">
        <v>2</v>
      </c>
      <c r="O901" s="826">
        <v>0.5</v>
      </c>
      <c r="P901" s="825">
        <v>255.82</v>
      </c>
      <c r="Q901" s="827">
        <v>1</v>
      </c>
      <c r="R901" s="822">
        <v>2</v>
      </c>
      <c r="S901" s="827">
        <v>1</v>
      </c>
      <c r="T901" s="826">
        <v>0.5</v>
      </c>
      <c r="U901" s="828">
        <v>1</v>
      </c>
    </row>
    <row r="902" spans="1:21" ht="14.45" customHeight="1" x14ac:dyDescent="0.2">
      <c r="A902" s="821">
        <v>30</v>
      </c>
      <c r="B902" s="822" t="s">
        <v>2955</v>
      </c>
      <c r="C902" s="822" t="s">
        <v>2959</v>
      </c>
      <c r="D902" s="823" t="s">
        <v>4176</v>
      </c>
      <c r="E902" s="824" t="s">
        <v>2972</v>
      </c>
      <c r="F902" s="822" t="s">
        <v>2958</v>
      </c>
      <c r="G902" s="822" t="s">
        <v>3272</v>
      </c>
      <c r="H902" s="822" t="s">
        <v>329</v>
      </c>
      <c r="I902" s="822" t="s">
        <v>3660</v>
      </c>
      <c r="J902" s="822" t="s">
        <v>3661</v>
      </c>
      <c r="K902" s="822" t="s">
        <v>3662</v>
      </c>
      <c r="L902" s="825">
        <v>133.43</v>
      </c>
      <c r="M902" s="825">
        <v>533.72</v>
      </c>
      <c r="N902" s="822">
        <v>4</v>
      </c>
      <c r="O902" s="826">
        <v>2</v>
      </c>
      <c r="P902" s="825">
        <v>266.86</v>
      </c>
      <c r="Q902" s="827">
        <v>0.5</v>
      </c>
      <c r="R902" s="822">
        <v>2</v>
      </c>
      <c r="S902" s="827">
        <v>0.5</v>
      </c>
      <c r="T902" s="826">
        <v>1</v>
      </c>
      <c r="U902" s="828">
        <v>0.5</v>
      </c>
    </row>
    <row r="903" spans="1:21" ht="14.45" customHeight="1" x14ac:dyDescent="0.2">
      <c r="A903" s="821">
        <v>30</v>
      </c>
      <c r="B903" s="822" t="s">
        <v>2955</v>
      </c>
      <c r="C903" s="822" t="s">
        <v>2959</v>
      </c>
      <c r="D903" s="823" t="s">
        <v>4176</v>
      </c>
      <c r="E903" s="824" t="s">
        <v>2972</v>
      </c>
      <c r="F903" s="822" t="s">
        <v>2958</v>
      </c>
      <c r="G903" s="822" t="s">
        <v>3272</v>
      </c>
      <c r="H903" s="822" t="s">
        <v>329</v>
      </c>
      <c r="I903" s="822" t="s">
        <v>3663</v>
      </c>
      <c r="J903" s="822" t="s">
        <v>3664</v>
      </c>
      <c r="K903" s="822" t="s">
        <v>3665</v>
      </c>
      <c r="L903" s="825">
        <v>1048.6500000000001</v>
      </c>
      <c r="M903" s="825">
        <v>1048.6500000000001</v>
      </c>
      <c r="N903" s="822">
        <v>1</v>
      </c>
      <c r="O903" s="826">
        <v>1</v>
      </c>
      <c r="P903" s="825">
        <v>1048.6500000000001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30</v>
      </c>
      <c r="B904" s="822" t="s">
        <v>2955</v>
      </c>
      <c r="C904" s="822" t="s">
        <v>2959</v>
      </c>
      <c r="D904" s="823" t="s">
        <v>4176</v>
      </c>
      <c r="E904" s="824" t="s">
        <v>2972</v>
      </c>
      <c r="F904" s="822" t="s">
        <v>2958</v>
      </c>
      <c r="G904" s="822" t="s">
        <v>3272</v>
      </c>
      <c r="H904" s="822" t="s">
        <v>329</v>
      </c>
      <c r="I904" s="822" t="s">
        <v>3666</v>
      </c>
      <c r="J904" s="822" t="s">
        <v>3667</v>
      </c>
      <c r="K904" s="822" t="s">
        <v>3668</v>
      </c>
      <c r="L904" s="825">
        <v>99.99</v>
      </c>
      <c r="M904" s="825">
        <v>999.89999999999986</v>
      </c>
      <c r="N904" s="822">
        <v>10</v>
      </c>
      <c r="O904" s="826">
        <v>4</v>
      </c>
      <c r="P904" s="825">
        <v>599.93999999999994</v>
      </c>
      <c r="Q904" s="827">
        <v>0.6</v>
      </c>
      <c r="R904" s="822">
        <v>6</v>
      </c>
      <c r="S904" s="827">
        <v>0.6</v>
      </c>
      <c r="T904" s="826">
        <v>3</v>
      </c>
      <c r="U904" s="828">
        <v>0.75</v>
      </c>
    </row>
    <row r="905" spans="1:21" ht="14.45" customHeight="1" x14ac:dyDescent="0.2">
      <c r="A905" s="821">
        <v>30</v>
      </c>
      <c r="B905" s="822" t="s">
        <v>2955</v>
      </c>
      <c r="C905" s="822" t="s">
        <v>2959</v>
      </c>
      <c r="D905" s="823" t="s">
        <v>4176</v>
      </c>
      <c r="E905" s="824" t="s">
        <v>2972</v>
      </c>
      <c r="F905" s="822" t="s">
        <v>2958</v>
      </c>
      <c r="G905" s="822" t="s">
        <v>3272</v>
      </c>
      <c r="H905" s="822" t="s">
        <v>329</v>
      </c>
      <c r="I905" s="822" t="s">
        <v>4029</v>
      </c>
      <c r="J905" s="822" t="s">
        <v>4030</v>
      </c>
      <c r="K905" s="822" t="s">
        <v>4031</v>
      </c>
      <c r="L905" s="825">
        <v>260.42</v>
      </c>
      <c r="M905" s="825">
        <v>781.26</v>
      </c>
      <c r="N905" s="822">
        <v>3</v>
      </c>
      <c r="O905" s="826">
        <v>2</v>
      </c>
      <c r="P905" s="825">
        <v>781.26</v>
      </c>
      <c r="Q905" s="827">
        <v>1</v>
      </c>
      <c r="R905" s="822">
        <v>3</v>
      </c>
      <c r="S905" s="827">
        <v>1</v>
      </c>
      <c r="T905" s="826">
        <v>2</v>
      </c>
      <c r="U905" s="828">
        <v>1</v>
      </c>
    </row>
    <row r="906" spans="1:21" ht="14.45" customHeight="1" x14ac:dyDescent="0.2">
      <c r="A906" s="821">
        <v>30</v>
      </c>
      <c r="B906" s="822" t="s">
        <v>2955</v>
      </c>
      <c r="C906" s="822" t="s">
        <v>2959</v>
      </c>
      <c r="D906" s="823" t="s">
        <v>4176</v>
      </c>
      <c r="E906" s="824" t="s">
        <v>2972</v>
      </c>
      <c r="F906" s="822" t="s">
        <v>2958</v>
      </c>
      <c r="G906" s="822" t="s">
        <v>3272</v>
      </c>
      <c r="H906" s="822" t="s">
        <v>329</v>
      </c>
      <c r="I906" s="822" t="s">
        <v>3669</v>
      </c>
      <c r="J906" s="822" t="s">
        <v>3670</v>
      </c>
      <c r="K906" s="822" t="s">
        <v>3659</v>
      </c>
      <c r="L906" s="825">
        <v>410.55</v>
      </c>
      <c r="M906" s="825">
        <v>2873.8500000000004</v>
      </c>
      <c r="N906" s="822">
        <v>7</v>
      </c>
      <c r="O906" s="826">
        <v>5</v>
      </c>
      <c r="P906" s="825">
        <v>1231.6500000000001</v>
      </c>
      <c r="Q906" s="827">
        <v>0.42857142857142855</v>
      </c>
      <c r="R906" s="822">
        <v>3</v>
      </c>
      <c r="S906" s="827">
        <v>0.42857142857142855</v>
      </c>
      <c r="T906" s="826">
        <v>2</v>
      </c>
      <c r="U906" s="828">
        <v>0.4</v>
      </c>
    </row>
    <row r="907" spans="1:21" ht="14.45" customHeight="1" x14ac:dyDescent="0.2">
      <c r="A907" s="821">
        <v>30</v>
      </c>
      <c r="B907" s="822" t="s">
        <v>2955</v>
      </c>
      <c r="C907" s="822" t="s">
        <v>2959</v>
      </c>
      <c r="D907" s="823" t="s">
        <v>4176</v>
      </c>
      <c r="E907" s="824" t="s">
        <v>2972</v>
      </c>
      <c r="F907" s="822" t="s">
        <v>2958</v>
      </c>
      <c r="G907" s="822" t="s">
        <v>3272</v>
      </c>
      <c r="H907" s="822" t="s">
        <v>329</v>
      </c>
      <c r="I907" s="822" t="s">
        <v>4032</v>
      </c>
      <c r="J907" s="822" t="s">
        <v>4030</v>
      </c>
      <c r="K907" s="822" t="s">
        <v>4033</v>
      </c>
      <c r="L907" s="825">
        <v>738.75</v>
      </c>
      <c r="M907" s="825">
        <v>738.75</v>
      </c>
      <c r="N907" s="822">
        <v>1</v>
      </c>
      <c r="O907" s="826">
        <v>1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30</v>
      </c>
      <c r="B908" s="822" t="s">
        <v>2955</v>
      </c>
      <c r="C908" s="822" t="s">
        <v>2959</v>
      </c>
      <c r="D908" s="823" t="s">
        <v>4176</v>
      </c>
      <c r="E908" s="824" t="s">
        <v>2972</v>
      </c>
      <c r="F908" s="822" t="s">
        <v>2958</v>
      </c>
      <c r="G908" s="822" t="s">
        <v>3272</v>
      </c>
      <c r="H908" s="822" t="s">
        <v>329</v>
      </c>
      <c r="I908" s="822" t="s">
        <v>4034</v>
      </c>
      <c r="J908" s="822" t="s">
        <v>3691</v>
      </c>
      <c r="K908" s="822" t="s">
        <v>4035</v>
      </c>
      <c r="L908" s="825">
        <v>128</v>
      </c>
      <c r="M908" s="825">
        <v>256</v>
      </c>
      <c r="N908" s="822">
        <v>2</v>
      </c>
      <c r="O908" s="826">
        <v>2</v>
      </c>
      <c r="P908" s="825">
        <v>128</v>
      </c>
      <c r="Q908" s="827">
        <v>0.5</v>
      </c>
      <c r="R908" s="822">
        <v>1</v>
      </c>
      <c r="S908" s="827">
        <v>0.5</v>
      </c>
      <c r="T908" s="826">
        <v>1</v>
      </c>
      <c r="U908" s="828">
        <v>0.5</v>
      </c>
    </row>
    <row r="909" spans="1:21" ht="14.45" customHeight="1" x14ac:dyDescent="0.2">
      <c r="A909" s="821">
        <v>30</v>
      </c>
      <c r="B909" s="822" t="s">
        <v>2955</v>
      </c>
      <c r="C909" s="822" t="s">
        <v>2959</v>
      </c>
      <c r="D909" s="823" t="s">
        <v>4176</v>
      </c>
      <c r="E909" s="824" t="s">
        <v>2972</v>
      </c>
      <c r="F909" s="822" t="s">
        <v>2958</v>
      </c>
      <c r="G909" s="822" t="s">
        <v>3272</v>
      </c>
      <c r="H909" s="822" t="s">
        <v>329</v>
      </c>
      <c r="I909" s="822" t="s">
        <v>4036</v>
      </c>
      <c r="J909" s="822" t="s">
        <v>4037</v>
      </c>
      <c r="K909" s="822" t="s">
        <v>4038</v>
      </c>
      <c r="L909" s="825">
        <v>3799.6</v>
      </c>
      <c r="M909" s="825">
        <v>3799.6</v>
      </c>
      <c r="N909" s="822">
        <v>1</v>
      </c>
      <c r="O909" s="826">
        <v>1</v>
      </c>
      <c r="P909" s="825">
        <v>3799.6</v>
      </c>
      <c r="Q909" s="827">
        <v>1</v>
      </c>
      <c r="R909" s="822">
        <v>1</v>
      </c>
      <c r="S909" s="827">
        <v>1</v>
      </c>
      <c r="T909" s="826">
        <v>1</v>
      </c>
      <c r="U909" s="828">
        <v>1</v>
      </c>
    </row>
    <row r="910" spans="1:21" ht="14.45" customHeight="1" x14ac:dyDescent="0.2">
      <c r="A910" s="821">
        <v>30</v>
      </c>
      <c r="B910" s="822" t="s">
        <v>2955</v>
      </c>
      <c r="C910" s="822" t="s">
        <v>2959</v>
      </c>
      <c r="D910" s="823" t="s">
        <v>4176</v>
      </c>
      <c r="E910" s="824" t="s">
        <v>2972</v>
      </c>
      <c r="F910" s="822" t="s">
        <v>2958</v>
      </c>
      <c r="G910" s="822" t="s">
        <v>3272</v>
      </c>
      <c r="H910" s="822" t="s">
        <v>329</v>
      </c>
      <c r="I910" s="822" t="s">
        <v>3679</v>
      </c>
      <c r="J910" s="822" t="s">
        <v>3680</v>
      </c>
      <c r="K910" s="822" t="s">
        <v>3681</v>
      </c>
      <c r="L910" s="825">
        <v>1906.12</v>
      </c>
      <c r="M910" s="825">
        <v>7624.48</v>
      </c>
      <c r="N910" s="822">
        <v>4</v>
      </c>
      <c r="O910" s="826">
        <v>4</v>
      </c>
      <c r="P910" s="825">
        <v>5718.36</v>
      </c>
      <c r="Q910" s="827">
        <v>0.75</v>
      </c>
      <c r="R910" s="822">
        <v>3</v>
      </c>
      <c r="S910" s="827">
        <v>0.75</v>
      </c>
      <c r="T910" s="826">
        <v>3</v>
      </c>
      <c r="U910" s="828">
        <v>0.75</v>
      </c>
    </row>
    <row r="911" spans="1:21" ht="14.45" customHeight="1" x14ac:dyDescent="0.2">
      <c r="A911" s="821">
        <v>30</v>
      </c>
      <c r="B911" s="822" t="s">
        <v>2955</v>
      </c>
      <c r="C911" s="822" t="s">
        <v>2959</v>
      </c>
      <c r="D911" s="823" t="s">
        <v>4176</v>
      </c>
      <c r="E911" s="824" t="s">
        <v>2972</v>
      </c>
      <c r="F911" s="822" t="s">
        <v>2958</v>
      </c>
      <c r="G911" s="822" t="s">
        <v>3272</v>
      </c>
      <c r="H911" s="822" t="s">
        <v>329</v>
      </c>
      <c r="I911" s="822" t="s">
        <v>3687</v>
      </c>
      <c r="J911" s="822" t="s">
        <v>3688</v>
      </c>
      <c r="K911" s="822" t="s">
        <v>3689</v>
      </c>
      <c r="L911" s="825">
        <v>2406.02</v>
      </c>
      <c r="M911" s="825">
        <v>2406.02</v>
      </c>
      <c r="N911" s="822">
        <v>1</v>
      </c>
      <c r="O911" s="826">
        <v>1</v>
      </c>
      <c r="P911" s="825">
        <v>2406.02</v>
      </c>
      <c r="Q911" s="827">
        <v>1</v>
      </c>
      <c r="R911" s="822">
        <v>1</v>
      </c>
      <c r="S911" s="827">
        <v>1</v>
      </c>
      <c r="T911" s="826">
        <v>1</v>
      </c>
      <c r="U911" s="828">
        <v>1</v>
      </c>
    </row>
    <row r="912" spans="1:21" ht="14.45" customHeight="1" x14ac:dyDescent="0.2">
      <c r="A912" s="821">
        <v>30</v>
      </c>
      <c r="B912" s="822" t="s">
        <v>2955</v>
      </c>
      <c r="C912" s="822" t="s">
        <v>2959</v>
      </c>
      <c r="D912" s="823" t="s">
        <v>4176</v>
      </c>
      <c r="E912" s="824" t="s">
        <v>2972</v>
      </c>
      <c r="F912" s="822" t="s">
        <v>2958</v>
      </c>
      <c r="G912" s="822" t="s">
        <v>3272</v>
      </c>
      <c r="H912" s="822" t="s">
        <v>329</v>
      </c>
      <c r="I912" s="822" t="s">
        <v>3690</v>
      </c>
      <c r="J912" s="822" t="s">
        <v>3691</v>
      </c>
      <c r="K912" s="822" t="s">
        <v>3692</v>
      </c>
      <c r="L912" s="825">
        <v>178</v>
      </c>
      <c r="M912" s="825">
        <v>178</v>
      </c>
      <c r="N912" s="822">
        <v>1</v>
      </c>
      <c r="O912" s="826">
        <v>1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30</v>
      </c>
      <c r="B913" s="822" t="s">
        <v>2955</v>
      </c>
      <c r="C913" s="822" t="s">
        <v>2959</v>
      </c>
      <c r="D913" s="823" t="s">
        <v>4176</v>
      </c>
      <c r="E913" s="824" t="s">
        <v>2972</v>
      </c>
      <c r="F913" s="822" t="s">
        <v>2958</v>
      </c>
      <c r="G913" s="822" t="s">
        <v>3272</v>
      </c>
      <c r="H913" s="822" t="s">
        <v>329</v>
      </c>
      <c r="I913" s="822" t="s">
        <v>4039</v>
      </c>
      <c r="J913" s="822" t="s">
        <v>4040</v>
      </c>
      <c r="K913" s="822" t="s">
        <v>4041</v>
      </c>
      <c r="L913" s="825">
        <v>2900.3</v>
      </c>
      <c r="M913" s="825">
        <v>2900.3</v>
      </c>
      <c r="N913" s="822">
        <v>1</v>
      </c>
      <c r="O913" s="826">
        <v>1</v>
      </c>
      <c r="P913" s="825">
        <v>2900.3</v>
      </c>
      <c r="Q913" s="827">
        <v>1</v>
      </c>
      <c r="R913" s="822">
        <v>1</v>
      </c>
      <c r="S913" s="827">
        <v>1</v>
      </c>
      <c r="T913" s="826">
        <v>1</v>
      </c>
      <c r="U913" s="828">
        <v>1</v>
      </c>
    </row>
    <row r="914" spans="1:21" ht="14.45" customHeight="1" x14ac:dyDescent="0.2">
      <c r="A914" s="821">
        <v>30</v>
      </c>
      <c r="B914" s="822" t="s">
        <v>2955</v>
      </c>
      <c r="C914" s="822" t="s">
        <v>2959</v>
      </c>
      <c r="D914" s="823" t="s">
        <v>4176</v>
      </c>
      <c r="E914" s="824" t="s">
        <v>2972</v>
      </c>
      <c r="F914" s="822" t="s">
        <v>2958</v>
      </c>
      <c r="G914" s="822" t="s">
        <v>3272</v>
      </c>
      <c r="H914" s="822" t="s">
        <v>329</v>
      </c>
      <c r="I914" s="822" t="s">
        <v>4042</v>
      </c>
      <c r="J914" s="822" t="s">
        <v>4043</v>
      </c>
      <c r="K914" s="822" t="s">
        <v>4044</v>
      </c>
      <c r="L914" s="825">
        <v>201.39</v>
      </c>
      <c r="M914" s="825">
        <v>201.39</v>
      </c>
      <c r="N914" s="822">
        <v>1</v>
      </c>
      <c r="O914" s="826">
        <v>1</v>
      </c>
      <c r="P914" s="825">
        <v>201.39</v>
      </c>
      <c r="Q914" s="827">
        <v>1</v>
      </c>
      <c r="R914" s="822">
        <v>1</v>
      </c>
      <c r="S914" s="827">
        <v>1</v>
      </c>
      <c r="T914" s="826">
        <v>1</v>
      </c>
      <c r="U914" s="828">
        <v>1</v>
      </c>
    </row>
    <row r="915" spans="1:21" ht="14.45" customHeight="1" x14ac:dyDescent="0.2">
      <c r="A915" s="821">
        <v>30</v>
      </c>
      <c r="B915" s="822" t="s">
        <v>2955</v>
      </c>
      <c r="C915" s="822" t="s">
        <v>2959</v>
      </c>
      <c r="D915" s="823" t="s">
        <v>4176</v>
      </c>
      <c r="E915" s="824" t="s">
        <v>2972</v>
      </c>
      <c r="F915" s="822" t="s">
        <v>2958</v>
      </c>
      <c r="G915" s="822" t="s">
        <v>3272</v>
      </c>
      <c r="H915" s="822" t="s">
        <v>329</v>
      </c>
      <c r="I915" s="822" t="s">
        <v>4045</v>
      </c>
      <c r="J915" s="822" t="s">
        <v>4046</v>
      </c>
      <c r="K915" s="822" t="s">
        <v>4047</v>
      </c>
      <c r="L915" s="825">
        <v>1</v>
      </c>
      <c r="M915" s="825">
        <v>6</v>
      </c>
      <c r="N915" s="822">
        <v>6</v>
      </c>
      <c r="O915" s="826">
        <v>2</v>
      </c>
      <c r="P915" s="825">
        <v>6</v>
      </c>
      <c r="Q915" s="827">
        <v>1</v>
      </c>
      <c r="R915" s="822">
        <v>6</v>
      </c>
      <c r="S915" s="827">
        <v>1</v>
      </c>
      <c r="T915" s="826">
        <v>2</v>
      </c>
      <c r="U915" s="828">
        <v>1</v>
      </c>
    </row>
    <row r="916" spans="1:21" ht="14.45" customHeight="1" x14ac:dyDescent="0.2">
      <c r="A916" s="821">
        <v>30</v>
      </c>
      <c r="B916" s="822" t="s">
        <v>2955</v>
      </c>
      <c r="C916" s="822" t="s">
        <v>2959</v>
      </c>
      <c r="D916" s="823" t="s">
        <v>4176</v>
      </c>
      <c r="E916" s="824" t="s">
        <v>2972</v>
      </c>
      <c r="F916" s="822" t="s">
        <v>2958</v>
      </c>
      <c r="G916" s="822" t="s">
        <v>3272</v>
      </c>
      <c r="H916" s="822" t="s">
        <v>329</v>
      </c>
      <c r="I916" s="822" t="s">
        <v>3696</v>
      </c>
      <c r="J916" s="822" t="s">
        <v>3697</v>
      </c>
      <c r="K916" s="822" t="s">
        <v>3698</v>
      </c>
      <c r="L916" s="825">
        <v>33.159999999999997</v>
      </c>
      <c r="M916" s="825">
        <v>33.159999999999997</v>
      </c>
      <c r="N916" s="822">
        <v>1</v>
      </c>
      <c r="O916" s="826">
        <v>1</v>
      </c>
      <c r="P916" s="825"/>
      <c r="Q916" s="827">
        <v>0</v>
      </c>
      <c r="R916" s="822"/>
      <c r="S916" s="827">
        <v>0</v>
      </c>
      <c r="T916" s="826"/>
      <c r="U916" s="828">
        <v>0</v>
      </c>
    </row>
    <row r="917" spans="1:21" ht="14.45" customHeight="1" x14ac:dyDescent="0.2">
      <c r="A917" s="821">
        <v>30</v>
      </c>
      <c r="B917" s="822" t="s">
        <v>2955</v>
      </c>
      <c r="C917" s="822" t="s">
        <v>2959</v>
      </c>
      <c r="D917" s="823" t="s">
        <v>4176</v>
      </c>
      <c r="E917" s="824" t="s">
        <v>2972</v>
      </c>
      <c r="F917" s="822" t="s">
        <v>2958</v>
      </c>
      <c r="G917" s="822" t="s">
        <v>3272</v>
      </c>
      <c r="H917" s="822" t="s">
        <v>329</v>
      </c>
      <c r="I917" s="822" t="s">
        <v>3699</v>
      </c>
      <c r="J917" s="822" t="s">
        <v>3697</v>
      </c>
      <c r="K917" s="822" t="s">
        <v>3700</v>
      </c>
      <c r="L917" s="825">
        <v>37.159999999999997</v>
      </c>
      <c r="M917" s="825">
        <v>37.159999999999997</v>
      </c>
      <c r="N917" s="822">
        <v>1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30</v>
      </c>
      <c r="B918" s="822" t="s">
        <v>2955</v>
      </c>
      <c r="C918" s="822" t="s">
        <v>2959</v>
      </c>
      <c r="D918" s="823" t="s">
        <v>4176</v>
      </c>
      <c r="E918" s="824" t="s">
        <v>2972</v>
      </c>
      <c r="F918" s="822" t="s">
        <v>2958</v>
      </c>
      <c r="G918" s="822" t="s">
        <v>3272</v>
      </c>
      <c r="H918" s="822" t="s">
        <v>329</v>
      </c>
      <c r="I918" s="822" t="s">
        <v>3714</v>
      </c>
      <c r="J918" s="822" t="s">
        <v>3715</v>
      </c>
      <c r="K918" s="822"/>
      <c r="L918" s="825">
        <v>2495.5</v>
      </c>
      <c r="M918" s="825">
        <v>2495.5</v>
      </c>
      <c r="N918" s="822">
        <v>1</v>
      </c>
      <c r="O918" s="826">
        <v>1</v>
      </c>
      <c r="P918" s="825">
        <v>2495.5</v>
      </c>
      <c r="Q918" s="827">
        <v>1</v>
      </c>
      <c r="R918" s="822">
        <v>1</v>
      </c>
      <c r="S918" s="827">
        <v>1</v>
      </c>
      <c r="T918" s="826">
        <v>1</v>
      </c>
      <c r="U918" s="828">
        <v>1</v>
      </c>
    </row>
    <row r="919" spans="1:21" ht="14.45" customHeight="1" x14ac:dyDescent="0.2">
      <c r="A919" s="821">
        <v>30</v>
      </c>
      <c r="B919" s="822" t="s">
        <v>2955</v>
      </c>
      <c r="C919" s="822" t="s">
        <v>2959</v>
      </c>
      <c r="D919" s="823" t="s">
        <v>4176</v>
      </c>
      <c r="E919" s="824" t="s">
        <v>2970</v>
      </c>
      <c r="F919" s="822" t="s">
        <v>2956</v>
      </c>
      <c r="G919" s="822" t="s">
        <v>3716</v>
      </c>
      <c r="H919" s="822" t="s">
        <v>329</v>
      </c>
      <c r="I919" s="822" t="s">
        <v>3717</v>
      </c>
      <c r="J919" s="822" t="s">
        <v>3718</v>
      </c>
      <c r="K919" s="822" t="s">
        <v>3719</v>
      </c>
      <c r="L919" s="825">
        <v>35.11</v>
      </c>
      <c r="M919" s="825">
        <v>35.11</v>
      </c>
      <c r="N919" s="822">
        <v>1</v>
      </c>
      <c r="O919" s="826">
        <v>0.5</v>
      </c>
      <c r="P919" s="825">
        <v>35.11</v>
      </c>
      <c r="Q919" s="827">
        <v>1</v>
      </c>
      <c r="R919" s="822">
        <v>1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30</v>
      </c>
      <c r="B920" s="822" t="s">
        <v>2955</v>
      </c>
      <c r="C920" s="822" t="s">
        <v>2959</v>
      </c>
      <c r="D920" s="823" t="s">
        <v>4176</v>
      </c>
      <c r="E920" s="824" t="s">
        <v>2970</v>
      </c>
      <c r="F920" s="822" t="s">
        <v>2956</v>
      </c>
      <c r="G920" s="822" t="s">
        <v>2973</v>
      </c>
      <c r="H920" s="822" t="s">
        <v>329</v>
      </c>
      <c r="I920" s="822" t="s">
        <v>2974</v>
      </c>
      <c r="J920" s="822" t="s">
        <v>2975</v>
      </c>
      <c r="K920" s="822" t="s">
        <v>2039</v>
      </c>
      <c r="L920" s="825">
        <v>70.48</v>
      </c>
      <c r="M920" s="825">
        <v>70.48</v>
      </c>
      <c r="N920" s="822">
        <v>1</v>
      </c>
      <c r="O920" s="826">
        <v>1</v>
      </c>
      <c r="P920" s="825">
        <v>70.48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30</v>
      </c>
      <c r="B921" s="822" t="s">
        <v>2955</v>
      </c>
      <c r="C921" s="822" t="s">
        <v>2959</v>
      </c>
      <c r="D921" s="823" t="s">
        <v>4176</v>
      </c>
      <c r="E921" s="824" t="s">
        <v>2970</v>
      </c>
      <c r="F921" s="822" t="s">
        <v>2956</v>
      </c>
      <c r="G921" s="822" t="s">
        <v>2976</v>
      </c>
      <c r="H921" s="822" t="s">
        <v>329</v>
      </c>
      <c r="I921" s="822" t="s">
        <v>4048</v>
      </c>
      <c r="J921" s="822" t="s">
        <v>4049</v>
      </c>
      <c r="K921" s="822" t="s">
        <v>3208</v>
      </c>
      <c r="L921" s="825">
        <v>36.270000000000003</v>
      </c>
      <c r="M921" s="825">
        <v>72.540000000000006</v>
      </c>
      <c r="N921" s="822">
        <v>2</v>
      </c>
      <c r="O921" s="826">
        <v>1</v>
      </c>
      <c r="P921" s="825"/>
      <c r="Q921" s="827">
        <v>0</v>
      </c>
      <c r="R921" s="822"/>
      <c r="S921" s="827">
        <v>0</v>
      </c>
      <c r="T921" s="826"/>
      <c r="U921" s="828">
        <v>0</v>
      </c>
    </row>
    <row r="922" spans="1:21" ht="14.45" customHeight="1" x14ac:dyDescent="0.2">
      <c r="A922" s="821">
        <v>30</v>
      </c>
      <c r="B922" s="822" t="s">
        <v>2955</v>
      </c>
      <c r="C922" s="822" t="s">
        <v>2959</v>
      </c>
      <c r="D922" s="823" t="s">
        <v>4176</v>
      </c>
      <c r="E922" s="824" t="s">
        <v>2970</v>
      </c>
      <c r="F922" s="822" t="s">
        <v>2956</v>
      </c>
      <c r="G922" s="822" t="s">
        <v>2976</v>
      </c>
      <c r="H922" s="822" t="s">
        <v>587</v>
      </c>
      <c r="I922" s="822" t="s">
        <v>2626</v>
      </c>
      <c r="J922" s="822" t="s">
        <v>616</v>
      </c>
      <c r="K922" s="822" t="s">
        <v>617</v>
      </c>
      <c r="L922" s="825">
        <v>21.76</v>
      </c>
      <c r="M922" s="825">
        <v>43.52</v>
      </c>
      <c r="N922" s="822">
        <v>2</v>
      </c>
      <c r="O922" s="826">
        <v>1</v>
      </c>
      <c r="P922" s="825">
        <v>21.76</v>
      </c>
      <c r="Q922" s="827">
        <v>0.5</v>
      </c>
      <c r="R922" s="822">
        <v>1</v>
      </c>
      <c r="S922" s="827">
        <v>0.5</v>
      </c>
      <c r="T922" s="826">
        <v>0.5</v>
      </c>
      <c r="U922" s="828">
        <v>0.5</v>
      </c>
    </row>
    <row r="923" spans="1:21" ht="14.45" customHeight="1" x14ac:dyDescent="0.2">
      <c r="A923" s="821">
        <v>30</v>
      </c>
      <c r="B923" s="822" t="s">
        <v>2955</v>
      </c>
      <c r="C923" s="822" t="s">
        <v>2959</v>
      </c>
      <c r="D923" s="823" t="s">
        <v>4176</v>
      </c>
      <c r="E923" s="824" t="s">
        <v>2970</v>
      </c>
      <c r="F923" s="822" t="s">
        <v>2956</v>
      </c>
      <c r="G923" s="822" t="s">
        <v>2976</v>
      </c>
      <c r="H923" s="822" t="s">
        <v>587</v>
      </c>
      <c r="I923" s="822" t="s">
        <v>2628</v>
      </c>
      <c r="J923" s="822" t="s">
        <v>616</v>
      </c>
      <c r="K923" s="822" t="s">
        <v>619</v>
      </c>
      <c r="L923" s="825">
        <v>65.28</v>
      </c>
      <c r="M923" s="825">
        <v>130.56</v>
      </c>
      <c r="N923" s="822">
        <v>2</v>
      </c>
      <c r="O923" s="826">
        <v>1.5</v>
      </c>
      <c r="P923" s="825">
        <v>65.28</v>
      </c>
      <c r="Q923" s="827">
        <v>0.5</v>
      </c>
      <c r="R923" s="822">
        <v>1</v>
      </c>
      <c r="S923" s="827">
        <v>0.5</v>
      </c>
      <c r="T923" s="826">
        <v>1</v>
      </c>
      <c r="U923" s="828">
        <v>0.66666666666666663</v>
      </c>
    </row>
    <row r="924" spans="1:21" ht="14.45" customHeight="1" x14ac:dyDescent="0.2">
      <c r="A924" s="821">
        <v>30</v>
      </c>
      <c r="B924" s="822" t="s">
        <v>2955</v>
      </c>
      <c r="C924" s="822" t="s">
        <v>2959</v>
      </c>
      <c r="D924" s="823" t="s">
        <v>4176</v>
      </c>
      <c r="E924" s="824" t="s">
        <v>2970</v>
      </c>
      <c r="F924" s="822" t="s">
        <v>2956</v>
      </c>
      <c r="G924" s="822" t="s">
        <v>2978</v>
      </c>
      <c r="H924" s="822" t="s">
        <v>587</v>
      </c>
      <c r="I924" s="822" t="s">
        <v>2717</v>
      </c>
      <c r="J924" s="822" t="s">
        <v>2715</v>
      </c>
      <c r="K924" s="822" t="s">
        <v>2718</v>
      </c>
      <c r="L924" s="825">
        <v>11.71</v>
      </c>
      <c r="M924" s="825">
        <v>11.71</v>
      </c>
      <c r="N924" s="822">
        <v>1</v>
      </c>
      <c r="O924" s="826">
        <v>0.5</v>
      </c>
      <c r="P924" s="825">
        <v>11.71</v>
      </c>
      <c r="Q924" s="827">
        <v>1</v>
      </c>
      <c r="R924" s="822">
        <v>1</v>
      </c>
      <c r="S924" s="827">
        <v>1</v>
      </c>
      <c r="T924" s="826">
        <v>0.5</v>
      </c>
      <c r="U924" s="828">
        <v>1</v>
      </c>
    </row>
    <row r="925" spans="1:21" ht="14.45" customHeight="1" x14ac:dyDescent="0.2">
      <c r="A925" s="821">
        <v>30</v>
      </c>
      <c r="B925" s="822" t="s">
        <v>2955</v>
      </c>
      <c r="C925" s="822" t="s">
        <v>2959</v>
      </c>
      <c r="D925" s="823" t="s">
        <v>4176</v>
      </c>
      <c r="E925" s="824" t="s">
        <v>2970</v>
      </c>
      <c r="F925" s="822" t="s">
        <v>2956</v>
      </c>
      <c r="G925" s="822" t="s">
        <v>2985</v>
      </c>
      <c r="H925" s="822" t="s">
        <v>587</v>
      </c>
      <c r="I925" s="822" t="s">
        <v>2452</v>
      </c>
      <c r="J925" s="822" t="s">
        <v>2450</v>
      </c>
      <c r="K925" s="822" t="s">
        <v>2453</v>
      </c>
      <c r="L925" s="825">
        <v>31.09</v>
      </c>
      <c r="M925" s="825">
        <v>31.09</v>
      </c>
      <c r="N925" s="822">
        <v>1</v>
      </c>
      <c r="O925" s="826">
        <v>0.5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30</v>
      </c>
      <c r="B926" s="822" t="s">
        <v>2955</v>
      </c>
      <c r="C926" s="822" t="s">
        <v>2959</v>
      </c>
      <c r="D926" s="823" t="s">
        <v>4176</v>
      </c>
      <c r="E926" s="824" t="s">
        <v>2970</v>
      </c>
      <c r="F926" s="822" t="s">
        <v>2956</v>
      </c>
      <c r="G926" s="822" t="s">
        <v>4050</v>
      </c>
      <c r="H926" s="822" t="s">
        <v>329</v>
      </c>
      <c r="I926" s="822" t="s">
        <v>4051</v>
      </c>
      <c r="J926" s="822" t="s">
        <v>4052</v>
      </c>
      <c r="K926" s="822" t="s">
        <v>4053</v>
      </c>
      <c r="L926" s="825">
        <v>0</v>
      </c>
      <c r="M926" s="825">
        <v>0</v>
      </c>
      <c r="N926" s="822">
        <v>1</v>
      </c>
      <c r="O926" s="826">
        <v>1</v>
      </c>
      <c r="P926" s="825">
        <v>0</v>
      </c>
      <c r="Q926" s="827"/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30</v>
      </c>
      <c r="B927" s="822" t="s">
        <v>2955</v>
      </c>
      <c r="C927" s="822" t="s">
        <v>2959</v>
      </c>
      <c r="D927" s="823" t="s">
        <v>4176</v>
      </c>
      <c r="E927" s="824" t="s">
        <v>2970</v>
      </c>
      <c r="F927" s="822" t="s">
        <v>2956</v>
      </c>
      <c r="G927" s="822" t="s">
        <v>2988</v>
      </c>
      <c r="H927" s="822" t="s">
        <v>587</v>
      </c>
      <c r="I927" s="822" t="s">
        <v>2513</v>
      </c>
      <c r="J927" s="822" t="s">
        <v>2509</v>
      </c>
      <c r="K927" s="822" t="s">
        <v>2514</v>
      </c>
      <c r="L927" s="825">
        <v>93.18</v>
      </c>
      <c r="M927" s="825">
        <v>93.18</v>
      </c>
      <c r="N927" s="822">
        <v>1</v>
      </c>
      <c r="O927" s="826">
        <v>1</v>
      </c>
      <c r="P927" s="825">
        <v>93.18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30</v>
      </c>
      <c r="B928" s="822" t="s">
        <v>2955</v>
      </c>
      <c r="C928" s="822" t="s">
        <v>2959</v>
      </c>
      <c r="D928" s="823" t="s">
        <v>4176</v>
      </c>
      <c r="E928" s="824" t="s">
        <v>2970</v>
      </c>
      <c r="F928" s="822" t="s">
        <v>2956</v>
      </c>
      <c r="G928" s="822" t="s">
        <v>2988</v>
      </c>
      <c r="H928" s="822" t="s">
        <v>587</v>
      </c>
      <c r="I928" s="822" t="s">
        <v>2513</v>
      </c>
      <c r="J928" s="822" t="s">
        <v>2509</v>
      </c>
      <c r="K928" s="822" t="s">
        <v>2514</v>
      </c>
      <c r="L928" s="825">
        <v>55.14</v>
      </c>
      <c r="M928" s="825">
        <v>110.28</v>
      </c>
      <c r="N928" s="822">
        <v>2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30</v>
      </c>
      <c r="B929" s="822" t="s">
        <v>2955</v>
      </c>
      <c r="C929" s="822" t="s">
        <v>2959</v>
      </c>
      <c r="D929" s="823" t="s">
        <v>4176</v>
      </c>
      <c r="E929" s="824" t="s">
        <v>2970</v>
      </c>
      <c r="F929" s="822" t="s">
        <v>2956</v>
      </c>
      <c r="G929" s="822" t="s">
        <v>2988</v>
      </c>
      <c r="H929" s="822" t="s">
        <v>329</v>
      </c>
      <c r="I929" s="822" t="s">
        <v>4054</v>
      </c>
      <c r="J929" s="822" t="s">
        <v>4055</v>
      </c>
      <c r="K929" s="822" t="s">
        <v>2519</v>
      </c>
      <c r="L929" s="825">
        <v>84.83</v>
      </c>
      <c r="M929" s="825">
        <v>84.83</v>
      </c>
      <c r="N929" s="822">
        <v>1</v>
      </c>
      <c r="O929" s="826">
        <v>0.5</v>
      </c>
      <c r="P929" s="825"/>
      <c r="Q929" s="827">
        <v>0</v>
      </c>
      <c r="R929" s="822"/>
      <c r="S929" s="827">
        <v>0</v>
      </c>
      <c r="T929" s="826"/>
      <c r="U929" s="828">
        <v>0</v>
      </c>
    </row>
    <row r="930" spans="1:21" ht="14.45" customHeight="1" x14ac:dyDescent="0.2">
      <c r="A930" s="821">
        <v>30</v>
      </c>
      <c r="B930" s="822" t="s">
        <v>2955</v>
      </c>
      <c r="C930" s="822" t="s">
        <v>2959</v>
      </c>
      <c r="D930" s="823" t="s">
        <v>4176</v>
      </c>
      <c r="E930" s="824" t="s">
        <v>2970</v>
      </c>
      <c r="F930" s="822" t="s">
        <v>2956</v>
      </c>
      <c r="G930" s="822" t="s">
        <v>2988</v>
      </c>
      <c r="H930" s="822" t="s">
        <v>329</v>
      </c>
      <c r="I930" s="822" t="s">
        <v>4056</v>
      </c>
      <c r="J930" s="822" t="s">
        <v>2509</v>
      </c>
      <c r="K930" s="822" t="s">
        <v>2519</v>
      </c>
      <c r="L930" s="825">
        <v>143.35</v>
      </c>
      <c r="M930" s="825">
        <v>143.35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30</v>
      </c>
      <c r="B931" s="822" t="s">
        <v>2955</v>
      </c>
      <c r="C931" s="822" t="s">
        <v>2959</v>
      </c>
      <c r="D931" s="823" t="s">
        <v>4176</v>
      </c>
      <c r="E931" s="824" t="s">
        <v>2970</v>
      </c>
      <c r="F931" s="822" t="s">
        <v>2956</v>
      </c>
      <c r="G931" s="822" t="s">
        <v>2988</v>
      </c>
      <c r="H931" s="822" t="s">
        <v>587</v>
      </c>
      <c r="I931" s="822" t="s">
        <v>2508</v>
      </c>
      <c r="J931" s="822" t="s">
        <v>2509</v>
      </c>
      <c r="K931" s="822" t="s">
        <v>2510</v>
      </c>
      <c r="L931" s="825">
        <v>27.56</v>
      </c>
      <c r="M931" s="825">
        <v>27.56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30</v>
      </c>
      <c r="B932" s="822" t="s">
        <v>2955</v>
      </c>
      <c r="C932" s="822" t="s">
        <v>2959</v>
      </c>
      <c r="D932" s="823" t="s">
        <v>4176</v>
      </c>
      <c r="E932" s="824" t="s">
        <v>2970</v>
      </c>
      <c r="F932" s="822" t="s">
        <v>2956</v>
      </c>
      <c r="G932" s="822" t="s">
        <v>2990</v>
      </c>
      <c r="H932" s="822" t="s">
        <v>587</v>
      </c>
      <c r="I932" s="822" t="s">
        <v>2436</v>
      </c>
      <c r="J932" s="822" t="s">
        <v>2437</v>
      </c>
      <c r="K932" s="822" t="s">
        <v>2438</v>
      </c>
      <c r="L932" s="825">
        <v>65.540000000000006</v>
      </c>
      <c r="M932" s="825">
        <v>131.08000000000001</v>
      </c>
      <c r="N932" s="822">
        <v>2</v>
      </c>
      <c r="O932" s="826">
        <v>1</v>
      </c>
      <c r="P932" s="825"/>
      <c r="Q932" s="827">
        <v>0</v>
      </c>
      <c r="R932" s="822"/>
      <c r="S932" s="827">
        <v>0</v>
      </c>
      <c r="T932" s="826"/>
      <c r="U932" s="828">
        <v>0</v>
      </c>
    </row>
    <row r="933" spans="1:21" ht="14.45" customHeight="1" x14ac:dyDescent="0.2">
      <c r="A933" s="821">
        <v>30</v>
      </c>
      <c r="B933" s="822" t="s">
        <v>2955</v>
      </c>
      <c r="C933" s="822" t="s">
        <v>2959</v>
      </c>
      <c r="D933" s="823" t="s">
        <v>4176</v>
      </c>
      <c r="E933" s="824" t="s">
        <v>2970</v>
      </c>
      <c r="F933" s="822" t="s">
        <v>2956</v>
      </c>
      <c r="G933" s="822" t="s">
        <v>2991</v>
      </c>
      <c r="H933" s="822" t="s">
        <v>329</v>
      </c>
      <c r="I933" s="822" t="s">
        <v>2992</v>
      </c>
      <c r="J933" s="822" t="s">
        <v>2993</v>
      </c>
      <c r="K933" s="822" t="s">
        <v>2994</v>
      </c>
      <c r="L933" s="825">
        <v>58.77</v>
      </c>
      <c r="M933" s="825">
        <v>58.77</v>
      </c>
      <c r="N933" s="822">
        <v>1</v>
      </c>
      <c r="O933" s="826">
        <v>0.5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30</v>
      </c>
      <c r="B934" s="822" t="s">
        <v>2955</v>
      </c>
      <c r="C934" s="822" t="s">
        <v>2959</v>
      </c>
      <c r="D934" s="823" t="s">
        <v>4176</v>
      </c>
      <c r="E934" s="824" t="s">
        <v>2970</v>
      </c>
      <c r="F934" s="822" t="s">
        <v>2956</v>
      </c>
      <c r="G934" s="822" t="s">
        <v>2995</v>
      </c>
      <c r="H934" s="822" t="s">
        <v>329</v>
      </c>
      <c r="I934" s="822" t="s">
        <v>4057</v>
      </c>
      <c r="J934" s="822" t="s">
        <v>3972</v>
      </c>
      <c r="K934" s="822" t="s">
        <v>709</v>
      </c>
      <c r="L934" s="825">
        <v>35.11</v>
      </c>
      <c r="M934" s="825">
        <v>70.22</v>
      </c>
      <c r="N934" s="822">
        <v>2</v>
      </c>
      <c r="O934" s="826">
        <v>0.5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30</v>
      </c>
      <c r="B935" s="822" t="s">
        <v>2955</v>
      </c>
      <c r="C935" s="822" t="s">
        <v>2959</v>
      </c>
      <c r="D935" s="823" t="s">
        <v>4176</v>
      </c>
      <c r="E935" s="824" t="s">
        <v>2970</v>
      </c>
      <c r="F935" s="822" t="s">
        <v>2956</v>
      </c>
      <c r="G935" s="822" t="s">
        <v>2995</v>
      </c>
      <c r="H935" s="822" t="s">
        <v>587</v>
      </c>
      <c r="I935" s="822" t="s">
        <v>3312</v>
      </c>
      <c r="J935" s="822" t="s">
        <v>702</v>
      </c>
      <c r="K935" s="822" t="s">
        <v>703</v>
      </c>
      <c r="L935" s="825">
        <v>70.23</v>
      </c>
      <c r="M935" s="825">
        <v>140.46</v>
      </c>
      <c r="N935" s="822">
        <v>2</v>
      </c>
      <c r="O935" s="826">
        <v>2</v>
      </c>
      <c r="P935" s="825">
        <v>140.46</v>
      </c>
      <c r="Q935" s="827">
        <v>1</v>
      </c>
      <c r="R935" s="822">
        <v>2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30</v>
      </c>
      <c r="B936" s="822" t="s">
        <v>2955</v>
      </c>
      <c r="C936" s="822" t="s">
        <v>2959</v>
      </c>
      <c r="D936" s="823" t="s">
        <v>4176</v>
      </c>
      <c r="E936" s="824" t="s">
        <v>2970</v>
      </c>
      <c r="F936" s="822" t="s">
        <v>2956</v>
      </c>
      <c r="G936" s="822" t="s">
        <v>2995</v>
      </c>
      <c r="H936" s="822" t="s">
        <v>587</v>
      </c>
      <c r="I936" s="822" t="s">
        <v>2443</v>
      </c>
      <c r="J936" s="822" t="s">
        <v>702</v>
      </c>
      <c r="K936" s="822" t="s">
        <v>707</v>
      </c>
      <c r="L936" s="825">
        <v>17.559999999999999</v>
      </c>
      <c r="M936" s="825">
        <v>87.8</v>
      </c>
      <c r="N936" s="822">
        <v>5</v>
      </c>
      <c r="O936" s="826">
        <v>3</v>
      </c>
      <c r="P936" s="825">
        <v>17.559999999999999</v>
      </c>
      <c r="Q936" s="827">
        <v>0.19999999999999998</v>
      </c>
      <c r="R936" s="822">
        <v>1</v>
      </c>
      <c r="S936" s="827">
        <v>0.2</v>
      </c>
      <c r="T936" s="826">
        <v>0.5</v>
      </c>
      <c r="U936" s="828">
        <v>0.16666666666666666</v>
      </c>
    </row>
    <row r="937" spans="1:21" ht="14.45" customHeight="1" x14ac:dyDescent="0.2">
      <c r="A937" s="821">
        <v>30</v>
      </c>
      <c r="B937" s="822" t="s">
        <v>2955</v>
      </c>
      <c r="C937" s="822" t="s">
        <v>2959</v>
      </c>
      <c r="D937" s="823" t="s">
        <v>4176</v>
      </c>
      <c r="E937" s="824" t="s">
        <v>2970</v>
      </c>
      <c r="F937" s="822" t="s">
        <v>2956</v>
      </c>
      <c r="G937" s="822" t="s">
        <v>2995</v>
      </c>
      <c r="H937" s="822" t="s">
        <v>587</v>
      </c>
      <c r="I937" s="822" t="s">
        <v>2444</v>
      </c>
      <c r="J937" s="822" t="s">
        <v>702</v>
      </c>
      <c r="K937" s="822" t="s">
        <v>709</v>
      </c>
      <c r="L937" s="825">
        <v>35.11</v>
      </c>
      <c r="M937" s="825">
        <v>35.11</v>
      </c>
      <c r="N937" s="822">
        <v>1</v>
      </c>
      <c r="O937" s="826">
        <v>0.5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30</v>
      </c>
      <c r="B938" s="822" t="s">
        <v>2955</v>
      </c>
      <c r="C938" s="822" t="s">
        <v>2959</v>
      </c>
      <c r="D938" s="823" t="s">
        <v>4176</v>
      </c>
      <c r="E938" s="824" t="s">
        <v>2970</v>
      </c>
      <c r="F938" s="822" t="s">
        <v>2956</v>
      </c>
      <c r="G938" s="822" t="s">
        <v>3974</v>
      </c>
      <c r="H938" s="822" t="s">
        <v>329</v>
      </c>
      <c r="I938" s="822" t="s">
        <v>4058</v>
      </c>
      <c r="J938" s="822" t="s">
        <v>3976</v>
      </c>
      <c r="K938" s="822" t="s">
        <v>763</v>
      </c>
      <c r="L938" s="825">
        <v>39.17</v>
      </c>
      <c r="M938" s="825">
        <v>39.17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30</v>
      </c>
      <c r="B939" s="822" t="s">
        <v>2955</v>
      </c>
      <c r="C939" s="822" t="s">
        <v>2959</v>
      </c>
      <c r="D939" s="823" t="s">
        <v>4176</v>
      </c>
      <c r="E939" s="824" t="s">
        <v>2970</v>
      </c>
      <c r="F939" s="822" t="s">
        <v>2956</v>
      </c>
      <c r="G939" s="822" t="s">
        <v>3006</v>
      </c>
      <c r="H939" s="822" t="s">
        <v>587</v>
      </c>
      <c r="I939" s="822" t="s">
        <v>3888</v>
      </c>
      <c r="J939" s="822" t="s">
        <v>769</v>
      </c>
      <c r="K939" s="822" t="s">
        <v>770</v>
      </c>
      <c r="L939" s="825">
        <v>132</v>
      </c>
      <c r="M939" s="825">
        <v>132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30</v>
      </c>
      <c r="B940" s="822" t="s">
        <v>2955</v>
      </c>
      <c r="C940" s="822" t="s">
        <v>2959</v>
      </c>
      <c r="D940" s="823" t="s">
        <v>4176</v>
      </c>
      <c r="E940" s="824" t="s">
        <v>2970</v>
      </c>
      <c r="F940" s="822" t="s">
        <v>2956</v>
      </c>
      <c r="G940" s="822" t="s">
        <v>3006</v>
      </c>
      <c r="H940" s="822" t="s">
        <v>329</v>
      </c>
      <c r="I940" s="822" t="s">
        <v>3008</v>
      </c>
      <c r="J940" s="822" t="s">
        <v>766</v>
      </c>
      <c r="K940" s="822" t="s">
        <v>703</v>
      </c>
      <c r="L940" s="825">
        <v>65.989999999999995</v>
      </c>
      <c r="M940" s="825">
        <v>131.97999999999999</v>
      </c>
      <c r="N940" s="822">
        <v>2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30</v>
      </c>
      <c r="B941" s="822" t="s">
        <v>2955</v>
      </c>
      <c r="C941" s="822" t="s">
        <v>2959</v>
      </c>
      <c r="D941" s="823" t="s">
        <v>4176</v>
      </c>
      <c r="E941" s="824" t="s">
        <v>2970</v>
      </c>
      <c r="F941" s="822" t="s">
        <v>2956</v>
      </c>
      <c r="G941" s="822" t="s">
        <v>3009</v>
      </c>
      <c r="H941" s="822" t="s">
        <v>329</v>
      </c>
      <c r="I941" s="822" t="s">
        <v>3010</v>
      </c>
      <c r="J941" s="822" t="s">
        <v>2026</v>
      </c>
      <c r="K941" s="822" t="s">
        <v>3011</v>
      </c>
      <c r="L941" s="825">
        <v>1891.17</v>
      </c>
      <c r="M941" s="825">
        <v>1891.17</v>
      </c>
      <c r="N941" s="822">
        <v>1</v>
      </c>
      <c r="O941" s="826">
        <v>0.5</v>
      </c>
      <c r="P941" s="825">
        <v>1891.17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30</v>
      </c>
      <c r="B942" s="822" t="s">
        <v>2955</v>
      </c>
      <c r="C942" s="822" t="s">
        <v>2959</v>
      </c>
      <c r="D942" s="823" t="s">
        <v>4176</v>
      </c>
      <c r="E942" s="824" t="s">
        <v>2970</v>
      </c>
      <c r="F942" s="822" t="s">
        <v>2956</v>
      </c>
      <c r="G942" s="822" t="s">
        <v>3009</v>
      </c>
      <c r="H942" s="822" t="s">
        <v>329</v>
      </c>
      <c r="I942" s="822" t="s">
        <v>3010</v>
      </c>
      <c r="J942" s="822" t="s">
        <v>2026</v>
      </c>
      <c r="K942" s="822" t="s">
        <v>3011</v>
      </c>
      <c r="L942" s="825">
        <v>1771.84</v>
      </c>
      <c r="M942" s="825">
        <v>1771.84</v>
      </c>
      <c r="N942" s="822">
        <v>1</v>
      </c>
      <c r="O942" s="826">
        <v>0.5</v>
      </c>
      <c r="P942" s="825">
        <v>1771.84</v>
      </c>
      <c r="Q942" s="827">
        <v>1</v>
      </c>
      <c r="R942" s="822">
        <v>1</v>
      </c>
      <c r="S942" s="827">
        <v>1</v>
      </c>
      <c r="T942" s="826">
        <v>0.5</v>
      </c>
      <c r="U942" s="828">
        <v>1</v>
      </c>
    </row>
    <row r="943" spans="1:21" ht="14.45" customHeight="1" x14ac:dyDescent="0.2">
      <c r="A943" s="821">
        <v>30</v>
      </c>
      <c r="B943" s="822" t="s">
        <v>2955</v>
      </c>
      <c r="C943" s="822" t="s">
        <v>2959</v>
      </c>
      <c r="D943" s="823" t="s">
        <v>4176</v>
      </c>
      <c r="E943" s="824" t="s">
        <v>2970</v>
      </c>
      <c r="F943" s="822" t="s">
        <v>2956</v>
      </c>
      <c r="G943" s="822" t="s">
        <v>3014</v>
      </c>
      <c r="H943" s="822" t="s">
        <v>329</v>
      </c>
      <c r="I943" s="822" t="s">
        <v>3983</v>
      </c>
      <c r="J943" s="822" t="s">
        <v>3016</v>
      </c>
      <c r="K943" s="822" t="s">
        <v>3984</v>
      </c>
      <c r="L943" s="825">
        <v>47.46</v>
      </c>
      <c r="M943" s="825">
        <v>47.46</v>
      </c>
      <c r="N943" s="822">
        <v>1</v>
      </c>
      <c r="O943" s="826">
        <v>0.5</v>
      </c>
      <c r="P943" s="825">
        <v>47.46</v>
      </c>
      <c r="Q943" s="827">
        <v>1</v>
      </c>
      <c r="R943" s="822">
        <v>1</v>
      </c>
      <c r="S943" s="827">
        <v>1</v>
      </c>
      <c r="T943" s="826">
        <v>0.5</v>
      </c>
      <c r="U943" s="828">
        <v>1</v>
      </c>
    </row>
    <row r="944" spans="1:21" ht="14.45" customHeight="1" x14ac:dyDescent="0.2">
      <c r="A944" s="821">
        <v>30</v>
      </c>
      <c r="B944" s="822" t="s">
        <v>2955</v>
      </c>
      <c r="C944" s="822" t="s">
        <v>2959</v>
      </c>
      <c r="D944" s="823" t="s">
        <v>4176</v>
      </c>
      <c r="E944" s="824" t="s">
        <v>2970</v>
      </c>
      <c r="F944" s="822" t="s">
        <v>2956</v>
      </c>
      <c r="G944" s="822" t="s">
        <v>3014</v>
      </c>
      <c r="H944" s="822" t="s">
        <v>329</v>
      </c>
      <c r="I944" s="822" t="s">
        <v>3015</v>
      </c>
      <c r="J944" s="822" t="s">
        <v>3016</v>
      </c>
      <c r="K944" s="822" t="s">
        <v>3017</v>
      </c>
      <c r="L944" s="825">
        <v>23.72</v>
      </c>
      <c r="M944" s="825">
        <v>47.44</v>
      </c>
      <c r="N944" s="822">
        <v>2</v>
      </c>
      <c r="O944" s="826">
        <v>1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30</v>
      </c>
      <c r="B945" s="822" t="s">
        <v>2955</v>
      </c>
      <c r="C945" s="822" t="s">
        <v>2959</v>
      </c>
      <c r="D945" s="823" t="s">
        <v>4176</v>
      </c>
      <c r="E945" s="824" t="s">
        <v>2970</v>
      </c>
      <c r="F945" s="822" t="s">
        <v>2956</v>
      </c>
      <c r="G945" s="822" t="s">
        <v>3024</v>
      </c>
      <c r="H945" s="822" t="s">
        <v>329</v>
      </c>
      <c r="I945" s="822" t="s">
        <v>3025</v>
      </c>
      <c r="J945" s="822" t="s">
        <v>818</v>
      </c>
      <c r="K945" s="822" t="s">
        <v>840</v>
      </c>
      <c r="L945" s="825">
        <v>91.11</v>
      </c>
      <c r="M945" s="825">
        <v>273.33</v>
      </c>
      <c r="N945" s="822">
        <v>3</v>
      </c>
      <c r="O945" s="826">
        <v>2</v>
      </c>
      <c r="P945" s="825">
        <v>182.22</v>
      </c>
      <c r="Q945" s="827">
        <v>0.66666666666666674</v>
      </c>
      <c r="R945" s="822">
        <v>2</v>
      </c>
      <c r="S945" s="827">
        <v>0.66666666666666663</v>
      </c>
      <c r="T945" s="826">
        <v>1.5</v>
      </c>
      <c r="U945" s="828">
        <v>0.75</v>
      </c>
    </row>
    <row r="946" spans="1:21" ht="14.45" customHeight="1" x14ac:dyDescent="0.2">
      <c r="A946" s="821">
        <v>30</v>
      </c>
      <c r="B946" s="822" t="s">
        <v>2955</v>
      </c>
      <c r="C946" s="822" t="s">
        <v>2959</v>
      </c>
      <c r="D946" s="823" t="s">
        <v>4176</v>
      </c>
      <c r="E946" s="824" t="s">
        <v>2970</v>
      </c>
      <c r="F946" s="822" t="s">
        <v>2956</v>
      </c>
      <c r="G946" s="822" t="s">
        <v>3028</v>
      </c>
      <c r="H946" s="822" t="s">
        <v>329</v>
      </c>
      <c r="I946" s="822" t="s">
        <v>3338</v>
      </c>
      <c r="J946" s="822" t="s">
        <v>3339</v>
      </c>
      <c r="K946" s="822" t="s">
        <v>849</v>
      </c>
      <c r="L946" s="825">
        <v>356.47</v>
      </c>
      <c r="M946" s="825">
        <v>712.94</v>
      </c>
      <c r="N946" s="822">
        <v>2</v>
      </c>
      <c r="O946" s="826">
        <v>0.5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30</v>
      </c>
      <c r="B947" s="822" t="s">
        <v>2955</v>
      </c>
      <c r="C947" s="822" t="s">
        <v>2959</v>
      </c>
      <c r="D947" s="823" t="s">
        <v>4176</v>
      </c>
      <c r="E947" s="824" t="s">
        <v>2970</v>
      </c>
      <c r="F947" s="822" t="s">
        <v>2956</v>
      </c>
      <c r="G947" s="822" t="s">
        <v>3028</v>
      </c>
      <c r="H947" s="822" t="s">
        <v>587</v>
      </c>
      <c r="I947" s="822" t="s">
        <v>2749</v>
      </c>
      <c r="J947" s="822" t="s">
        <v>847</v>
      </c>
      <c r="K947" s="822" t="s">
        <v>848</v>
      </c>
      <c r="L947" s="825">
        <v>178.23</v>
      </c>
      <c r="M947" s="825">
        <v>356.46</v>
      </c>
      <c r="N947" s="822">
        <v>2</v>
      </c>
      <c r="O947" s="826">
        <v>1</v>
      </c>
      <c r="P947" s="825"/>
      <c r="Q947" s="827">
        <v>0</v>
      </c>
      <c r="R947" s="822"/>
      <c r="S947" s="827">
        <v>0</v>
      </c>
      <c r="T947" s="826"/>
      <c r="U947" s="828">
        <v>0</v>
      </c>
    </row>
    <row r="948" spans="1:21" ht="14.45" customHeight="1" x14ac:dyDescent="0.2">
      <c r="A948" s="821">
        <v>30</v>
      </c>
      <c r="B948" s="822" t="s">
        <v>2955</v>
      </c>
      <c r="C948" s="822" t="s">
        <v>2959</v>
      </c>
      <c r="D948" s="823" t="s">
        <v>4176</v>
      </c>
      <c r="E948" s="824" t="s">
        <v>2970</v>
      </c>
      <c r="F948" s="822" t="s">
        <v>2956</v>
      </c>
      <c r="G948" s="822" t="s">
        <v>3029</v>
      </c>
      <c r="H948" s="822" t="s">
        <v>329</v>
      </c>
      <c r="I948" s="822" t="s">
        <v>3030</v>
      </c>
      <c r="J948" s="822" t="s">
        <v>2036</v>
      </c>
      <c r="K948" s="822" t="s">
        <v>3031</v>
      </c>
      <c r="L948" s="825">
        <v>24.68</v>
      </c>
      <c r="M948" s="825">
        <v>24.68</v>
      </c>
      <c r="N948" s="822">
        <v>1</v>
      </c>
      <c r="O948" s="826">
        <v>0.5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30</v>
      </c>
      <c r="B949" s="822" t="s">
        <v>2955</v>
      </c>
      <c r="C949" s="822" t="s">
        <v>2959</v>
      </c>
      <c r="D949" s="823" t="s">
        <v>4176</v>
      </c>
      <c r="E949" s="824" t="s">
        <v>2970</v>
      </c>
      <c r="F949" s="822" t="s">
        <v>2956</v>
      </c>
      <c r="G949" s="822" t="s">
        <v>3729</v>
      </c>
      <c r="H949" s="822" t="s">
        <v>587</v>
      </c>
      <c r="I949" s="822" t="s">
        <v>2391</v>
      </c>
      <c r="J949" s="822" t="s">
        <v>2392</v>
      </c>
      <c r="K949" s="822" t="s">
        <v>2393</v>
      </c>
      <c r="L949" s="825">
        <v>300.31</v>
      </c>
      <c r="M949" s="825">
        <v>300.31</v>
      </c>
      <c r="N949" s="822">
        <v>1</v>
      </c>
      <c r="O949" s="826">
        <v>0.5</v>
      </c>
      <c r="P949" s="825"/>
      <c r="Q949" s="827">
        <v>0</v>
      </c>
      <c r="R949" s="822"/>
      <c r="S949" s="827">
        <v>0</v>
      </c>
      <c r="T949" s="826"/>
      <c r="U949" s="828">
        <v>0</v>
      </c>
    </row>
    <row r="950" spans="1:21" ht="14.45" customHeight="1" x14ac:dyDescent="0.2">
      <c r="A950" s="821">
        <v>30</v>
      </c>
      <c r="B950" s="822" t="s">
        <v>2955</v>
      </c>
      <c r="C950" s="822" t="s">
        <v>2959</v>
      </c>
      <c r="D950" s="823" t="s">
        <v>4176</v>
      </c>
      <c r="E950" s="824" t="s">
        <v>2970</v>
      </c>
      <c r="F950" s="822" t="s">
        <v>2956</v>
      </c>
      <c r="G950" s="822" t="s">
        <v>3729</v>
      </c>
      <c r="H950" s="822" t="s">
        <v>329</v>
      </c>
      <c r="I950" s="822" t="s">
        <v>4059</v>
      </c>
      <c r="J950" s="822" t="s">
        <v>2392</v>
      </c>
      <c r="K950" s="822" t="s">
        <v>2333</v>
      </c>
      <c r="L950" s="825">
        <v>50.05</v>
      </c>
      <c r="M950" s="825">
        <v>50.05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30</v>
      </c>
      <c r="B951" s="822" t="s">
        <v>2955</v>
      </c>
      <c r="C951" s="822" t="s">
        <v>2959</v>
      </c>
      <c r="D951" s="823" t="s">
        <v>4176</v>
      </c>
      <c r="E951" s="824" t="s">
        <v>2970</v>
      </c>
      <c r="F951" s="822" t="s">
        <v>2956</v>
      </c>
      <c r="G951" s="822" t="s">
        <v>3730</v>
      </c>
      <c r="H951" s="822" t="s">
        <v>329</v>
      </c>
      <c r="I951" s="822" t="s">
        <v>3731</v>
      </c>
      <c r="J951" s="822" t="s">
        <v>742</v>
      </c>
      <c r="K951" s="822" t="s">
        <v>3732</v>
      </c>
      <c r="L951" s="825">
        <v>0</v>
      </c>
      <c r="M951" s="825">
        <v>0</v>
      </c>
      <c r="N951" s="822">
        <v>2</v>
      </c>
      <c r="O951" s="826">
        <v>1</v>
      </c>
      <c r="P951" s="825"/>
      <c r="Q951" s="827"/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30</v>
      </c>
      <c r="B952" s="822" t="s">
        <v>2955</v>
      </c>
      <c r="C952" s="822" t="s">
        <v>2959</v>
      </c>
      <c r="D952" s="823" t="s">
        <v>4176</v>
      </c>
      <c r="E952" s="824" t="s">
        <v>2970</v>
      </c>
      <c r="F952" s="822" t="s">
        <v>2956</v>
      </c>
      <c r="G952" s="822" t="s">
        <v>3032</v>
      </c>
      <c r="H952" s="822" t="s">
        <v>329</v>
      </c>
      <c r="I952" s="822" t="s">
        <v>2728</v>
      </c>
      <c r="J952" s="822" t="s">
        <v>2729</v>
      </c>
      <c r="K952" s="822" t="s">
        <v>849</v>
      </c>
      <c r="L952" s="825">
        <v>123.2</v>
      </c>
      <c r="M952" s="825">
        <v>492.8</v>
      </c>
      <c r="N952" s="822">
        <v>4</v>
      </c>
      <c r="O952" s="826">
        <v>2.5</v>
      </c>
      <c r="P952" s="825">
        <v>246.4</v>
      </c>
      <c r="Q952" s="827">
        <v>0.5</v>
      </c>
      <c r="R952" s="822">
        <v>2</v>
      </c>
      <c r="S952" s="827">
        <v>0.5</v>
      </c>
      <c r="T952" s="826">
        <v>1</v>
      </c>
      <c r="U952" s="828">
        <v>0.4</v>
      </c>
    </row>
    <row r="953" spans="1:21" ht="14.45" customHeight="1" x14ac:dyDescent="0.2">
      <c r="A953" s="821">
        <v>30</v>
      </c>
      <c r="B953" s="822" t="s">
        <v>2955</v>
      </c>
      <c r="C953" s="822" t="s">
        <v>2959</v>
      </c>
      <c r="D953" s="823" t="s">
        <v>4176</v>
      </c>
      <c r="E953" s="824" t="s">
        <v>2970</v>
      </c>
      <c r="F953" s="822" t="s">
        <v>2956</v>
      </c>
      <c r="G953" s="822" t="s">
        <v>3038</v>
      </c>
      <c r="H953" s="822" t="s">
        <v>329</v>
      </c>
      <c r="I953" s="822" t="s">
        <v>3039</v>
      </c>
      <c r="J953" s="822" t="s">
        <v>3040</v>
      </c>
      <c r="K953" s="822" t="s">
        <v>3041</v>
      </c>
      <c r="L953" s="825">
        <v>31.09</v>
      </c>
      <c r="M953" s="825">
        <v>31.09</v>
      </c>
      <c r="N953" s="822">
        <v>1</v>
      </c>
      <c r="O953" s="826">
        <v>0.5</v>
      </c>
      <c r="P953" s="825">
        <v>31.09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30</v>
      </c>
      <c r="B954" s="822" t="s">
        <v>2955</v>
      </c>
      <c r="C954" s="822" t="s">
        <v>2959</v>
      </c>
      <c r="D954" s="823" t="s">
        <v>4176</v>
      </c>
      <c r="E954" s="824" t="s">
        <v>2970</v>
      </c>
      <c r="F954" s="822" t="s">
        <v>2956</v>
      </c>
      <c r="G954" s="822" t="s">
        <v>3355</v>
      </c>
      <c r="H954" s="822" t="s">
        <v>587</v>
      </c>
      <c r="I954" s="822" t="s">
        <v>4060</v>
      </c>
      <c r="J954" s="822" t="s">
        <v>4061</v>
      </c>
      <c r="K954" s="822" t="s">
        <v>4062</v>
      </c>
      <c r="L954" s="825">
        <v>140.65</v>
      </c>
      <c r="M954" s="825">
        <v>281.3</v>
      </c>
      <c r="N954" s="822">
        <v>2</v>
      </c>
      <c r="O954" s="826">
        <v>1.5</v>
      </c>
      <c r="P954" s="825">
        <v>140.65</v>
      </c>
      <c r="Q954" s="827">
        <v>0.5</v>
      </c>
      <c r="R954" s="822">
        <v>1</v>
      </c>
      <c r="S954" s="827">
        <v>0.5</v>
      </c>
      <c r="T954" s="826">
        <v>1</v>
      </c>
      <c r="U954" s="828">
        <v>0.66666666666666663</v>
      </c>
    </row>
    <row r="955" spans="1:21" ht="14.45" customHeight="1" x14ac:dyDescent="0.2">
      <c r="A955" s="821">
        <v>30</v>
      </c>
      <c r="B955" s="822" t="s">
        <v>2955</v>
      </c>
      <c r="C955" s="822" t="s">
        <v>2959</v>
      </c>
      <c r="D955" s="823" t="s">
        <v>4176</v>
      </c>
      <c r="E955" s="824" t="s">
        <v>2970</v>
      </c>
      <c r="F955" s="822" t="s">
        <v>2956</v>
      </c>
      <c r="G955" s="822" t="s">
        <v>3042</v>
      </c>
      <c r="H955" s="822" t="s">
        <v>587</v>
      </c>
      <c r="I955" s="822" t="s">
        <v>2400</v>
      </c>
      <c r="J955" s="822" t="s">
        <v>2401</v>
      </c>
      <c r="K955" s="822" t="s">
        <v>2402</v>
      </c>
      <c r="L955" s="825">
        <v>42.51</v>
      </c>
      <c r="M955" s="825">
        <v>510.12</v>
      </c>
      <c r="N955" s="822">
        <v>12</v>
      </c>
      <c r="O955" s="826">
        <v>6.5</v>
      </c>
      <c r="P955" s="825">
        <v>212.54999999999998</v>
      </c>
      <c r="Q955" s="827">
        <v>0.41666666666666663</v>
      </c>
      <c r="R955" s="822">
        <v>5</v>
      </c>
      <c r="S955" s="827">
        <v>0.41666666666666669</v>
      </c>
      <c r="T955" s="826">
        <v>3</v>
      </c>
      <c r="U955" s="828">
        <v>0.46153846153846156</v>
      </c>
    </row>
    <row r="956" spans="1:21" ht="14.45" customHeight="1" x14ac:dyDescent="0.2">
      <c r="A956" s="821">
        <v>30</v>
      </c>
      <c r="B956" s="822" t="s">
        <v>2955</v>
      </c>
      <c r="C956" s="822" t="s">
        <v>2959</v>
      </c>
      <c r="D956" s="823" t="s">
        <v>4176</v>
      </c>
      <c r="E956" s="824" t="s">
        <v>2970</v>
      </c>
      <c r="F956" s="822" t="s">
        <v>2956</v>
      </c>
      <c r="G956" s="822" t="s">
        <v>3042</v>
      </c>
      <c r="H956" s="822" t="s">
        <v>329</v>
      </c>
      <c r="I956" s="822" t="s">
        <v>2415</v>
      </c>
      <c r="J956" s="822" t="s">
        <v>989</v>
      </c>
      <c r="K956" s="822" t="s">
        <v>2402</v>
      </c>
      <c r="L956" s="825">
        <v>42.51</v>
      </c>
      <c r="M956" s="825">
        <v>85.02</v>
      </c>
      <c r="N956" s="822">
        <v>2</v>
      </c>
      <c r="O956" s="826">
        <v>1.5</v>
      </c>
      <c r="P956" s="825">
        <v>42.51</v>
      </c>
      <c r="Q956" s="827">
        <v>0.5</v>
      </c>
      <c r="R956" s="822">
        <v>1</v>
      </c>
      <c r="S956" s="827">
        <v>0.5</v>
      </c>
      <c r="T956" s="826">
        <v>1</v>
      </c>
      <c r="U956" s="828">
        <v>0.66666666666666663</v>
      </c>
    </row>
    <row r="957" spans="1:21" ht="14.45" customHeight="1" x14ac:dyDescent="0.2">
      <c r="A957" s="821">
        <v>30</v>
      </c>
      <c r="B957" s="822" t="s">
        <v>2955</v>
      </c>
      <c r="C957" s="822" t="s">
        <v>2959</v>
      </c>
      <c r="D957" s="823" t="s">
        <v>4176</v>
      </c>
      <c r="E957" s="824" t="s">
        <v>2970</v>
      </c>
      <c r="F957" s="822" t="s">
        <v>2956</v>
      </c>
      <c r="G957" s="822" t="s">
        <v>4063</v>
      </c>
      <c r="H957" s="822" t="s">
        <v>329</v>
      </c>
      <c r="I957" s="822" t="s">
        <v>4064</v>
      </c>
      <c r="J957" s="822" t="s">
        <v>1088</v>
      </c>
      <c r="K957" s="822" t="s">
        <v>1090</v>
      </c>
      <c r="L957" s="825">
        <v>105.63</v>
      </c>
      <c r="M957" s="825">
        <v>316.89</v>
      </c>
      <c r="N957" s="822">
        <v>3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30</v>
      </c>
      <c r="B958" s="822" t="s">
        <v>2955</v>
      </c>
      <c r="C958" s="822" t="s">
        <v>2959</v>
      </c>
      <c r="D958" s="823" t="s">
        <v>4176</v>
      </c>
      <c r="E958" s="824" t="s">
        <v>2970</v>
      </c>
      <c r="F958" s="822" t="s">
        <v>2956</v>
      </c>
      <c r="G958" s="822" t="s">
        <v>3043</v>
      </c>
      <c r="H958" s="822" t="s">
        <v>587</v>
      </c>
      <c r="I958" s="822" t="s">
        <v>2673</v>
      </c>
      <c r="J958" s="822" t="s">
        <v>2671</v>
      </c>
      <c r="K958" s="822" t="s">
        <v>2674</v>
      </c>
      <c r="L958" s="825">
        <v>169.73</v>
      </c>
      <c r="M958" s="825">
        <v>169.73</v>
      </c>
      <c r="N958" s="822">
        <v>1</v>
      </c>
      <c r="O958" s="826">
        <v>0.5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30</v>
      </c>
      <c r="B959" s="822" t="s">
        <v>2955</v>
      </c>
      <c r="C959" s="822" t="s">
        <v>2959</v>
      </c>
      <c r="D959" s="823" t="s">
        <v>4176</v>
      </c>
      <c r="E959" s="824" t="s">
        <v>2970</v>
      </c>
      <c r="F959" s="822" t="s">
        <v>2956</v>
      </c>
      <c r="G959" s="822" t="s">
        <v>3047</v>
      </c>
      <c r="H959" s="822" t="s">
        <v>329</v>
      </c>
      <c r="I959" s="822" t="s">
        <v>4065</v>
      </c>
      <c r="J959" s="822" t="s">
        <v>4066</v>
      </c>
      <c r="K959" s="822" t="s">
        <v>4067</v>
      </c>
      <c r="L959" s="825">
        <v>84.39</v>
      </c>
      <c r="M959" s="825">
        <v>84.39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30</v>
      </c>
      <c r="B960" s="822" t="s">
        <v>2955</v>
      </c>
      <c r="C960" s="822" t="s">
        <v>2959</v>
      </c>
      <c r="D960" s="823" t="s">
        <v>4176</v>
      </c>
      <c r="E960" s="824" t="s">
        <v>2970</v>
      </c>
      <c r="F960" s="822" t="s">
        <v>2956</v>
      </c>
      <c r="G960" s="822" t="s">
        <v>3365</v>
      </c>
      <c r="H960" s="822" t="s">
        <v>329</v>
      </c>
      <c r="I960" s="822" t="s">
        <v>3738</v>
      </c>
      <c r="J960" s="822" t="s">
        <v>1082</v>
      </c>
      <c r="K960" s="822" t="s">
        <v>3739</v>
      </c>
      <c r="L960" s="825">
        <v>75.05</v>
      </c>
      <c r="M960" s="825">
        <v>75.05</v>
      </c>
      <c r="N960" s="822">
        <v>1</v>
      </c>
      <c r="O960" s="826">
        <v>0.5</v>
      </c>
      <c r="P960" s="825">
        <v>75.05</v>
      </c>
      <c r="Q960" s="827">
        <v>1</v>
      </c>
      <c r="R960" s="822">
        <v>1</v>
      </c>
      <c r="S960" s="827">
        <v>1</v>
      </c>
      <c r="T960" s="826">
        <v>0.5</v>
      </c>
      <c r="U960" s="828">
        <v>1</v>
      </c>
    </row>
    <row r="961" spans="1:21" ht="14.45" customHeight="1" x14ac:dyDescent="0.2">
      <c r="A961" s="821">
        <v>30</v>
      </c>
      <c r="B961" s="822" t="s">
        <v>2955</v>
      </c>
      <c r="C961" s="822" t="s">
        <v>2959</v>
      </c>
      <c r="D961" s="823" t="s">
        <v>4176</v>
      </c>
      <c r="E961" s="824" t="s">
        <v>2970</v>
      </c>
      <c r="F961" s="822" t="s">
        <v>2956</v>
      </c>
      <c r="G961" s="822" t="s">
        <v>3365</v>
      </c>
      <c r="H961" s="822" t="s">
        <v>329</v>
      </c>
      <c r="I961" s="822" t="s">
        <v>3366</v>
      </c>
      <c r="J961" s="822" t="s">
        <v>1086</v>
      </c>
      <c r="K961" s="822" t="s">
        <v>3367</v>
      </c>
      <c r="L961" s="825">
        <v>45.03</v>
      </c>
      <c r="M961" s="825">
        <v>45.03</v>
      </c>
      <c r="N961" s="822">
        <v>1</v>
      </c>
      <c r="O961" s="826">
        <v>0.5</v>
      </c>
      <c r="P961" s="825"/>
      <c r="Q961" s="827">
        <v>0</v>
      </c>
      <c r="R961" s="822"/>
      <c r="S961" s="827">
        <v>0</v>
      </c>
      <c r="T961" s="826"/>
      <c r="U961" s="828">
        <v>0</v>
      </c>
    </row>
    <row r="962" spans="1:21" ht="14.45" customHeight="1" x14ac:dyDescent="0.2">
      <c r="A962" s="821">
        <v>30</v>
      </c>
      <c r="B962" s="822" t="s">
        <v>2955</v>
      </c>
      <c r="C962" s="822" t="s">
        <v>2959</v>
      </c>
      <c r="D962" s="823" t="s">
        <v>4176</v>
      </c>
      <c r="E962" s="824" t="s">
        <v>2970</v>
      </c>
      <c r="F962" s="822" t="s">
        <v>2956</v>
      </c>
      <c r="G962" s="822" t="s">
        <v>3053</v>
      </c>
      <c r="H962" s="822" t="s">
        <v>329</v>
      </c>
      <c r="I962" s="822" t="s">
        <v>3054</v>
      </c>
      <c r="J962" s="822" t="s">
        <v>1563</v>
      </c>
      <c r="K962" s="822" t="s">
        <v>1564</v>
      </c>
      <c r="L962" s="825">
        <v>94.7</v>
      </c>
      <c r="M962" s="825">
        <v>94.7</v>
      </c>
      <c r="N962" s="822">
        <v>1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30</v>
      </c>
      <c r="B963" s="822" t="s">
        <v>2955</v>
      </c>
      <c r="C963" s="822" t="s">
        <v>2959</v>
      </c>
      <c r="D963" s="823" t="s">
        <v>4176</v>
      </c>
      <c r="E963" s="824" t="s">
        <v>2970</v>
      </c>
      <c r="F963" s="822" t="s">
        <v>2956</v>
      </c>
      <c r="G963" s="822" t="s">
        <v>3053</v>
      </c>
      <c r="H963" s="822" t="s">
        <v>329</v>
      </c>
      <c r="I963" s="822" t="s">
        <v>3054</v>
      </c>
      <c r="J963" s="822" t="s">
        <v>1563</v>
      </c>
      <c r="K963" s="822" t="s">
        <v>1564</v>
      </c>
      <c r="L963" s="825">
        <v>49.04</v>
      </c>
      <c r="M963" s="825">
        <v>588.48</v>
      </c>
      <c r="N963" s="822">
        <v>12</v>
      </c>
      <c r="O963" s="826">
        <v>7</v>
      </c>
      <c r="P963" s="825">
        <v>147.12</v>
      </c>
      <c r="Q963" s="827">
        <v>0.25</v>
      </c>
      <c r="R963" s="822">
        <v>3</v>
      </c>
      <c r="S963" s="827">
        <v>0.25</v>
      </c>
      <c r="T963" s="826">
        <v>1.5</v>
      </c>
      <c r="U963" s="828">
        <v>0.21428571428571427</v>
      </c>
    </row>
    <row r="964" spans="1:21" ht="14.45" customHeight="1" x14ac:dyDescent="0.2">
      <c r="A964" s="821">
        <v>30</v>
      </c>
      <c r="B964" s="822" t="s">
        <v>2955</v>
      </c>
      <c r="C964" s="822" t="s">
        <v>2959</v>
      </c>
      <c r="D964" s="823" t="s">
        <v>4176</v>
      </c>
      <c r="E964" s="824" t="s">
        <v>2970</v>
      </c>
      <c r="F964" s="822" t="s">
        <v>2956</v>
      </c>
      <c r="G964" s="822" t="s">
        <v>3066</v>
      </c>
      <c r="H964" s="822" t="s">
        <v>329</v>
      </c>
      <c r="I964" s="822" t="s">
        <v>3067</v>
      </c>
      <c r="J964" s="822" t="s">
        <v>1241</v>
      </c>
      <c r="K964" s="822" t="s">
        <v>3068</v>
      </c>
      <c r="L964" s="825">
        <v>118.65</v>
      </c>
      <c r="M964" s="825">
        <v>237.3</v>
      </c>
      <c r="N964" s="822">
        <v>2</v>
      </c>
      <c r="O964" s="826">
        <v>1</v>
      </c>
      <c r="P964" s="825">
        <v>118.65</v>
      </c>
      <c r="Q964" s="827">
        <v>0.5</v>
      </c>
      <c r="R964" s="822">
        <v>1</v>
      </c>
      <c r="S964" s="827">
        <v>0.5</v>
      </c>
      <c r="T964" s="826">
        <v>0.5</v>
      </c>
      <c r="U964" s="828">
        <v>0.5</v>
      </c>
    </row>
    <row r="965" spans="1:21" ht="14.45" customHeight="1" x14ac:dyDescent="0.2">
      <c r="A965" s="821">
        <v>30</v>
      </c>
      <c r="B965" s="822" t="s">
        <v>2955</v>
      </c>
      <c r="C965" s="822" t="s">
        <v>2959</v>
      </c>
      <c r="D965" s="823" t="s">
        <v>4176</v>
      </c>
      <c r="E965" s="824" t="s">
        <v>2970</v>
      </c>
      <c r="F965" s="822" t="s">
        <v>2956</v>
      </c>
      <c r="G965" s="822" t="s">
        <v>3751</v>
      </c>
      <c r="H965" s="822" t="s">
        <v>329</v>
      </c>
      <c r="I965" s="822" t="s">
        <v>3752</v>
      </c>
      <c r="J965" s="822" t="s">
        <v>3753</v>
      </c>
      <c r="K965" s="822" t="s">
        <v>3754</v>
      </c>
      <c r="L965" s="825">
        <v>8.7899999999999991</v>
      </c>
      <c r="M965" s="825">
        <v>8.7899999999999991</v>
      </c>
      <c r="N965" s="822">
        <v>1</v>
      </c>
      <c r="O965" s="826">
        <v>0.5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30</v>
      </c>
      <c r="B966" s="822" t="s">
        <v>2955</v>
      </c>
      <c r="C966" s="822" t="s">
        <v>2959</v>
      </c>
      <c r="D966" s="823" t="s">
        <v>4176</v>
      </c>
      <c r="E966" s="824" t="s">
        <v>2970</v>
      </c>
      <c r="F966" s="822" t="s">
        <v>2956</v>
      </c>
      <c r="G966" s="822" t="s">
        <v>3751</v>
      </c>
      <c r="H966" s="822" t="s">
        <v>329</v>
      </c>
      <c r="I966" s="822" t="s">
        <v>4068</v>
      </c>
      <c r="J966" s="822" t="s">
        <v>3753</v>
      </c>
      <c r="K966" s="822" t="s">
        <v>4069</v>
      </c>
      <c r="L966" s="825">
        <v>29.27</v>
      </c>
      <c r="M966" s="825">
        <v>29.27</v>
      </c>
      <c r="N966" s="822">
        <v>1</v>
      </c>
      <c r="O966" s="826">
        <v>0.5</v>
      </c>
      <c r="P966" s="825">
        <v>29.27</v>
      </c>
      <c r="Q966" s="827">
        <v>1</v>
      </c>
      <c r="R966" s="822">
        <v>1</v>
      </c>
      <c r="S966" s="827">
        <v>1</v>
      </c>
      <c r="T966" s="826">
        <v>0.5</v>
      </c>
      <c r="U966" s="828">
        <v>1</v>
      </c>
    </row>
    <row r="967" spans="1:21" ht="14.45" customHeight="1" x14ac:dyDescent="0.2">
      <c r="A967" s="821">
        <v>30</v>
      </c>
      <c r="B967" s="822" t="s">
        <v>2955</v>
      </c>
      <c r="C967" s="822" t="s">
        <v>2959</v>
      </c>
      <c r="D967" s="823" t="s">
        <v>4176</v>
      </c>
      <c r="E967" s="824" t="s">
        <v>2970</v>
      </c>
      <c r="F967" s="822" t="s">
        <v>2956</v>
      </c>
      <c r="G967" s="822" t="s">
        <v>3072</v>
      </c>
      <c r="H967" s="822" t="s">
        <v>329</v>
      </c>
      <c r="I967" s="822" t="s">
        <v>3073</v>
      </c>
      <c r="J967" s="822" t="s">
        <v>3074</v>
      </c>
      <c r="K967" s="822" t="s">
        <v>3075</v>
      </c>
      <c r="L967" s="825">
        <v>24.37</v>
      </c>
      <c r="M967" s="825">
        <v>24.37</v>
      </c>
      <c r="N967" s="822">
        <v>1</v>
      </c>
      <c r="O967" s="826">
        <v>0.5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30</v>
      </c>
      <c r="B968" s="822" t="s">
        <v>2955</v>
      </c>
      <c r="C968" s="822" t="s">
        <v>2959</v>
      </c>
      <c r="D968" s="823" t="s">
        <v>4176</v>
      </c>
      <c r="E968" s="824" t="s">
        <v>2970</v>
      </c>
      <c r="F968" s="822" t="s">
        <v>2956</v>
      </c>
      <c r="G968" s="822" t="s">
        <v>3072</v>
      </c>
      <c r="H968" s="822" t="s">
        <v>329</v>
      </c>
      <c r="I968" s="822" t="s">
        <v>4070</v>
      </c>
      <c r="J968" s="822" t="s">
        <v>3074</v>
      </c>
      <c r="K968" s="822" t="s">
        <v>2333</v>
      </c>
      <c r="L968" s="825">
        <v>38.590000000000003</v>
      </c>
      <c r="M968" s="825">
        <v>38.590000000000003</v>
      </c>
      <c r="N968" s="822">
        <v>1</v>
      </c>
      <c r="O968" s="826">
        <v>0.5</v>
      </c>
      <c r="P968" s="825">
        <v>38.590000000000003</v>
      </c>
      <c r="Q968" s="827">
        <v>1</v>
      </c>
      <c r="R968" s="822">
        <v>1</v>
      </c>
      <c r="S968" s="827">
        <v>1</v>
      </c>
      <c r="T968" s="826">
        <v>0.5</v>
      </c>
      <c r="U968" s="828">
        <v>1</v>
      </c>
    </row>
    <row r="969" spans="1:21" ht="14.45" customHeight="1" x14ac:dyDescent="0.2">
      <c r="A969" s="821">
        <v>30</v>
      </c>
      <c r="B969" s="822" t="s">
        <v>2955</v>
      </c>
      <c r="C969" s="822" t="s">
        <v>2959</v>
      </c>
      <c r="D969" s="823" t="s">
        <v>4176</v>
      </c>
      <c r="E969" s="824" t="s">
        <v>2970</v>
      </c>
      <c r="F969" s="822" t="s">
        <v>2956</v>
      </c>
      <c r="G969" s="822" t="s">
        <v>3076</v>
      </c>
      <c r="H969" s="822" t="s">
        <v>587</v>
      </c>
      <c r="I969" s="822" t="s">
        <v>2358</v>
      </c>
      <c r="J969" s="822" t="s">
        <v>2359</v>
      </c>
      <c r="K969" s="822" t="s">
        <v>2360</v>
      </c>
      <c r="L969" s="825">
        <v>93.43</v>
      </c>
      <c r="M969" s="825">
        <v>186.86</v>
      </c>
      <c r="N969" s="822">
        <v>2</v>
      </c>
      <c r="O969" s="826">
        <v>1</v>
      </c>
      <c r="P969" s="825">
        <v>93.43</v>
      </c>
      <c r="Q969" s="827">
        <v>0.5</v>
      </c>
      <c r="R969" s="822">
        <v>1</v>
      </c>
      <c r="S969" s="827">
        <v>0.5</v>
      </c>
      <c r="T969" s="826">
        <v>0.5</v>
      </c>
      <c r="U969" s="828">
        <v>0.5</v>
      </c>
    </row>
    <row r="970" spans="1:21" ht="14.45" customHeight="1" x14ac:dyDescent="0.2">
      <c r="A970" s="821">
        <v>30</v>
      </c>
      <c r="B970" s="822" t="s">
        <v>2955</v>
      </c>
      <c r="C970" s="822" t="s">
        <v>2959</v>
      </c>
      <c r="D970" s="823" t="s">
        <v>4176</v>
      </c>
      <c r="E970" s="824" t="s">
        <v>2970</v>
      </c>
      <c r="F970" s="822" t="s">
        <v>2956</v>
      </c>
      <c r="G970" s="822" t="s">
        <v>3079</v>
      </c>
      <c r="H970" s="822" t="s">
        <v>329</v>
      </c>
      <c r="I970" s="822" t="s">
        <v>3080</v>
      </c>
      <c r="J970" s="822" t="s">
        <v>1205</v>
      </c>
      <c r="K970" s="822" t="s">
        <v>3081</v>
      </c>
      <c r="L970" s="825">
        <v>73.09</v>
      </c>
      <c r="M970" s="825">
        <v>146.18</v>
      </c>
      <c r="N970" s="822">
        <v>2</v>
      </c>
      <c r="O970" s="826">
        <v>1</v>
      </c>
      <c r="P970" s="825">
        <v>73.09</v>
      </c>
      <c r="Q970" s="827">
        <v>0.5</v>
      </c>
      <c r="R970" s="822">
        <v>1</v>
      </c>
      <c r="S970" s="827">
        <v>0.5</v>
      </c>
      <c r="T970" s="826">
        <v>0.5</v>
      </c>
      <c r="U970" s="828">
        <v>0.5</v>
      </c>
    </row>
    <row r="971" spans="1:21" ht="14.45" customHeight="1" x14ac:dyDescent="0.2">
      <c r="A971" s="821">
        <v>30</v>
      </c>
      <c r="B971" s="822" t="s">
        <v>2955</v>
      </c>
      <c r="C971" s="822" t="s">
        <v>2959</v>
      </c>
      <c r="D971" s="823" t="s">
        <v>4176</v>
      </c>
      <c r="E971" s="824" t="s">
        <v>2970</v>
      </c>
      <c r="F971" s="822" t="s">
        <v>2956</v>
      </c>
      <c r="G971" s="822" t="s">
        <v>3908</v>
      </c>
      <c r="H971" s="822" t="s">
        <v>329</v>
      </c>
      <c r="I971" s="822" t="s">
        <v>3909</v>
      </c>
      <c r="J971" s="822" t="s">
        <v>1203</v>
      </c>
      <c r="K971" s="822" t="s">
        <v>3910</v>
      </c>
      <c r="L971" s="825">
        <v>0</v>
      </c>
      <c r="M971" s="825">
        <v>0</v>
      </c>
      <c r="N971" s="822">
        <v>1</v>
      </c>
      <c r="O971" s="826">
        <v>0.5</v>
      </c>
      <c r="P971" s="825"/>
      <c r="Q971" s="827"/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30</v>
      </c>
      <c r="B972" s="822" t="s">
        <v>2955</v>
      </c>
      <c r="C972" s="822" t="s">
        <v>2959</v>
      </c>
      <c r="D972" s="823" t="s">
        <v>4176</v>
      </c>
      <c r="E972" s="824" t="s">
        <v>2970</v>
      </c>
      <c r="F972" s="822" t="s">
        <v>2956</v>
      </c>
      <c r="G972" s="822" t="s">
        <v>3086</v>
      </c>
      <c r="H972" s="822" t="s">
        <v>329</v>
      </c>
      <c r="I972" s="822" t="s">
        <v>3087</v>
      </c>
      <c r="J972" s="822" t="s">
        <v>628</v>
      </c>
      <c r="K972" s="822" t="s">
        <v>3088</v>
      </c>
      <c r="L972" s="825">
        <v>10.55</v>
      </c>
      <c r="M972" s="825">
        <v>10.55</v>
      </c>
      <c r="N972" s="822">
        <v>1</v>
      </c>
      <c r="O972" s="826">
        <v>0.5</v>
      </c>
      <c r="P972" s="825"/>
      <c r="Q972" s="827">
        <v>0</v>
      </c>
      <c r="R972" s="822"/>
      <c r="S972" s="827">
        <v>0</v>
      </c>
      <c r="T972" s="826"/>
      <c r="U972" s="828">
        <v>0</v>
      </c>
    </row>
    <row r="973" spans="1:21" ht="14.45" customHeight="1" x14ac:dyDescent="0.2">
      <c r="A973" s="821">
        <v>30</v>
      </c>
      <c r="B973" s="822" t="s">
        <v>2955</v>
      </c>
      <c r="C973" s="822" t="s">
        <v>2959</v>
      </c>
      <c r="D973" s="823" t="s">
        <v>4176</v>
      </c>
      <c r="E973" s="824" t="s">
        <v>2970</v>
      </c>
      <c r="F973" s="822" t="s">
        <v>2956</v>
      </c>
      <c r="G973" s="822" t="s">
        <v>3086</v>
      </c>
      <c r="H973" s="822" t="s">
        <v>329</v>
      </c>
      <c r="I973" s="822" t="s">
        <v>3092</v>
      </c>
      <c r="J973" s="822" t="s">
        <v>3093</v>
      </c>
      <c r="K973" s="822" t="s">
        <v>3094</v>
      </c>
      <c r="L973" s="825">
        <v>31.65</v>
      </c>
      <c r="M973" s="825">
        <v>126.6</v>
      </c>
      <c r="N973" s="822">
        <v>4</v>
      </c>
      <c r="O973" s="826">
        <v>2.5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30</v>
      </c>
      <c r="B974" s="822" t="s">
        <v>2955</v>
      </c>
      <c r="C974" s="822" t="s">
        <v>2959</v>
      </c>
      <c r="D974" s="823" t="s">
        <v>4176</v>
      </c>
      <c r="E974" s="824" t="s">
        <v>2970</v>
      </c>
      <c r="F974" s="822" t="s">
        <v>2956</v>
      </c>
      <c r="G974" s="822" t="s">
        <v>3096</v>
      </c>
      <c r="H974" s="822" t="s">
        <v>329</v>
      </c>
      <c r="I974" s="822" t="s">
        <v>3097</v>
      </c>
      <c r="J974" s="822" t="s">
        <v>3098</v>
      </c>
      <c r="K974" s="822" t="s">
        <v>3099</v>
      </c>
      <c r="L974" s="825">
        <v>73.150000000000006</v>
      </c>
      <c r="M974" s="825">
        <v>438.90000000000003</v>
      </c>
      <c r="N974" s="822">
        <v>6</v>
      </c>
      <c r="O974" s="826">
        <v>4.5</v>
      </c>
      <c r="P974" s="825">
        <v>146.30000000000001</v>
      </c>
      <c r="Q974" s="827">
        <v>0.33333333333333331</v>
      </c>
      <c r="R974" s="822">
        <v>2</v>
      </c>
      <c r="S974" s="827">
        <v>0.33333333333333331</v>
      </c>
      <c r="T974" s="826">
        <v>1.5</v>
      </c>
      <c r="U974" s="828">
        <v>0.33333333333333331</v>
      </c>
    </row>
    <row r="975" spans="1:21" ht="14.45" customHeight="1" x14ac:dyDescent="0.2">
      <c r="A975" s="821">
        <v>30</v>
      </c>
      <c r="B975" s="822" t="s">
        <v>2955</v>
      </c>
      <c r="C975" s="822" t="s">
        <v>2959</v>
      </c>
      <c r="D975" s="823" t="s">
        <v>4176</v>
      </c>
      <c r="E975" s="824" t="s">
        <v>2970</v>
      </c>
      <c r="F975" s="822" t="s">
        <v>2956</v>
      </c>
      <c r="G975" s="822" t="s">
        <v>3758</v>
      </c>
      <c r="H975" s="822" t="s">
        <v>329</v>
      </c>
      <c r="I975" s="822" t="s">
        <v>4071</v>
      </c>
      <c r="J975" s="822" t="s">
        <v>1537</v>
      </c>
      <c r="K975" s="822" t="s">
        <v>4072</v>
      </c>
      <c r="L975" s="825">
        <v>760.22</v>
      </c>
      <c r="M975" s="825">
        <v>760.22</v>
      </c>
      <c r="N975" s="822">
        <v>1</v>
      </c>
      <c r="O975" s="826">
        <v>0.5</v>
      </c>
      <c r="P975" s="825">
        <v>760.22</v>
      </c>
      <c r="Q975" s="827">
        <v>1</v>
      </c>
      <c r="R975" s="822">
        <v>1</v>
      </c>
      <c r="S975" s="827">
        <v>1</v>
      </c>
      <c r="T975" s="826">
        <v>0.5</v>
      </c>
      <c r="U975" s="828">
        <v>1</v>
      </c>
    </row>
    <row r="976" spans="1:21" ht="14.45" customHeight="1" x14ac:dyDescent="0.2">
      <c r="A976" s="821">
        <v>30</v>
      </c>
      <c r="B976" s="822" t="s">
        <v>2955</v>
      </c>
      <c r="C976" s="822" t="s">
        <v>2959</v>
      </c>
      <c r="D976" s="823" t="s">
        <v>4176</v>
      </c>
      <c r="E976" s="824" t="s">
        <v>2970</v>
      </c>
      <c r="F976" s="822" t="s">
        <v>2956</v>
      </c>
      <c r="G976" s="822" t="s">
        <v>4073</v>
      </c>
      <c r="H976" s="822" t="s">
        <v>329</v>
      </c>
      <c r="I976" s="822" t="s">
        <v>4074</v>
      </c>
      <c r="J976" s="822" t="s">
        <v>4075</v>
      </c>
      <c r="K976" s="822" t="s">
        <v>627</v>
      </c>
      <c r="L976" s="825">
        <v>57.6</v>
      </c>
      <c r="M976" s="825">
        <v>57.6</v>
      </c>
      <c r="N976" s="822">
        <v>1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30</v>
      </c>
      <c r="B977" s="822" t="s">
        <v>2955</v>
      </c>
      <c r="C977" s="822" t="s">
        <v>2959</v>
      </c>
      <c r="D977" s="823" t="s">
        <v>4176</v>
      </c>
      <c r="E977" s="824" t="s">
        <v>2970</v>
      </c>
      <c r="F977" s="822" t="s">
        <v>2956</v>
      </c>
      <c r="G977" s="822" t="s">
        <v>3107</v>
      </c>
      <c r="H977" s="822" t="s">
        <v>329</v>
      </c>
      <c r="I977" s="822" t="s">
        <v>3108</v>
      </c>
      <c r="J977" s="822" t="s">
        <v>3109</v>
      </c>
      <c r="K977" s="822" t="s">
        <v>3110</v>
      </c>
      <c r="L977" s="825">
        <v>653.66999999999996</v>
      </c>
      <c r="M977" s="825">
        <v>653.66999999999996</v>
      </c>
      <c r="N977" s="822">
        <v>1</v>
      </c>
      <c r="O977" s="826">
        <v>0.5</v>
      </c>
      <c r="P977" s="825">
        <v>653.66999999999996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30</v>
      </c>
      <c r="B978" s="822" t="s">
        <v>2955</v>
      </c>
      <c r="C978" s="822" t="s">
        <v>2959</v>
      </c>
      <c r="D978" s="823" t="s">
        <v>4176</v>
      </c>
      <c r="E978" s="824" t="s">
        <v>2970</v>
      </c>
      <c r="F978" s="822" t="s">
        <v>2956</v>
      </c>
      <c r="G978" s="822" t="s">
        <v>3111</v>
      </c>
      <c r="H978" s="822" t="s">
        <v>587</v>
      </c>
      <c r="I978" s="822" t="s">
        <v>2489</v>
      </c>
      <c r="J978" s="822" t="s">
        <v>1183</v>
      </c>
      <c r="K978" s="822" t="s">
        <v>2490</v>
      </c>
      <c r="L978" s="825">
        <v>39.549999999999997</v>
      </c>
      <c r="M978" s="825">
        <v>79.099999999999994</v>
      </c>
      <c r="N978" s="822">
        <v>2</v>
      </c>
      <c r="O978" s="826">
        <v>1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30</v>
      </c>
      <c r="B979" s="822" t="s">
        <v>2955</v>
      </c>
      <c r="C979" s="822" t="s">
        <v>2959</v>
      </c>
      <c r="D979" s="823" t="s">
        <v>4176</v>
      </c>
      <c r="E979" s="824" t="s">
        <v>2970</v>
      </c>
      <c r="F979" s="822" t="s">
        <v>2956</v>
      </c>
      <c r="G979" s="822" t="s">
        <v>3112</v>
      </c>
      <c r="H979" s="822" t="s">
        <v>329</v>
      </c>
      <c r="I979" s="822" t="s">
        <v>3913</v>
      </c>
      <c r="J979" s="822" t="s">
        <v>1190</v>
      </c>
      <c r="K979" s="822" t="s">
        <v>3914</v>
      </c>
      <c r="L979" s="825">
        <v>0</v>
      </c>
      <c r="M979" s="825">
        <v>0</v>
      </c>
      <c r="N979" s="822">
        <v>2</v>
      </c>
      <c r="O979" s="826">
        <v>1.5</v>
      </c>
      <c r="P979" s="825"/>
      <c r="Q979" s="827"/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30</v>
      </c>
      <c r="B980" s="822" t="s">
        <v>2955</v>
      </c>
      <c r="C980" s="822" t="s">
        <v>2959</v>
      </c>
      <c r="D980" s="823" t="s">
        <v>4176</v>
      </c>
      <c r="E980" s="824" t="s">
        <v>2970</v>
      </c>
      <c r="F980" s="822" t="s">
        <v>2956</v>
      </c>
      <c r="G980" s="822" t="s">
        <v>3114</v>
      </c>
      <c r="H980" s="822" t="s">
        <v>329</v>
      </c>
      <c r="I980" s="822" t="s">
        <v>3115</v>
      </c>
      <c r="J980" s="822" t="s">
        <v>3116</v>
      </c>
      <c r="K980" s="822" t="s">
        <v>627</v>
      </c>
      <c r="L980" s="825">
        <v>137.88</v>
      </c>
      <c r="M980" s="825">
        <v>413.64</v>
      </c>
      <c r="N980" s="822">
        <v>3</v>
      </c>
      <c r="O980" s="826">
        <v>1.5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30</v>
      </c>
      <c r="B981" s="822" t="s">
        <v>2955</v>
      </c>
      <c r="C981" s="822" t="s">
        <v>2959</v>
      </c>
      <c r="D981" s="823" t="s">
        <v>4176</v>
      </c>
      <c r="E981" s="824" t="s">
        <v>2970</v>
      </c>
      <c r="F981" s="822" t="s">
        <v>2956</v>
      </c>
      <c r="G981" s="822" t="s">
        <v>3121</v>
      </c>
      <c r="H981" s="822" t="s">
        <v>587</v>
      </c>
      <c r="I981" s="822" t="s">
        <v>2326</v>
      </c>
      <c r="J981" s="822" t="s">
        <v>2323</v>
      </c>
      <c r="K981" s="822" t="s">
        <v>2327</v>
      </c>
      <c r="L981" s="825">
        <v>43.21</v>
      </c>
      <c r="M981" s="825">
        <v>86.42</v>
      </c>
      <c r="N981" s="822">
        <v>2</v>
      </c>
      <c r="O981" s="826">
        <v>1</v>
      </c>
      <c r="P981" s="825">
        <v>43.21</v>
      </c>
      <c r="Q981" s="827">
        <v>0.5</v>
      </c>
      <c r="R981" s="822">
        <v>1</v>
      </c>
      <c r="S981" s="827">
        <v>0.5</v>
      </c>
      <c r="T981" s="826">
        <v>0.5</v>
      </c>
      <c r="U981" s="828">
        <v>0.5</v>
      </c>
    </row>
    <row r="982" spans="1:21" ht="14.45" customHeight="1" x14ac:dyDescent="0.2">
      <c r="A982" s="821">
        <v>30</v>
      </c>
      <c r="B982" s="822" t="s">
        <v>2955</v>
      </c>
      <c r="C982" s="822" t="s">
        <v>2959</v>
      </c>
      <c r="D982" s="823" t="s">
        <v>4176</v>
      </c>
      <c r="E982" s="824" t="s">
        <v>2970</v>
      </c>
      <c r="F982" s="822" t="s">
        <v>2956</v>
      </c>
      <c r="G982" s="822" t="s">
        <v>3121</v>
      </c>
      <c r="H982" s="822" t="s">
        <v>587</v>
      </c>
      <c r="I982" s="822" t="s">
        <v>2328</v>
      </c>
      <c r="J982" s="822" t="s">
        <v>2323</v>
      </c>
      <c r="K982" s="822" t="s">
        <v>2329</v>
      </c>
      <c r="L982" s="825">
        <v>73.45</v>
      </c>
      <c r="M982" s="825">
        <v>146.9</v>
      </c>
      <c r="N982" s="822">
        <v>2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30</v>
      </c>
      <c r="B983" s="822" t="s">
        <v>2955</v>
      </c>
      <c r="C983" s="822" t="s">
        <v>2959</v>
      </c>
      <c r="D983" s="823" t="s">
        <v>4176</v>
      </c>
      <c r="E983" s="824" t="s">
        <v>2970</v>
      </c>
      <c r="F983" s="822" t="s">
        <v>2956</v>
      </c>
      <c r="G983" s="822" t="s">
        <v>3121</v>
      </c>
      <c r="H983" s="822" t="s">
        <v>329</v>
      </c>
      <c r="I983" s="822" t="s">
        <v>3454</v>
      </c>
      <c r="J983" s="822" t="s">
        <v>3455</v>
      </c>
      <c r="K983" s="822" t="s">
        <v>840</v>
      </c>
      <c r="L983" s="825">
        <v>43.21</v>
      </c>
      <c r="M983" s="825">
        <v>43.21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30</v>
      </c>
      <c r="B984" s="822" t="s">
        <v>2955</v>
      </c>
      <c r="C984" s="822" t="s">
        <v>2959</v>
      </c>
      <c r="D984" s="823" t="s">
        <v>4176</v>
      </c>
      <c r="E984" s="824" t="s">
        <v>2970</v>
      </c>
      <c r="F984" s="822" t="s">
        <v>2956</v>
      </c>
      <c r="G984" s="822" t="s">
        <v>3121</v>
      </c>
      <c r="H984" s="822" t="s">
        <v>329</v>
      </c>
      <c r="I984" s="822" t="s">
        <v>4076</v>
      </c>
      <c r="J984" s="822" t="s">
        <v>3457</v>
      </c>
      <c r="K984" s="822" t="s">
        <v>2324</v>
      </c>
      <c r="L984" s="825">
        <v>86.41</v>
      </c>
      <c r="M984" s="825">
        <v>86.41</v>
      </c>
      <c r="N984" s="822">
        <v>1</v>
      </c>
      <c r="O984" s="826">
        <v>1</v>
      </c>
      <c r="P984" s="825">
        <v>86.41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30</v>
      </c>
      <c r="B985" s="822" t="s">
        <v>2955</v>
      </c>
      <c r="C985" s="822" t="s">
        <v>2959</v>
      </c>
      <c r="D985" s="823" t="s">
        <v>4176</v>
      </c>
      <c r="E985" s="824" t="s">
        <v>2970</v>
      </c>
      <c r="F985" s="822" t="s">
        <v>2956</v>
      </c>
      <c r="G985" s="822" t="s">
        <v>4077</v>
      </c>
      <c r="H985" s="822" t="s">
        <v>329</v>
      </c>
      <c r="I985" s="822" t="s">
        <v>4078</v>
      </c>
      <c r="J985" s="822" t="s">
        <v>4079</v>
      </c>
      <c r="K985" s="822" t="s">
        <v>4080</v>
      </c>
      <c r="L985" s="825">
        <v>962.22</v>
      </c>
      <c r="M985" s="825">
        <v>962.22</v>
      </c>
      <c r="N985" s="822">
        <v>1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30</v>
      </c>
      <c r="B986" s="822" t="s">
        <v>2955</v>
      </c>
      <c r="C986" s="822" t="s">
        <v>2959</v>
      </c>
      <c r="D986" s="823" t="s">
        <v>4176</v>
      </c>
      <c r="E986" s="824" t="s">
        <v>2970</v>
      </c>
      <c r="F986" s="822" t="s">
        <v>2956</v>
      </c>
      <c r="G986" s="822" t="s">
        <v>3765</v>
      </c>
      <c r="H986" s="822" t="s">
        <v>329</v>
      </c>
      <c r="I986" s="822" t="s">
        <v>3766</v>
      </c>
      <c r="J986" s="822" t="s">
        <v>810</v>
      </c>
      <c r="K986" s="822" t="s">
        <v>3767</v>
      </c>
      <c r="L986" s="825">
        <v>53.57</v>
      </c>
      <c r="M986" s="825">
        <v>53.57</v>
      </c>
      <c r="N986" s="822">
        <v>1</v>
      </c>
      <c r="O986" s="826">
        <v>1</v>
      </c>
      <c r="P986" s="825"/>
      <c r="Q986" s="827">
        <v>0</v>
      </c>
      <c r="R986" s="822"/>
      <c r="S986" s="827">
        <v>0</v>
      </c>
      <c r="T986" s="826"/>
      <c r="U986" s="828">
        <v>0</v>
      </c>
    </row>
    <row r="987" spans="1:21" ht="14.45" customHeight="1" x14ac:dyDescent="0.2">
      <c r="A987" s="821">
        <v>30</v>
      </c>
      <c r="B987" s="822" t="s">
        <v>2955</v>
      </c>
      <c r="C987" s="822" t="s">
        <v>2959</v>
      </c>
      <c r="D987" s="823" t="s">
        <v>4176</v>
      </c>
      <c r="E987" s="824" t="s">
        <v>2970</v>
      </c>
      <c r="F987" s="822" t="s">
        <v>2956</v>
      </c>
      <c r="G987" s="822" t="s">
        <v>3125</v>
      </c>
      <c r="H987" s="822" t="s">
        <v>329</v>
      </c>
      <c r="I987" s="822" t="s">
        <v>3126</v>
      </c>
      <c r="J987" s="822" t="s">
        <v>678</v>
      </c>
      <c r="K987" s="822" t="s">
        <v>681</v>
      </c>
      <c r="L987" s="825">
        <v>10.65</v>
      </c>
      <c r="M987" s="825">
        <v>10.65</v>
      </c>
      <c r="N987" s="822">
        <v>1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30</v>
      </c>
      <c r="B988" s="822" t="s">
        <v>2955</v>
      </c>
      <c r="C988" s="822" t="s">
        <v>2959</v>
      </c>
      <c r="D988" s="823" t="s">
        <v>4176</v>
      </c>
      <c r="E988" s="824" t="s">
        <v>2970</v>
      </c>
      <c r="F988" s="822" t="s">
        <v>2956</v>
      </c>
      <c r="G988" s="822" t="s">
        <v>3125</v>
      </c>
      <c r="H988" s="822" t="s">
        <v>587</v>
      </c>
      <c r="I988" s="822" t="s">
        <v>3918</v>
      </c>
      <c r="J988" s="822" t="s">
        <v>3919</v>
      </c>
      <c r="K988" s="822" t="s">
        <v>2434</v>
      </c>
      <c r="L988" s="825">
        <v>27.49</v>
      </c>
      <c r="M988" s="825">
        <v>54.98</v>
      </c>
      <c r="N988" s="822">
        <v>2</v>
      </c>
      <c r="O988" s="826">
        <v>1.5</v>
      </c>
      <c r="P988" s="825"/>
      <c r="Q988" s="827">
        <v>0</v>
      </c>
      <c r="R988" s="822"/>
      <c r="S988" s="827">
        <v>0</v>
      </c>
      <c r="T988" s="826"/>
      <c r="U988" s="828">
        <v>0</v>
      </c>
    </row>
    <row r="989" spans="1:21" ht="14.45" customHeight="1" x14ac:dyDescent="0.2">
      <c r="A989" s="821">
        <v>30</v>
      </c>
      <c r="B989" s="822" t="s">
        <v>2955</v>
      </c>
      <c r="C989" s="822" t="s">
        <v>2959</v>
      </c>
      <c r="D989" s="823" t="s">
        <v>4176</v>
      </c>
      <c r="E989" s="824" t="s">
        <v>2970</v>
      </c>
      <c r="F989" s="822" t="s">
        <v>2956</v>
      </c>
      <c r="G989" s="822" t="s">
        <v>3125</v>
      </c>
      <c r="H989" s="822" t="s">
        <v>587</v>
      </c>
      <c r="I989" s="822" t="s">
        <v>2426</v>
      </c>
      <c r="J989" s="822" t="s">
        <v>678</v>
      </c>
      <c r="K989" s="822" t="s">
        <v>681</v>
      </c>
      <c r="L989" s="825">
        <v>10.65</v>
      </c>
      <c r="M989" s="825">
        <v>10.65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30</v>
      </c>
      <c r="B990" s="822" t="s">
        <v>2955</v>
      </c>
      <c r="C990" s="822" t="s">
        <v>2959</v>
      </c>
      <c r="D990" s="823" t="s">
        <v>4176</v>
      </c>
      <c r="E990" s="824" t="s">
        <v>2970</v>
      </c>
      <c r="F990" s="822" t="s">
        <v>2956</v>
      </c>
      <c r="G990" s="822" t="s">
        <v>3125</v>
      </c>
      <c r="H990" s="822" t="s">
        <v>587</v>
      </c>
      <c r="I990" s="822" t="s">
        <v>2427</v>
      </c>
      <c r="J990" s="822" t="s">
        <v>678</v>
      </c>
      <c r="K990" s="822" t="s">
        <v>683</v>
      </c>
      <c r="L990" s="825">
        <v>17.559999999999999</v>
      </c>
      <c r="M990" s="825">
        <v>52.679999999999993</v>
      </c>
      <c r="N990" s="822">
        <v>3</v>
      </c>
      <c r="O990" s="826">
        <v>1.5</v>
      </c>
      <c r="P990" s="825">
        <v>52.679999999999993</v>
      </c>
      <c r="Q990" s="827">
        <v>1</v>
      </c>
      <c r="R990" s="822">
        <v>3</v>
      </c>
      <c r="S990" s="827">
        <v>1</v>
      </c>
      <c r="T990" s="826">
        <v>1.5</v>
      </c>
      <c r="U990" s="828">
        <v>1</v>
      </c>
    </row>
    <row r="991" spans="1:21" ht="14.45" customHeight="1" x14ac:dyDescent="0.2">
      <c r="A991" s="821">
        <v>30</v>
      </c>
      <c r="B991" s="822" t="s">
        <v>2955</v>
      </c>
      <c r="C991" s="822" t="s">
        <v>2959</v>
      </c>
      <c r="D991" s="823" t="s">
        <v>4176</v>
      </c>
      <c r="E991" s="824" t="s">
        <v>2970</v>
      </c>
      <c r="F991" s="822" t="s">
        <v>2956</v>
      </c>
      <c r="G991" s="822" t="s">
        <v>3125</v>
      </c>
      <c r="H991" s="822" t="s">
        <v>587</v>
      </c>
      <c r="I991" s="822" t="s">
        <v>2420</v>
      </c>
      <c r="J991" s="822" t="s">
        <v>676</v>
      </c>
      <c r="K991" s="822" t="s">
        <v>677</v>
      </c>
      <c r="L991" s="825">
        <v>70.23</v>
      </c>
      <c r="M991" s="825">
        <v>70.23</v>
      </c>
      <c r="N991" s="822">
        <v>1</v>
      </c>
      <c r="O991" s="826">
        <v>0.5</v>
      </c>
      <c r="P991" s="825">
        <v>70.23</v>
      </c>
      <c r="Q991" s="827">
        <v>1</v>
      </c>
      <c r="R991" s="822">
        <v>1</v>
      </c>
      <c r="S991" s="827">
        <v>1</v>
      </c>
      <c r="T991" s="826">
        <v>0.5</v>
      </c>
      <c r="U991" s="828">
        <v>1</v>
      </c>
    </row>
    <row r="992" spans="1:21" ht="14.45" customHeight="1" x14ac:dyDescent="0.2">
      <c r="A992" s="821">
        <v>30</v>
      </c>
      <c r="B992" s="822" t="s">
        <v>2955</v>
      </c>
      <c r="C992" s="822" t="s">
        <v>2959</v>
      </c>
      <c r="D992" s="823" t="s">
        <v>4176</v>
      </c>
      <c r="E992" s="824" t="s">
        <v>2970</v>
      </c>
      <c r="F992" s="822" t="s">
        <v>2956</v>
      </c>
      <c r="G992" s="822" t="s">
        <v>3772</v>
      </c>
      <c r="H992" s="822" t="s">
        <v>587</v>
      </c>
      <c r="I992" s="822" t="s">
        <v>2388</v>
      </c>
      <c r="J992" s="822" t="s">
        <v>2384</v>
      </c>
      <c r="K992" s="822" t="s">
        <v>2389</v>
      </c>
      <c r="L992" s="825">
        <v>140.59</v>
      </c>
      <c r="M992" s="825">
        <v>140.59</v>
      </c>
      <c r="N992" s="822">
        <v>1</v>
      </c>
      <c r="O992" s="826">
        <v>1</v>
      </c>
      <c r="P992" s="825">
        <v>140.59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30</v>
      </c>
      <c r="B993" s="822" t="s">
        <v>2955</v>
      </c>
      <c r="C993" s="822" t="s">
        <v>2959</v>
      </c>
      <c r="D993" s="823" t="s">
        <v>4176</v>
      </c>
      <c r="E993" s="824" t="s">
        <v>2970</v>
      </c>
      <c r="F993" s="822" t="s">
        <v>2956</v>
      </c>
      <c r="G993" s="822" t="s">
        <v>3127</v>
      </c>
      <c r="H993" s="822" t="s">
        <v>587</v>
      </c>
      <c r="I993" s="822" t="s">
        <v>4081</v>
      </c>
      <c r="J993" s="822" t="s">
        <v>981</v>
      </c>
      <c r="K993" s="822" t="s">
        <v>4082</v>
      </c>
      <c r="L993" s="825">
        <v>1385.62</v>
      </c>
      <c r="M993" s="825">
        <v>2771.24</v>
      </c>
      <c r="N993" s="822">
        <v>2</v>
      </c>
      <c r="O993" s="826">
        <v>2</v>
      </c>
      <c r="P993" s="825">
        <v>2771.24</v>
      </c>
      <c r="Q993" s="827">
        <v>1</v>
      </c>
      <c r="R993" s="822">
        <v>2</v>
      </c>
      <c r="S993" s="827">
        <v>1</v>
      </c>
      <c r="T993" s="826">
        <v>2</v>
      </c>
      <c r="U993" s="828">
        <v>1</v>
      </c>
    </row>
    <row r="994" spans="1:21" ht="14.45" customHeight="1" x14ac:dyDescent="0.2">
      <c r="A994" s="821">
        <v>30</v>
      </c>
      <c r="B994" s="822" t="s">
        <v>2955</v>
      </c>
      <c r="C994" s="822" t="s">
        <v>2959</v>
      </c>
      <c r="D994" s="823" t="s">
        <v>4176</v>
      </c>
      <c r="E994" s="824" t="s">
        <v>2970</v>
      </c>
      <c r="F994" s="822" t="s">
        <v>2956</v>
      </c>
      <c r="G994" s="822" t="s">
        <v>3127</v>
      </c>
      <c r="H994" s="822" t="s">
        <v>587</v>
      </c>
      <c r="I994" s="822" t="s">
        <v>2353</v>
      </c>
      <c r="J994" s="822" t="s">
        <v>976</v>
      </c>
      <c r="K994" s="822" t="s">
        <v>2354</v>
      </c>
      <c r="L994" s="825">
        <v>736.33</v>
      </c>
      <c r="M994" s="825">
        <v>3681.65</v>
      </c>
      <c r="N994" s="822">
        <v>5</v>
      </c>
      <c r="O994" s="826">
        <v>2.5</v>
      </c>
      <c r="P994" s="825">
        <v>736.33</v>
      </c>
      <c r="Q994" s="827">
        <v>0.2</v>
      </c>
      <c r="R994" s="822">
        <v>1</v>
      </c>
      <c r="S994" s="827">
        <v>0.2</v>
      </c>
      <c r="T994" s="826">
        <v>1</v>
      </c>
      <c r="U994" s="828">
        <v>0.4</v>
      </c>
    </row>
    <row r="995" spans="1:21" ht="14.45" customHeight="1" x14ac:dyDescent="0.2">
      <c r="A995" s="821">
        <v>30</v>
      </c>
      <c r="B995" s="822" t="s">
        <v>2955</v>
      </c>
      <c r="C995" s="822" t="s">
        <v>2959</v>
      </c>
      <c r="D995" s="823" t="s">
        <v>4176</v>
      </c>
      <c r="E995" s="824" t="s">
        <v>2970</v>
      </c>
      <c r="F995" s="822" t="s">
        <v>2956</v>
      </c>
      <c r="G995" s="822" t="s">
        <v>3127</v>
      </c>
      <c r="H995" s="822" t="s">
        <v>587</v>
      </c>
      <c r="I995" s="822" t="s">
        <v>2355</v>
      </c>
      <c r="J995" s="822" t="s">
        <v>976</v>
      </c>
      <c r="K995" s="822" t="s">
        <v>2356</v>
      </c>
      <c r="L995" s="825">
        <v>490.89</v>
      </c>
      <c r="M995" s="825">
        <v>1472.67</v>
      </c>
      <c r="N995" s="822">
        <v>3</v>
      </c>
      <c r="O995" s="826">
        <v>2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30</v>
      </c>
      <c r="B996" s="822" t="s">
        <v>2955</v>
      </c>
      <c r="C996" s="822" t="s">
        <v>2959</v>
      </c>
      <c r="D996" s="823" t="s">
        <v>4176</v>
      </c>
      <c r="E996" s="824" t="s">
        <v>2970</v>
      </c>
      <c r="F996" s="822" t="s">
        <v>2956</v>
      </c>
      <c r="G996" s="822" t="s">
        <v>3483</v>
      </c>
      <c r="H996" s="822" t="s">
        <v>587</v>
      </c>
      <c r="I996" s="822" t="s">
        <v>3484</v>
      </c>
      <c r="J996" s="822" t="s">
        <v>2847</v>
      </c>
      <c r="K996" s="822" t="s">
        <v>2994</v>
      </c>
      <c r="L996" s="825">
        <v>31.09</v>
      </c>
      <c r="M996" s="825">
        <v>31.09</v>
      </c>
      <c r="N996" s="822">
        <v>1</v>
      </c>
      <c r="O996" s="826">
        <v>1</v>
      </c>
      <c r="P996" s="825">
        <v>31.09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30</v>
      </c>
      <c r="B997" s="822" t="s">
        <v>2955</v>
      </c>
      <c r="C997" s="822" t="s">
        <v>2959</v>
      </c>
      <c r="D997" s="823" t="s">
        <v>4176</v>
      </c>
      <c r="E997" s="824" t="s">
        <v>2970</v>
      </c>
      <c r="F997" s="822" t="s">
        <v>2956</v>
      </c>
      <c r="G997" s="822" t="s">
        <v>3131</v>
      </c>
      <c r="H997" s="822" t="s">
        <v>329</v>
      </c>
      <c r="I997" s="822" t="s">
        <v>3132</v>
      </c>
      <c r="J997" s="822" t="s">
        <v>3133</v>
      </c>
      <c r="K997" s="822" t="s">
        <v>617</v>
      </c>
      <c r="L997" s="825">
        <v>174.59</v>
      </c>
      <c r="M997" s="825">
        <v>349.18</v>
      </c>
      <c r="N997" s="822">
        <v>2</v>
      </c>
      <c r="O997" s="826">
        <v>1.5</v>
      </c>
      <c r="P997" s="825">
        <v>174.59</v>
      </c>
      <c r="Q997" s="827">
        <v>0.5</v>
      </c>
      <c r="R997" s="822">
        <v>1</v>
      </c>
      <c r="S997" s="827">
        <v>0.5</v>
      </c>
      <c r="T997" s="826">
        <v>0.5</v>
      </c>
      <c r="U997" s="828">
        <v>0.33333333333333331</v>
      </c>
    </row>
    <row r="998" spans="1:21" ht="14.45" customHeight="1" x14ac:dyDescent="0.2">
      <c r="A998" s="821">
        <v>30</v>
      </c>
      <c r="B998" s="822" t="s">
        <v>2955</v>
      </c>
      <c r="C998" s="822" t="s">
        <v>2959</v>
      </c>
      <c r="D998" s="823" t="s">
        <v>4176</v>
      </c>
      <c r="E998" s="824" t="s">
        <v>2970</v>
      </c>
      <c r="F998" s="822" t="s">
        <v>2956</v>
      </c>
      <c r="G998" s="822" t="s">
        <v>3138</v>
      </c>
      <c r="H998" s="822" t="s">
        <v>329</v>
      </c>
      <c r="I998" s="822" t="s">
        <v>3139</v>
      </c>
      <c r="J998" s="822" t="s">
        <v>1020</v>
      </c>
      <c r="K998" s="822" t="s">
        <v>3140</v>
      </c>
      <c r="L998" s="825">
        <v>57.64</v>
      </c>
      <c r="M998" s="825">
        <v>172.92000000000002</v>
      </c>
      <c r="N998" s="822">
        <v>3</v>
      </c>
      <c r="O998" s="826">
        <v>1.5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30</v>
      </c>
      <c r="B999" s="822" t="s">
        <v>2955</v>
      </c>
      <c r="C999" s="822" t="s">
        <v>2959</v>
      </c>
      <c r="D999" s="823" t="s">
        <v>4176</v>
      </c>
      <c r="E999" s="824" t="s">
        <v>2970</v>
      </c>
      <c r="F999" s="822" t="s">
        <v>2956</v>
      </c>
      <c r="G999" s="822" t="s">
        <v>3138</v>
      </c>
      <c r="H999" s="822" t="s">
        <v>329</v>
      </c>
      <c r="I999" s="822" t="s">
        <v>3139</v>
      </c>
      <c r="J999" s="822" t="s">
        <v>1020</v>
      </c>
      <c r="K999" s="822" t="s">
        <v>3140</v>
      </c>
      <c r="L999" s="825">
        <v>27.37</v>
      </c>
      <c r="M999" s="825">
        <v>27.37</v>
      </c>
      <c r="N999" s="822">
        <v>1</v>
      </c>
      <c r="O999" s="826">
        <v>0.5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30</v>
      </c>
      <c r="B1000" s="822" t="s">
        <v>2955</v>
      </c>
      <c r="C1000" s="822" t="s">
        <v>2959</v>
      </c>
      <c r="D1000" s="823" t="s">
        <v>4176</v>
      </c>
      <c r="E1000" s="824" t="s">
        <v>2970</v>
      </c>
      <c r="F1000" s="822" t="s">
        <v>2956</v>
      </c>
      <c r="G1000" s="822" t="s">
        <v>3138</v>
      </c>
      <c r="H1000" s="822" t="s">
        <v>329</v>
      </c>
      <c r="I1000" s="822" t="s">
        <v>4083</v>
      </c>
      <c r="J1000" s="822" t="s">
        <v>4084</v>
      </c>
      <c r="K1000" s="822" t="s">
        <v>4085</v>
      </c>
      <c r="L1000" s="825">
        <v>29.33</v>
      </c>
      <c r="M1000" s="825">
        <v>58.66</v>
      </c>
      <c r="N1000" s="822">
        <v>2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30</v>
      </c>
      <c r="B1001" s="822" t="s">
        <v>2955</v>
      </c>
      <c r="C1001" s="822" t="s">
        <v>2959</v>
      </c>
      <c r="D1001" s="823" t="s">
        <v>4176</v>
      </c>
      <c r="E1001" s="824" t="s">
        <v>2970</v>
      </c>
      <c r="F1001" s="822" t="s">
        <v>2956</v>
      </c>
      <c r="G1001" s="822" t="s">
        <v>3138</v>
      </c>
      <c r="H1001" s="822" t="s">
        <v>329</v>
      </c>
      <c r="I1001" s="822" t="s">
        <v>4086</v>
      </c>
      <c r="J1001" s="822" t="s">
        <v>4087</v>
      </c>
      <c r="K1001" s="822" t="s">
        <v>4088</v>
      </c>
      <c r="L1001" s="825">
        <v>27.37</v>
      </c>
      <c r="M1001" s="825">
        <v>54.74</v>
      </c>
      <c r="N1001" s="822">
        <v>2</v>
      </c>
      <c r="O1001" s="826">
        <v>1</v>
      </c>
      <c r="P1001" s="825">
        <v>27.37</v>
      </c>
      <c r="Q1001" s="827">
        <v>0.5</v>
      </c>
      <c r="R1001" s="822">
        <v>1</v>
      </c>
      <c r="S1001" s="827">
        <v>0.5</v>
      </c>
      <c r="T1001" s="826">
        <v>0.5</v>
      </c>
      <c r="U1001" s="828">
        <v>0.5</v>
      </c>
    </row>
    <row r="1002" spans="1:21" ht="14.45" customHeight="1" x14ac:dyDescent="0.2">
      <c r="A1002" s="821">
        <v>30</v>
      </c>
      <c r="B1002" s="822" t="s">
        <v>2955</v>
      </c>
      <c r="C1002" s="822" t="s">
        <v>2959</v>
      </c>
      <c r="D1002" s="823" t="s">
        <v>4176</v>
      </c>
      <c r="E1002" s="824" t="s">
        <v>2970</v>
      </c>
      <c r="F1002" s="822" t="s">
        <v>2956</v>
      </c>
      <c r="G1002" s="822" t="s">
        <v>3143</v>
      </c>
      <c r="H1002" s="822" t="s">
        <v>587</v>
      </c>
      <c r="I1002" s="822" t="s">
        <v>2295</v>
      </c>
      <c r="J1002" s="822" t="s">
        <v>785</v>
      </c>
      <c r="K1002" s="822" t="s">
        <v>2296</v>
      </c>
      <c r="L1002" s="825">
        <v>28.81</v>
      </c>
      <c r="M1002" s="825">
        <v>28.81</v>
      </c>
      <c r="N1002" s="822">
        <v>1</v>
      </c>
      <c r="O1002" s="826">
        <v>1</v>
      </c>
      <c r="P1002" s="825">
        <v>28.81</v>
      </c>
      <c r="Q1002" s="827">
        <v>1</v>
      </c>
      <c r="R1002" s="822">
        <v>1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30</v>
      </c>
      <c r="B1003" s="822" t="s">
        <v>2955</v>
      </c>
      <c r="C1003" s="822" t="s">
        <v>2959</v>
      </c>
      <c r="D1003" s="823" t="s">
        <v>4176</v>
      </c>
      <c r="E1003" s="824" t="s">
        <v>2970</v>
      </c>
      <c r="F1003" s="822" t="s">
        <v>2956</v>
      </c>
      <c r="G1003" s="822" t="s">
        <v>3143</v>
      </c>
      <c r="H1003" s="822" t="s">
        <v>587</v>
      </c>
      <c r="I1003" s="822" t="s">
        <v>2295</v>
      </c>
      <c r="J1003" s="822" t="s">
        <v>785</v>
      </c>
      <c r="K1003" s="822" t="s">
        <v>2296</v>
      </c>
      <c r="L1003" s="825">
        <v>13.68</v>
      </c>
      <c r="M1003" s="825">
        <v>123.12</v>
      </c>
      <c r="N1003" s="822">
        <v>9</v>
      </c>
      <c r="O1003" s="826">
        <v>4</v>
      </c>
      <c r="P1003" s="825">
        <v>54.72</v>
      </c>
      <c r="Q1003" s="827">
        <v>0.44444444444444442</v>
      </c>
      <c r="R1003" s="822">
        <v>4</v>
      </c>
      <c r="S1003" s="827">
        <v>0.44444444444444442</v>
      </c>
      <c r="T1003" s="826">
        <v>1.5</v>
      </c>
      <c r="U1003" s="828">
        <v>0.375</v>
      </c>
    </row>
    <row r="1004" spans="1:21" ht="14.45" customHeight="1" x14ac:dyDescent="0.2">
      <c r="A1004" s="821">
        <v>30</v>
      </c>
      <c r="B1004" s="822" t="s">
        <v>2955</v>
      </c>
      <c r="C1004" s="822" t="s">
        <v>2959</v>
      </c>
      <c r="D1004" s="823" t="s">
        <v>4176</v>
      </c>
      <c r="E1004" s="824" t="s">
        <v>2970</v>
      </c>
      <c r="F1004" s="822" t="s">
        <v>2956</v>
      </c>
      <c r="G1004" s="822" t="s">
        <v>3146</v>
      </c>
      <c r="H1004" s="822" t="s">
        <v>587</v>
      </c>
      <c r="I1004" s="822" t="s">
        <v>2466</v>
      </c>
      <c r="J1004" s="822" t="s">
        <v>1351</v>
      </c>
      <c r="K1004" s="822" t="s">
        <v>709</v>
      </c>
      <c r="L1004" s="825">
        <v>34.47</v>
      </c>
      <c r="M1004" s="825">
        <v>137.88</v>
      </c>
      <c r="N1004" s="822">
        <v>4</v>
      </c>
      <c r="O1004" s="826">
        <v>2</v>
      </c>
      <c r="P1004" s="825">
        <v>68.94</v>
      </c>
      <c r="Q1004" s="827">
        <v>0.5</v>
      </c>
      <c r="R1004" s="822">
        <v>2</v>
      </c>
      <c r="S1004" s="827">
        <v>0.5</v>
      </c>
      <c r="T1004" s="826">
        <v>1</v>
      </c>
      <c r="U1004" s="828">
        <v>0.5</v>
      </c>
    </row>
    <row r="1005" spans="1:21" ht="14.45" customHeight="1" x14ac:dyDescent="0.2">
      <c r="A1005" s="821">
        <v>30</v>
      </c>
      <c r="B1005" s="822" t="s">
        <v>2955</v>
      </c>
      <c r="C1005" s="822" t="s">
        <v>2959</v>
      </c>
      <c r="D1005" s="823" t="s">
        <v>4176</v>
      </c>
      <c r="E1005" s="824" t="s">
        <v>2970</v>
      </c>
      <c r="F1005" s="822" t="s">
        <v>2956</v>
      </c>
      <c r="G1005" s="822" t="s">
        <v>3926</v>
      </c>
      <c r="H1005" s="822" t="s">
        <v>587</v>
      </c>
      <c r="I1005" s="822" t="s">
        <v>2478</v>
      </c>
      <c r="J1005" s="822" t="s">
        <v>2479</v>
      </c>
      <c r="K1005" s="822" t="s">
        <v>2480</v>
      </c>
      <c r="L1005" s="825">
        <v>117.46</v>
      </c>
      <c r="M1005" s="825">
        <v>234.92</v>
      </c>
      <c r="N1005" s="822">
        <v>2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30</v>
      </c>
      <c r="B1006" s="822" t="s">
        <v>2955</v>
      </c>
      <c r="C1006" s="822" t="s">
        <v>2959</v>
      </c>
      <c r="D1006" s="823" t="s">
        <v>4176</v>
      </c>
      <c r="E1006" s="824" t="s">
        <v>2970</v>
      </c>
      <c r="F1006" s="822" t="s">
        <v>2956</v>
      </c>
      <c r="G1006" s="822" t="s">
        <v>3497</v>
      </c>
      <c r="H1006" s="822" t="s">
        <v>329</v>
      </c>
      <c r="I1006" s="822" t="s">
        <v>3498</v>
      </c>
      <c r="J1006" s="822" t="s">
        <v>3499</v>
      </c>
      <c r="K1006" s="822" t="s">
        <v>3500</v>
      </c>
      <c r="L1006" s="825">
        <v>72.88</v>
      </c>
      <c r="M1006" s="825">
        <v>72.88</v>
      </c>
      <c r="N1006" s="822">
        <v>1</v>
      </c>
      <c r="O1006" s="826">
        <v>1</v>
      </c>
      <c r="P1006" s="825">
        <v>72.88</v>
      </c>
      <c r="Q1006" s="827">
        <v>1</v>
      </c>
      <c r="R1006" s="822">
        <v>1</v>
      </c>
      <c r="S1006" s="827">
        <v>1</v>
      </c>
      <c r="T1006" s="826">
        <v>1</v>
      </c>
      <c r="U1006" s="828">
        <v>1</v>
      </c>
    </row>
    <row r="1007" spans="1:21" ht="14.45" customHeight="1" x14ac:dyDescent="0.2">
      <c r="A1007" s="821">
        <v>30</v>
      </c>
      <c r="B1007" s="822" t="s">
        <v>2955</v>
      </c>
      <c r="C1007" s="822" t="s">
        <v>2959</v>
      </c>
      <c r="D1007" s="823" t="s">
        <v>4176</v>
      </c>
      <c r="E1007" s="824" t="s">
        <v>2970</v>
      </c>
      <c r="F1007" s="822" t="s">
        <v>2956</v>
      </c>
      <c r="G1007" s="822" t="s">
        <v>3149</v>
      </c>
      <c r="H1007" s="822" t="s">
        <v>329</v>
      </c>
      <c r="I1007" s="822" t="s">
        <v>3150</v>
      </c>
      <c r="J1007" s="822" t="s">
        <v>3151</v>
      </c>
      <c r="K1007" s="822" t="s">
        <v>3152</v>
      </c>
      <c r="L1007" s="825">
        <v>21.92</v>
      </c>
      <c r="M1007" s="825">
        <v>21.92</v>
      </c>
      <c r="N1007" s="822">
        <v>1</v>
      </c>
      <c r="O1007" s="826">
        <v>0.5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30</v>
      </c>
      <c r="B1008" s="822" t="s">
        <v>2955</v>
      </c>
      <c r="C1008" s="822" t="s">
        <v>2959</v>
      </c>
      <c r="D1008" s="823" t="s">
        <v>4176</v>
      </c>
      <c r="E1008" s="824" t="s">
        <v>2970</v>
      </c>
      <c r="F1008" s="822" t="s">
        <v>2956</v>
      </c>
      <c r="G1008" s="822" t="s">
        <v>3149</v>
      </c>
      <c r="H1008" s="822" t="s">
        <v>329</v>
      </c>
      <c r="I1008" s="822" t="s">
        <v>4089</v>
      </c>
      <c r="J1008" s="822" t="s">
        <v>3151</v>
      </c>
      <c r="K1008" s="822" t="s">
        <v>4090</v>
      </c>
      <c r="L1008" s="825">
        <v>87.67</v>
      </c>
      <c r="M1008" s="825">
        <v>175.34</v>
      </c>
      <c r="N1008" s="822">
        <v>2</v>
      </c>
      <c r="O1008" s="826">
        <v>1</v>
      </c>
      <c r="P1008" s="825">
        <v>87.67</v>
      </c>
      <c r="Q1008" s="827">
        <v>0.5</v>
      </c>
      <c r="R1008" s="822">
        <v>1</v>
      </c>
      <c r="S1008" s="827">
        <v>0.5</v>
      </c>
      <c r="T1008" s="826">
        <v>0.5</v>
      </c>
      <c r="U1008" s="828">
        <v>0.5</v>
      </c>
    </row>
    <row r="1009" spans="1:21" ht="14.45" customHeight="1" x14ac:dyDescent="0.2">
      <c r="A1009" s="821">
        <v>30</v>
      </c>
      <c r="B1009" s="822" t="s">
        <v>2955</v>
      </c>
      <c r="C1009" s="822" t="s">
        <v>2959</v>
      </c>
      <c r="D1009" s="823" t="s">
        <v>4176</v>
      </c>
      <c r="E1009" s="824" t="s">
        <v>2970</v>
      </c>
      <c r="F1009" s="822" t="s">
        <v>2956</v>
      </c>
      <c r="G1009" s="822" t="s">
        <v>3149</v>
      </c>
      <c r="H1009" s="822" t="s">
        <v>329</v>
      </c>
      <c r="I1009" s="822" t="s">
        <v>3929</v>
      </c>
      <c r="J1009" s="822" t="s">
        <v>3509</v>
      </c>
      <c r="K1009" s="822" t="s">
        <v>3152</v>
      </c>
      <c r="L1009" s="825">
        <v>21.92</v>
      </c>
      <c r="M1009" s="825">
        <v>43.84</v>
      </c>
      <c r="N1009" s="822">
        <v>2</v>
      </c>
      <c r="O1009" s="826">
        <v>1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30</v>
      </c>
      <c r="B1010" s="822" t="s">
        <v>2955</v>
      </c>
      <c r="C1010" s="822" t="s">
        <v>2959</v>
      </c>
      <c r="D1010" s="823" t="s">
        <v>4176</v>
      </c>
      <c r="E1010" s="824" t="s">
        <v>2970</v>
      </c>
      <c r="F1010" s="822" t="s">
        <v>2956</v>
      </c>
      <c r="G1010" s="822" t="s">
        <v>3155</v>
      </c>
      <c r="H1010" s="822" t="s">
        <v>587</v>
      </c>
      <c r="I1010" s="822" t="s">
        <v>2474</v>
      </c>
      <c r="J1010" s="822" t="s">
        <v>2471</v>
      </c>
      <c r="K1010" s="822" t="s">
        <v>2475</v>
      </c>
      <c r="L1010" s="825">
        <v>11.48</v>
      </c>
      <c r="M1010" s="825">
        <v>11.48</v>
      </c>
      <c r="N1010" s="822">
        <v>1</v>
      </c>
      <c r="O1010" s="826">
        <v>1</v>
      </c>
      <c r="P1010" s="825">
        <v>11.48</v>
      </c>
      <c r="Q1010" s="827">
        <v>1</v>
      </c>
      <c r="R1010" s="822">
        <v>1</v>
      </c>
      <c r="S1010" s="827">
        <v>1</v>
      </c>
      <c r="T1010" s="826">
        <v>1</v>
      </c>
      <c r="U1010" s="828">
        <v>1</v>
      </c>
    </row>
    <row r="1011" spans="1:21" ht="14.45" customHeight="1" x14ac:dyDescent="0.2">
      <c r="A1011" s="821">
        <v>30</v>
      </c>
      <c r="B1011" s="822" t="s">
        <v>2955</v>
      </c>
      <c r="C1011" s="822" t="s">
        <v>2959</v>
      </c>
      <c r="D1011" s="823" t="s">
        <v>4176</v>
      </c>
      <c r="E1011" s="824" t="s">
        <v>2970</v>
      </c>
      <c r="F1011" s="822" t="s">
        <v>2956</v>
      </c>
      <c r="G1011" s="822" t="s">
        <v>4091</v>
      </c>
      <c r="H1011" s="822" t="s">
        <v>329</v>
      </c>
      <c r="I1011" s="822" t="s">
        <v>4092</v>
      </c>
      <c r="J1011" s="822" t="s">
        <v>1747</v>
      </c>
      <c r="K1011" s="822" t="s">
        <v>4093</v>
      </c>
      <c r="L1011" s="825">
        <v>453.79</v>
      </c>
      <c r="M1011" s="825">
        <v>907.58</v>
      </c>
      <c r="N1011" s="822">
        <v>2</v>
      </c>
      <c r="O1011" s="826">
        <v>1</v>
      </c>
      <c r="P1011" s="825">
        <v>907.58</v>
      </c>
      <c r="Q1011" s="827">
        <v>1</v>
      </c>
      <c r="R1011" s="822">
        <v>2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30</v>
      </c>
      <c r="B1012" s="822" t="s">
        <v>2955</v>
      </c>
      <c r="C1012" s="822" t="s">
        <v>2959</v>
      </c>
      <c r="D1012" s="823" t="s">
        <v>4176</v>
      </c>
      <c r="E1012" s="824" t="s">
        <v>2970</v>
      </c>
      <c r="F1012" s="822" t="s">
        <v>2956</v>
      </c>
      <c r="G1012" s="822" t="s">
        <v>3169</v>
      </c>
      <c r="H1012" s="822" t="s">
        <v>329</v>
      </c>
      <c r="I1012" s="822" t="s">
        <v>3170</v>
      </c>
      <c r="J1012" s="822" t="s">
        <v>3171</v>
      </c>
      <c r="K1012" s="822" t="s">
        <v>703</v>
      </c>
      <c r="L1012" s="825">
        <v>55.14</v>
      </c>
      <c r="M1012" s="825">
        <v>55.14</v>
      </c>
      <c r="N1012" s="822">
        <v>1</v>
      </c>
      <c r="O1012" s="826">
        <v>0.5</v>
      </c>
      <c r="P1012" s="825">
        <v>55.14</v>
      </c>
      <c r="Q1012" s="827">
        <v>1</v>
      </c>
      <c r="R1012" s="822">
        <v>1</v>
      </c>
      <c r="S1012" s="827">
        <v>1</v>
      </c>
      <c r="T1012" s="826">
        <v>0.5</v>
      </c>
      <c r="U1012" s="828">
        <v>1</v>
      </c>
    </row>
    <row r="1013" spans="1:21" ht="14.45" customHeight="1" x14ac:dyDescent="0.2">
      <c r="A1013" s="821">
        <v>30</v>
      </c>
      <c r="B1013" s="822" t="s">
        <v>2955</v>
      </c>
      <c r="C1013" s="822" t="s">
        <v>2959</v>
      </c>
      <c r="D1013" s="823" t="s">
        <v>4176</v>
      </c>
      <c r="E1013" s="824" t="s">
        <v>2970</v>
      </c>
      <c r="F1013" s="822" t="s">
        <v>2956</v>
      </c>
      <c r="G1013" s="822" t="s">
        <v>4094</v>
      </c>
      <c r="H1013" s="822" t="s">
        <v>329</v>
      </c>
      <c r="I1013" s="822" t="s">
        <v>4095</v>
      </c>
      <c r="J1013" s="822" t="s">
        <v>2058</v>
      </c>
      <c r="K1013" s="822" t="s">
        <v>4096</v>
      </c>
      <c r="L1013" s="825">
        <v>128.69999999999999</v>
      </c>
      <c r="M1013" s="825">
        <v>128.69999999999999</v>
      </c>
      <c r="N1013" s="822">
        <v>1</v>
      </c>
      <c r="O1013" s="826">
        <v>1</v>
      </c>
      <c r="P1013" s="825">
        <v>128.69999999999999</v>
      </c>
      <c r="Q1013" s="827">
        <v>1</v>
      </c>
      <c r="R1013" s="822">
        <v>1</v>
      </c>
      <c r="S1013" s="827">
        <v>1</v>
      </c>
      <c r="T1013" s="826">
        <v>1</v>
      </c>
      <c r="U1013" s="828">
        <v>1</v>
      </c>
    </row>
    <row r="1014" spans="1:21" ht="14.45" customHeight="1" x14ac:dyDescent="0.2">
      <c r="A1014" s="821">
        <v>30</v>
      </c>
      <c r="B1014" s="822" t="s">
        <v>2955</v>
      </c>
      <c r="C1014" s="822" t="s">
        <v>2959</v>
      </c>
      <c r="D1014" s="823" t="s">
        <v>4176</v>
      </c>
      <c r="E1014" s="824" t="s">
        <v>2970</v>
      </c>
      <c r="F1014" s="822" t="s">
        <v>2956</v>
      </c>
      <c r="G1014" s="822" t="s">
        <v>4094</v>
      </c>
      <c r="H1014" s="822" t="s">
        <v>329</v>
      </c>
      <c r="I1014" s="822" t="s">
        <v>4097</v>
      </c>
      <c r="J1014" s="822" t="s">
        <v>2058</v>
      </c>
      <c r="K1014" s="822" t="s">
        <v>2059</v>
      </c>
      <c r="L1014" s="825">
        <v>64.349999999999994</v>
      </c>
      <c r="M1014" s="825">
        <v>64.349999999999994</v>
      </c>
      <c r="N1014" s="822">
        <v>1</v>
      </c>
      <c r="O1014" s="826">
        <v>1</v>
      </c>
      <c r="P1014" s="825">
        <v>64.349999999999994</v>
      </c>
      <c r="Q1014" s="827">
        <v>1</v>
      </c>
      <c r="R1014" s="822">
        <v>1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30</v>
      </c>
      <c r="B1015" s="822" t="s">
        <v>2955</v>
      </c>
      <c r="C1015" s="822" t="s">
        <v>2959</v>
      </c>
      <c r="D1015" s="823" t="s">
        <v>4176</v>
      </c>
      <c r="E1015" s="824" t="s">
        <v>2970</v>
      </c>
      <c r="F1015" s="822" t="s">
        <v>2956</v>
      </c>
      <c r="G1015" s="822" t="s">
        <v>3173</v>
      </c>
      <c r="H1015" s="822" t="s">
        <v>329</v>
      </c>
      <c r="I1015" s="822" t="s">
        <v>3536</v>
      </c>
      <c r="J1015" s="822" t="s">
        <v>1142</v>
      </c>
      <c r="K1015" s="822" t="s">
        <v>3537</v>
      </c>
      <c r="L1015" s="825">
        <v>0</v>
      </c>
      <c r="M1015" s="825">
        <v>0</v>
      </c>
      <c r="N1015" s="822">
        <v>1</v>
      </c>
      <c r="O1015" s="826">
        <v>0.5</v>
      </c>
      <c r="P1015" s="825">
        <v>0</v>
      </c>
      <c r="Q1015" s="827"/>
      <c r="R1015" s="822">
        <v>1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30</v>
      </c>
      <c r="B1016" s="822" t="s">
        <v>2955</v>
      </c>
      <c r="C1016" s="822" t="s">
        <v>2959</v>
      </c>
      <c r="D1016" s="823" t="s">
        <v>4176</v>
      </c>
      <c r="E1016" s="824" t="s">
        <v>2970</v>
      </c>
      <c r="F1016" s="822" t="s">
        <v>2956</v>
      </c>
      <c r="G1016" s="822" t="s">
        <v>3182</v>
      </c>
      <c r="H1016" s="822" t="s">
        <v>587</v>
      </c>
      <c r="I1016" s="822" t="s">
        <v>2652</v>
      </c>
      <c r="J1016" s="822" t="s">
        <v>1280</v>
      </c>
      <c r="K1016" s="822" t="s">
        <v>1282</v>
      </c>
      <c r="L1016" s="825">
        <v>0</v>
      </c>
      <c r="M1016" s="825">
        <v>0</v>
      </c>
      <c r="N1016" s="822">
        <v>14</v>
      </c>
      <c r="O1016" s="826">
        <v>8</v>
      </c>
      <c r="P1016" s="825">
        <v>0</v>
      </c>
      <c r="Q1016" s="827"/>
      <c r="R1016" s="822">
        <v>5</v>
      </c>
      <c r="S1016" s="827">
        <v>0.35714285714285715</v>
      </c>
      <c r="T1016" s="826">
        <v>3</v>
      </c>
      <c r="U1016" s="828">
        <v>0.375</v>
      </c>
    </row>
    <row r="1017" spans="1:21" ht="14.45" customHeight="1" x14ac:dyDescent="0.2">
      <c r="A1017" s="821">
        <v>30</v>
      </c>
      <c r="B1017" s="822" t="s">
        <v>2955</v>
      </c>
      <c r="C1017" s="822" t="s">
        <v>2959</v>
      </c>
      <c r="D1017" s="823" t="s">
        <v>4176</v>
      </c>
      <c r="E1017" s="824" t="s">
        <v>2970</v>
      </c>
      <c r="F1017" s="822" t="s">
        <v>2956</v>
      </c>
      <c r="G1017" s="822" t="s">
        <v>3544</v>
      </c>
      <c r="H1017" s="822" t="s">
        <v>329</v>
      </c>
      <c r="I1017" s="822" t="s">
        <v>3545</v>
      </c>
      <c r="J1017" s="822" t="s">
        <v>3546</v>
      </c>
      <c r="K1017" s="822" t="s">
        <v>2081</v>
      </c>
      <c r="L1017" s="825">
        <v>120.14</v>
      </c>
      <c r="M1017" s="825">
        <v>120.14</v>
      </c>
      <c r="N1017" s="822">
        <v>1</v>
      </c>
      <c r="O1017" s="826">
        <v>0.5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30</v>
      </c>
      <c r="B1018" s="822" t="s">
        <v>2955</v>
      </c>
      <c r="C1018" s="822" t="s">
        <v>2959</v>
      </c>
      <c r="D1018" s="823" t="s">
        <v>4176</v>
      </c>
      <c r="E1018" s="824" t="s">
        <v>2970</v>
      </c>
      <c r="F1018" s="822" t="s">
        <v>2956</v>
      </c>
      <c r="G1018" s="822" t="s">
        <v>3185</v>
      </c>
      <c r="H1018" s="822" t="s">
        <v>329</v>
      </c>
      <c r="I1018" s="822" t="s">
        <v>3188</v>
      </c>
      <c r="J1018" s="822" t="s">
        <v>1551</v>
      </c>
      <c r="K1018" s="822" t="s">
        <v>1041</v>
      </c>
      <c r="L1018" s="825">
        <v>42.08</v>
      </c>
      <c r="M1018" s="825">
        <v>168.32</v>
      </c>
      <c r="N1018" s="822">
        <v>4</v>
      </c>
      <c r="O1018" s="826">
        <v>2.5</v>
      </c>
      <c r="P1018" s="825">
        <v>126.24</v>
      </c>
      <c r="Q1018" s="827">
        <v>0.75</v>
      </c>
      <c r="R1018" s="822">
        <v>3</v>
      </c>
      <c r="S1018" s="827">
        <v>0.75</v>
      </c>
      <c r="T1018" s="826">
        <v>2</v>
      </c>
      <c r="U1018" s="828">
        <v>0.8</v>
      </c>
    </row>
    <row r="1019" spans="1:21" ht="14.45" customHeight="1" x14ac:dyDescent="0.2">
      <c r="A1019" s="821">
        <v>30</v>
      </c>
      <c r="B1019" s="822" t="s">
        <v>2955</v>
      </c>
      <c r="C1019" s="822" t="s">
        <v>2959</v>
      </c>
      <c r="D1019" s="823" t="s">
        <v>4176</v>
      </c>
      <c r="E1019" s="824" t="s">
        <v>2970</v>
      </c>
      <c r="F1019" s="822" t="s">
        <v>2956</v>
      </c>
      <c r="G1019" s="822" t="s">
        <v>3547</v>
      </c>
      <c r="H1019" s="822" t="s">
        <v>329</v>
      </c>
      <c r="I1019" s="822" t="s">
        <v>4098</v>
      </c>
      <c r="J1019" s="822" t="s">
        <v>1713</v>
      </c>
      <c r="K1019" s="822" t="s">
        <v>4099</v>
      </c>
      <c r="L1019" s="825">
        <v>33.44</v>
      </c>
      <c r="M1019" s="825">
        <v>33.44</v>
      </c>
      <c r="N1019" s="822">
        <v>1</v>
      </c>
      <c r="O1019" s="826">
        <v>0.5</v>
      </c>
      <c r="P1019" s="825">
        <v>33.44</v>
      </c>
      <c r="Q1019" s="827">
        <v>1</v>
      </c>
      <c r="R1019" s="822">
        <v>1</v>
      </c>
      <c r="S1019" s="827">
        <v>1</v>
      </c>
      <c r="T1019" s="826">
        <v>0.5</v>
      </c>
      <c r="U1019" s="828">
        <v>1</v>
      </c>
    </row>
    <row r="1020" spans="1:21" ht="14.45" customHeight="1" x14ac:dyDescent="0.2">
      <c r="A1020" s="821">
        <v>30</v>
      </c>
      <c r="B1020" s="822" t="s">
        <v>2955</v>
      </c>
      <c r="C1020" s="822" t="s">
        <v>2959</v>
      </c>
      <c r="D1020" s="823" t="s">
        <v>4176</v>
      </c>
      <c r="E1020" s="824" t="s">
        <v>2970</v>
      </c>
      <c r="F1020" s="822" t="s">
        <v>2956</v>
      </c>
      <c r="G1020" s="822" t="s">
        <v>3553</v>
      </c>
      <c r="H1020" s="822" t="s">
        <v>329</v>
      </c>
      <c r="I1020" s="822" t="s">
        <v>3557</v>
      </c>
      <c r="J1020" s="822" t="s">
        <v>1557</v>
      </c>
      <c r="K1020" s="822" t="s">
        <v>3558</v>
      </c>
      <c r="L1020" s="825">
        <v>789.2</v>
      </c>
      <c r="M1020" s="825">
        <v>789.2</v>
      </c>
      <c r="N1020" s="822">
        <v>1</v>
      </c>
      <c r="O1020" s="826">
        <v>0.5</v>
      </c>
      <c r="P1020" s="825">
        <v>789.2</v>
      </c>
      <c r="Q1020" s="827">
        <v>1</v>
      </c>
      <c r="R1020" s="822">
        <v>1</v>
      </c>
      <c r="S1020" s="827">
        <v>1</v>
      </c>
      <c r="T1020" s="826">
        <v>0.5</v>
      </c>
      <c r="U1020" s="828">
        <v>1</v>
      </c>
    </row>
    <row r="1021" spans="1:21" ht="14.45" customHeight="1" x14ac:dyDescent="0.2">
      <c r="A1021" s="821">
        <v>30</v>
      </c>
      <c r="B1021" s="822" t="s">
        <v>2955</v>
      </c>
      <c r="C1021" s="822" t="s">
        <v>2959</v>
      </c>
      <c r="D1021" s="823" t="s">
        <v>4176</v>
      </c>
      <c r="E1021" s="824" t="s">
        <v>2970</v>
      </c>
      <c r="F1021" s="822" t="s">
        <v>2956</v>
      </c>
      <c r="G1021" s="822" t="s">
        <v>3190</v>
      </c>
      <c r="H1021" s="822" t="s">
        <v>329</v>
      </c>
      <c r="I1021" s="822" t="s">
        <v>3191</v>
      </c>
      <c r="J1021" s="822" t="s">
        <v>2080</v>
      </c>
      <c r="K1021" s="822" t="s">
        <v>3192</v>
      </c>
      <c r="L1021" s="825">
        <v>79.11</v>
      </c>
      <c r="M1021" s="825">
        <v>79.11</v>
      </c>
      <c r="N1021" s="822">
        <v>1</v>
      </c>
      <c r="O1021" s="826">
        <v>0.5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30</v>
      </c>
      <c r="B1022" s="822" t="s">
        <v>2955</v>
      </c>
      <c r="C1022" s="822" t="s">
        <v>2959</v>
      </c>
      <c r="D1022" s="823" t="s">
        <v>4176</v>
      </c>
      <c r="E1022" s="824" t="s">
        <v>2970</v>
      </c>
      <c r="F1022" s="822" t="s">
        <v>2956</v>
      </c>
      <c r="G1022" s="822" t="s">
        <v>3198</v>
      </c>
      <c r="H1022" s="822" t="s">
        <v>329</v>
      </c>
      <c r="I1022" s="822" t="s">
        <v>3202</v>
      </c>
      <c r="J1022" s="822" t="s">
        <v>933</v>
      </c>
      <c r="K1022" s="822" t="s">
        <v>934</v>
      </c>
      <c r="L1022" s="825">
        <v>50.89</v>
      </c>
      <c r="M1022" s="825">
        <v>50.89</v>
      </c>
      <c r="N1022" s="822">
        <v>1</v>
      </c>
      <c r="O1022" s="826">
        <v>1</v>
      </c>
      <c r="P1022" s="825"/>
      <c r="Q1022" s="827">
        <v>0</v>
      </c>
      <c r="R1022" s="822"/>
      <c r="S1022" s="827">
        <v>0</v>
      </c>
      <c r="T1022" s="826"/>
      <c r="U1022" s="828">
        <v>0</v>
      </c>
    </row>
    <row r="1023" spans="1:21" ht="14.45" customHeight="1" x14ac:dyDescent="0.2">
      <c r="A1023" s="821">
        <v>30</v>
      </c>
      <c r="B1023" s="822" t="s">
        <v>2955</v>
      </c>
      <c r="C1023" s="822" t="s">
        <v>2959</v>
      </c>
      <c r="D1023" s="823" t="s">
        <v>4176</v>
      </c>
      <c r="E1023" s="824" t="s">
        <v>2970</v>
      </c>
      <c r="F1023" s="822" t="s">
        <v>2956</v>
      </c>
      <c r="G1023" s="822" t="s">
        <v>3797</v>
      </c>
      <c r="H1023" s="822" t="s">
        <v>329</v>
      </c>
      <c r="I1023" s="822" t="s">
        <v>3798</v>
      </c>
      <c r="J1023" s="822" t="s">
        <v>3799</v>
      </c>
      <c r="K1023" s="822" t="s">
        <v>3800</v>
      </c>
      <c r="L1023" s="825">
        <v>0</v>
      </c>
      <c r="M1023" s="825">
        <v>0</v>
      </c>
      <c r="N1023" s="822">
        <v>2</v>
      </c>
      <c r="O1023" s="826">
        <v>0.5</v>
      </c>
      <c r="P1023" s="825"/>
      <c r="Q1023" s="827"/>
      <c r="R1023" s="822"/>
      <c r="S1023" s="827">
        <v>0</v>
      </c>
      <c r="T1023" s="826"/>
      <c r="U1023" s="828">
        <v>0</v>
      </c>
    </row>
    <row r="1024" spans="1:21" ht="14.45" customHeight="1" x14ac:dyDescent="0.2">
      <c r="A1024" s="821">
        <v>30</v>
      </c>
      <c r="B1024" s="822" t="s">
        <v>2955</v>
      </c>
      <c r="C1024" s="822" t="s">
        <v>2959</v>
      </c>
      <c r="D1024" s="823" t="s">
        <v>4176</v>
      </c>
      <c r="E1024" s="824" t="s">
        <v>2970</v>
      </c>
      <c r="F1024" s="822" t="s">
        <v>2956</v>
      </c>
      <c r="G1024" s="822" t="s">
        <v>3203</v>
      </c>
      <c r="H1024" s="822" t="s">
        <v>329</v>
      </c>
      <c r="I1024" s="822" t="s">
        <v>3204</v>
      </c>
      <c r="J1024" s="822" t="s">
        <v>773</v>
      </c>
      <c r="K1024" s="822" t="s">
        <v>3205</v>
      </c>
      <c r="L1024" s="825">
        <v>132</v>
      </c>
      <c r="M1024" s="825">
        <v>132</v>
      </c>
      <c r="N1024" s="822">
        <v>1</v>
      </c>
      <c r="O1024" s="826">
        <v>1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30</v>
      </c>
      <c r="B1025" s="822" t="s">
        <v>2955</v>
      </c>
      <c r="C1025" s="822" t="s">
        <v>2959</v>
      </c>
      <c r="D1025" s="823" t="s">
        <v>4176</v>
      </c>
      <c r="E1025" s="824" t="s">
        <v>2970</v>
      </c>
      <c r="F1025" s="822" t="s">
        <v>2956</v>
      </c>
      <c r="G1025" s="822" t="s">
        <v>3206</v>
      </c>
      <c r="H1025" s="822" t="s">
        <v>329</v>
      </c>
      <c r="I1025" s="822" t="s">
        <v>3207</v>
      </c>
      <c r="J1025" s="822" t="s">
        <v>1471</v>
      </c>
      <c r="K1025" s="822" t="s">
        <v>3208</v>
      </c>
      <c r="L1025" s="825">
        <v>137.88</v>
      </c>
      <c r="M1025" s="825">
        <v>275.76</v>
      </c>
      <c r="N1025" s="822">
        <v>2</v>
      </c>
      <c r="O1025" s="826">
        <v>1</v>
      </c>
      <c r="P1025" s="825"/>
      <c r="Q1025" s="827">
        <v>0</v>
      </c>
      <c r="R1025" s="822"/>
      <c r="S1025" s="827">
        <v>0</v>
      </c>
      <c r="T1025" s="826"/>
      <c r="U1025" s="828">
        <v>0</v>
      </c>
    </row>
    <row r="1026" spans="1:21" ht="14.45" customHeight="1" x14ac:dyDescent="0.2">
      <c r="A1026" s="821">
        <v>30</v>
      </c>
      <c r="B1026" s="822" t="s">
        <v>2955</v>
      </c>
      <c r="C1026" s="822" t="s">
        <v>2959</v>
      </c>
      <c r="D1026" s="823" t="s">
        <v>4176</v>
      </c>
      <c r="E1026" s="824" t="s">
        <v>2970</v>
      </c>
      <c r="F1026" s="822" t="s">
        <v>2956</v>
      </c>
      <c r="G1026" s="822" t="s">
        <v>3209</v>
      </c>
      <c r="H1026" s="822" t="s">
        <v>329</v>
      </c>
      <c r="I1026" s="822" t="s">
        <v>4100</v>
      </c>
      <c r="J1026" s="822" t="s">
        <v>4101</v>
      </c>
      <c r="K1026" s="822" t="s">
        <v>2423</v>
      </c>
      <c r="L1026" s="825">
        <v>100.17</v>
      </c>
      <c r="M1026" s="825">
        <v>100.17</v>
      </c>
      <c r="N1026" s="822">
        <v>1</v>
      </c>
      <c r="O1026" s="826">
        <v>0.5</v>
      </c>
      <c r="P1026" s="825"/>
      <c r="Q1026" s="827">
        <v>0</v>
      </c>
      <c r="R1026" s="822"/>
      <c r="S1026" s="827">
        <v>0</v>
      </c>
      <c r="T1026" s="826"/>
      <c r="U1026" s="828">
        <v>0</v>
      </c>
    </row>
    <row r="1027" spans="1:21" ht="14.45" customHeight="1" x14ac:dyDescent="0.2">
      <c r="A1027" s="821">
        <v>30</v>
      </c>
      <c r="B1027" s="822" t="s">
        <v>2955</v>
      </c>
      <c r="C1027" s="822" t="s">
        <v>2959</v>
      </c>
      <c r="D1027" s="823" t="s">
        <v>4176</v>
      </c>
      <c r="E1027" s="824" t="s">
        <v>2970</v>
      </c>
      <c r="F1027" s="822" t="s">
        <v>2956</v>
      </c>
      <c r="G1027" s="822" t="s">
        <v>3211</v>
      </c>
      <c r="H1027" s="822" t="s">
        <v>329</v>
      </c>
      <c r="I1027" s="822" t="s">
        <v>3576</v>
      </c>
      <c r="J1027" s="822" t="s">
        <v>3213</v>
      </c>
      <c r="K1027" s="822" t="s">
        <v>3577</v>
      </c>
      <c r="L1027" s="825">
        <v>264</v>
      </c>
      <c r="M1027" s="825">
        <v>264</v>
      </c>
      <c r="N1027" s="822">
        <v>1</v>
      </c>
      <c r="O1027" s="826">
        <v>1</v>
      </c>
      <c r="P1027" s="825"/>
      <c r="Q1027" s="827">
        <v>0</v>
      </c>
      <c r="R1027" s="822"/>
      <c r="S1027" s="827">
        <v>0</v>
      </c>
      <c r="T1027" s="826"/>
      <c r="U1027" s="828">
        <v>0</v>
      </c>
    </row>
    <row r="1028" spans="1:21" ht="14.45" customHeight="1" x14ac:dyDescent="0.2">
      <c r="A1028" s="821">
        <v>30</v>
      </c>
      <c r="B1028" s="822" t="s">
        <v>2955</v>
      </c>
      <c r="C1028" s="822" t="s">
        <v>2959</v>
      </c>
      <c r="D1028" s="823" t="s">
        <v>4176</v>
      </c>
      <c r="E1028" s="824" t="s">
        <v>2970</v>
      </c>
      <c r="F1028" s="822" t="s">
        <v>2956</v>
      </c>
      <c r="G1028" s="822" t="s">
        <v>3211</v>
      </c>
      <c r="H1028" s="822" t="s">
        <v>329</v>
      </c>
      <c r="I1028" s="822" t="s">
        <v>3212</v>
      </c>
      <c r="J1028" s="822" t="s">
        <v>3213</v>
      </c>
      <c r="K1028" s="822" t="s">
        <v>3214</v>
      </c>
      <c r="L1028" s="825">
        <v>65.989999999999995</v>
      </c>
      <c r="M1028" s="825">
        <v>65.989999999999995</v>
      </c>
      <c r="N1028" s="822">
        <v>1</v>
      </c>
      <c r="O1028" s="826">
        <v>0.5</v>
      </c>
      <c r="P1028" s="825">
        <v>65.989999999999995</v>
      </c>
      <c r="Q1028" s="827">
        <v>1</v>
      </c>
      <c r="R1028" s="822">
        <v>1</v>
      </c>
      <c r="S1028" s="827">
        <v>1</v>
      </c>
      <c r="T1028" s="826">
        <v>0.5</v>
      </c>
      <c r="U1028" s="828">
        <v>1</v>
      </c>
    </row>
    <row r="1029" spans="1:21" ht="14.45" customHeight="1" x14ac:dyDescent="0.2">
      <c r="A1029" s="821">
        <v>30</v>
      </c>
      <c r="B1029" s="822" t="s">
        <v>2955</v>
      </c>
      <c r="C1029" s="822" t="s">
        <v>2959</v>
      </c>
      <c r="D1029" s="823" t="s">
        <v>4176</v>
      </c>
      <c r="E1029" s="824" t="s">
        <v>2970</v>
      </c>
      <c r="F1029" s="822" t="s">
        <v>2956</v>
      </c>
      <c r="G1029" s="822" t="s">
        <v>3216</v>
      </c>
      <c r="H1029" s="822" t="s">
        <v>329</v>
      </c>
      <c r="I1029" s="822" t="s">
        <v>3217</v>
      </c>
      <c r="J1029" s="822" t="s">
        <v>3218</v>
      </c>
      <c r="K1029" s="822" t="s">
        <v>1534</v>
      </c>
      <c r="L1029" s="825">
        <v>43.94</v>
      </c>
      <c r="M1029" s="825">
        <v>43.94</v>
      </c>
      <c r="N1029" s="822">
        <v>1</v>
      </c>
      <c r="O1029" s="826">
        <v>0.5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30</v>
      </c>
      <c r="B1030" s="822" t="s">
        <v>2955</v>
      </c>
      <c r="C1030" s="822" t="s">
        <v>2959</v>
      </c>
      <c r="D1030" s="823" t="s">
        <v>4176</v>
      </c>
      <c r="E1030" s="824" t="s">
        <v>2970</v>
      </c>
      <c r="F1030" s="822" t="s">
        <v>2956</v>
      </c>
      <c r="G1030" s="822" t="s">
        <v>4102</v>
      </c>
      <c r="H1030" s="822" t="s">
        <v>329</v>
      </c>
      <c r="I1030" s="822" t="s">
        <v>4103</v>
      </c>
      <c r="J1030" s="822" t="s">
        <v>4104</v>
      </c>
      <c r="K1030" s="822" t="s">
        <v>4105</v>
      </c>
      <c r="L1030" s="825">
        <v>73.83</v>
      </c>
      <c r="M1030" s="825">
        <v>73.83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30</v>
      </c>
      <c r="B1031" s="822" t="s">
        <v>2955</v>
      </c>
      <c r="C1031" s="822" t="s">
        <v>2959</v>
      </c>
      <c r="D1031" s="823" t="s">
        <v>4176</v>
      </c>
      <c r="E1031" s="824" t="s">
        <v>2970</v>
      </c>
      <c r="F1031" s="822" t="s">
        <v>2956</v>
      </c>
      <c r="G1031" s="822" t="s">
        <v>4106</v>
      </c>
      <c r="H1031" s="822" t="s">
        <v>329</v>
      </c>
      <c r="I1031" s="822" t="s">
        <v>4107</v>
      </c>
      <c r="J1031" s="822" t="s">
        <v>4108</v>
      </c>
      <c r="K1031" s="822" t="s">
        <v>4109</v>
      </c>
      <c r="L1031" s="825">
        <v>124.3</v>
      </c>
      <c r="M1031" s="825">
        <v>124.3</v>
      </c>
      <c r="N1031" s="822">
        <v>1</v>
      </c>
      <c r="O1031" s="826">
        <v>0.5</v>
      </c>
      <c r="P1031" s="825">
        <v>124.3</v>
      </c>
      <c r="Q1031" s="827">
        <v>1</v>
      </c>
      <c r="R1031" s="822">
        <v>1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30</v>
      </c>
      <c r="B1032" s="822" t="s">
        <v>2955</v>
      </c>
      <c r="C1032" s="822" t="s">
        <v>2959</v>
      </c>
      <c r="D1032" s="823" t="s">
        <v>4176</v>
      </c>
      <c r="E1032" s="824" t="s">
        <v>2970</v>
      </c>
      <c r="F1032" s="822" t="s">
        <v>2956</v>
      </c>
      <c r="G1032" s="822" t="s">
        <v>3219</v>
      </c>
      <c r="H1032" s="822" t="s">
        <v>329</v>
      </c>
      <c r="I1032" s="822" t="s">
        <v>3220</v>
      </c>
      <c r="J1032" s="822" t="s">
        <v>3221</v>
      </c>
      <c r="K1032" s="822" t="s">
        <v>3222</v>
      </c>
      <c r="L1032" s="825">
        <v>311.02</v>
      </c>
      <c r="M1032" s="825">
        <v>1244.08</v>
      </c>
      <c r="N1032" s="822">
        <v>4</v>
      </c>
      <c r="O1032" s="826">
        <v>3</v>
      </c>
      <c r="P1032" s="825">
        <v>311.02</v>
      </c>
      <c r="Q1032" s="827">
        <v>0.25</v>
      </c>
      <c r="R1032" s="822">
        <v>1</v>
      </c>
      <c r="S1032" s="827">
        <v>0.25</v>
      </c>
      <c r="T1032" s="826">
        <v>1</v>
      </c>
      <c r="U1032" s="828">
        <v>0.33333333333333331</v>
      </c>
    </row>
    <row r="1033" spans="1:21" ht="14.45" customHeight="1" x14ac:dyDescent="0.2">
      <c r="A1033" s="821">
        <v>30</v>
      </c>
      <c r="B1033" s="822" t="s">
        <v>2955</v>
      </c>
      <c r="C1033" s="822" t="s">
        <v>2959</v>
      </c>
      <c r="D1033" s="823" t="s">
        <v>4176</v>
      </c>
      <c r="E1033" s="824" t="s">
        <v>2970</v>
      </c>
      <c r="F1033" s="822" t="s">
        <v>2956</v>
      </c>
      <c r="G1033" s="822" t="s">
        <v>3219</v>
      </c>
      <c r="H1033" s="822" t="s">
        <v>329</v>
      </c>
      <c r="I1033" s="822" t="s">
        <v>4110</v>
      </c>
      <c r="J1033" s="822" t="s">
        <v>4111</v>
      </c>
      <c r="K1033" s="822" t="s">
        <v>3226</v>
      </c>
      <c r="L1033" s="825">
        <v>177.92</v>
      </c>
      <c r="M1033" s="825">
        <v>355.84</v>
      </c>
      <c r="N1033" s="822">
        <v>2</v>
      </c>
      <c r="O1033" s="826">
        <v>1</v>
      </c>
      <c r="P1033" s="825">
        <v>177.92</v>
      </c>
      <c r="Q1033" s="827">
        <v>0.5</v>
      </c>
      <c r="R1033" s="822">
        <v>1</v>
      </c>
      <c r="S1033" s="827">
        <v>0.5</v>
      </c>
      <c r="T1033" s="826">
        <v>0.5</v>
      </c>
      <c r="U1033" s="828">
        <v>0.5</v>
      </c>
    </row>
    <row r="1034" spans="1:21" ht="14.45" customHeight="1" x14ac:dyDescent="0.2">
      <c r="A1034" s="821">
        <v>30</v>
      </c>
      <c r="B1034" s="822" t="s">
        <v>2955</v>
      </c>
      <c r="C1034" s="822" t="s">
        <v>2959</v>
      </c>
      <c r="D1034" s="823" t="s">
        <v>4176</v>
      </c>
      <c r="E1034" s="824" t="s">
        <v>2970</v>
      </c>
      <c r="F1034" s="822" t="s">
        <v>2956</v>
      </c>
      <c r="G1034" s="822" t="s">
        <v>3589</v>
      </c>
      <c r="H1034" s="822" t="s">
        <v>587</v>
      </c>
      <c r="I1034" s="822" t="s">
        <v>2743</v>
      </c>
      <c r="J1034" s="822" t="s">
        <v>752</v>
      </c>
      <c r="K1034" s="822" t="s">
        <v>2455</v>
      </c>
      <c r="L1034" s="825">
        <v>0</v>
      </c>
      <c r="M1034" s="825">
        <v>0</v>
      </c>
      <c r="N1034" s="822">
        <v>3</v>
      </c>
      <c r="O1034" s="826">
        <v>0.5</v>
      </c>
      <c r="P1034" s="825"/>
      <c r="Q1034" s="827"/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30</v>
      </c>
      <c r="B1035" s="822" t="s">
        <v>2955</v>
      </c>
      <c r="C1035" s="822" t="s">
        <v>2959</v>
      </c>
      <c r="D1035" s="823" t="s">
        <v>4176</v>
      </c>
      <c r="E1035" s="824" t="s">
        <v>2970</v>
      </c>
      <c r="F1035" s="822" t="s">
        <v>2956</v>
      </c>
      <c r="G1035" s="822" t="s">
        <v>1574</v>
      </c>
      <c r="H1035" s="822" t="s">
        <v>587</v>
      </c>
      <c r="I1035" s="822" t="s">
        <v>2336</v>
      </c>
      <c r="J1035" s="822" t="s">
        <v>2337</v>
      </c>
      <c r="K1035" s="822" t="s">
        <v>2338</v>
      </c>
      <c r="L1035" s="825">
        <v>93.75</v>
      </c>
      <c r="M1035" s="825">
        <v>187.5</v>
      </c>
      <c r="N1035" s="822">
        <v>2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30</v>
      </c>
      <c r="B1036" s="822" t="s">
        <v>2955</v>
      </c>
      <c r="C1036" s="822" t="s">
        <v>2959</v>
      </c>
      <c r="D1036" s="823" t="s">
        <v>4176</v>
      </c>
      <c r="E1036" s="824" t="s">
        <v>2970</v>
      </c>
      <c r="F1036" s="822" t="s">
        <v>2956</v>
      </c>
      <c r="G1036" s="822" t="s">
        <v>1574</v>
      </c>
      <c r="H1036" s="822" t="s">
        <v>587</v>
      </c>
      <c r="I1036" s="822" t="s">
        <v>2341</v>
      </c>
      <c r="J1036" s="822" t="s">
        <v>2342</v>
      </c>
      <c r="K1036" s="822" t="s">
        <v>2343</v>
      </c>
      <c r="L1036" s="825">
        <v>120.61</v>
      </c>
      <c r="M1036" s="825">
        <v>482.44</v>
      </c>
      <c r="N1036" s="822">
        <v>4</v>
      </c>
      <c r="O1036" s="826">
        <v>2</v>
      </c>
      <c r="P1036" s="825">
        <v>241.22</v>
      </c>
      <c r="Q1036" s="827">
        <v>0.5</v>
      </c>
      <c r="R1036" s="822">
        <v>2</v>
      </c>
      <c r="S1036" s="827">
        <v>0.5</v>
      </c>
      <c r="T1036" s="826">
        <v>1</v>
      </c>
      <c r="U1036" s="828">
        <v>0.5</v>
      </c>
    </row>
    <row r="1037" spans="1:21" ht="14.45" customHeight="1" x14ac:dyDescent="0.2">
      <c r="A1037" s="821">
        <v>30</v>
      </c>
      <c r="B1037" s="822" t="s">
        <v>2955</v>
      </c>
      <c r="C1037" s="822" t="s">
        <v>2959</v>
      </c>
      <c r="D1037" s="823" t="s">
        <v>4176</v>
      </c>
      <c r="E1037" s="824" t="s">
        <v>2970</v>
      </c>
      <c r="F1037" s="822" t="s">
        <v>2956</v>
      </c>
      <c r="G1037" s="822" t="s">
        <v>3231</v>
      </c>
      <c r="H1037" s="822" t="s">
        <v>587</v>
      </c>
      <c r="I1037" s="822" t="s">
        <v>2367</v>
      </c>
      <c r="J1037" s="822" t="s">
        <v>889</v>
      </c>
      <c r="K1037" s="822" t="s">
        <v>2368</v>
      </c>
      <c r="L1037" s="825">
        <v>1771.84</v>
      </c>
      <c r="M1037" s="825">
        <v>1771.84</v>
      </c>
      <c r="N1037" s="822">
        <v>1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30</v>
      </c>
      <c r="B1038" s="822" t="s">
        <v>2955</v>
      </c>
      <c r="C1038" s="822" t="s">
        <v>2959</v>
      </c>
      <c r="D1038" s="823" t="s">
        <v>4176</v>
      </c>
      <c r="E1038" s="824" t="s">
        <v>2970</v>
      </c>
      <c r="F1038" s="822" t="s">
        <v>2956</v>
      </c>
      <c r="G1038" s="822" t="s">
        <v>3231</v>
      </c>
      <c r="H1038" s="822" t="s">
        <v>587</v>
      </c>
      <c r="I1038" s="822" t="s">
        <v>3232</v>
      </c>
      <c r="J1038" s="822" t="s">
        <v>889</v>
      </c>
      <c r="K1038" s="822" t="s">
        <v>3233</v>
      </c>
      <c r="L1038" s="825">
        <v>1544.99</v>
      </c>
      <c r="M1038" s="825">
        <v>4634.97</v>
      </c>
      <c r="N1038" s="822">
        <v>3</v>
      </c>
      <c r="O1038" s="826">
        <v>2</v>
      </c>
      <c r="P1038" s="825">
        <v>3089.98</v>
      </c>
      <c r="Q1038" s="827">
        <v>0.66666666666666663</v>
      </c>
      <c r="R1038" s="822">
        <v>2</v>
      </c>
      <c r="S1038" s="827">
        <v>0.66666666666666663</v>
      </c>
      <c r="T1038" s="826">
        <v>1.5</v>
      </c>
      <c r="U1038" s="828">
        <v>0.75</v>
      </c>
    </row>
    <row r="1039" spans="1:21" ht="14.45" customHeight="1" x14ac:dyDescent="0.2">
      <c r="A1039" s="821">
        <v>30</v>
      </c>
      <c r="B1039" s="822" t="s">
        <v>2955</v>
      </c>
      <c r="C1039" s="822" t="s">
        <v>2959</v>
      </c>
      <c r="D1039" s="823" t="s">
        <v>4176</v>
      </c>
      <c r="E1039" s="824" t="s">
        <v>2970</v>
      </c>
      <c r="F1039" s="822" t="s">
        <v>2956</v>
      </c>
      <c r="G1039" s="822" t="s">
        <v>3802</v>
      </c>
      <c r="H1039" s="822" t="s">
        <v>329</v>
      </c>
      <c r="I1039" s="822" t="s">
        <v>3803</v>
      </c>
      <c r="J1039" s="822" t="s">
        <v>672</v>
      </c>
      <c r="K1039" s="822" t="s">
        <v>3804</v>
      </c>
      <c r="L1039" s="825">
        <v>193.98</v>
      </c>
      <c r="M1039" s="825">
        <v>193.98</v>
      </c>
      <c r="N1039" s="822">
        <v>1</v>
      </c>
      <c r="O1039" s="826">
        <v>1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30</v>
      </c>
      <c r="B1040" s="822" t="s">
        <v>2955</v>
      </c>
      <c r="C1040" s="822" t="s">
        <v>2959</v>
      </c>
      <c r="D1040" s="823" t="s">
        <v>4176</v>
      </c>
      <c r="E1040" s="824" t="s">
        <v>2970</v>
      </c>
      <c r="F1040" s="822" t="s">
        <v>2956</v>
      </c>
      <c r="G1040" s="822" t="s">
        <v>3604</v>
      </c>
      <c r="H1040" s="822" t="s">
        <v>329</v>
      </c>
      <c r="I1040" s="822" t="s">
        <v>3805</v>
      </c>
      <c r="J1040" s="822" t="s">
        <v>3606</v>
      </c>
      <c r="K1040" s="822" t="s">
        <v>3806</v>
      </c>
      <c r="L1040" s="825">
        <v>109.17</v>
      </c>
      <c r="M1040" s="825">
        <v>109.17</v>
      </c>
      <c r="N1040" s="822">
        <v>1</v>
      </c>
      <c r="O1040" s="826">
        <v>0.5</v>
      </c>
      <c r="P1040" s="825"/>
      <c r="Q1040" s="827">
        <v>0</v>
      </c>
      <c r="R1040" s="822"/>
      <c r="S1040" s="827">
        <v>0</v>
      </c>
      <c r="T1040" s="826"/>
      <c r="U1040" s="828">
        <v>0</v>
      </c>
    </row>
    <row r="1041" spans="1:21" ht="14.45" customHeight="1" x14ac:dyDescent="0.2">
      <c r="A1041" s="821">
        <v>30</v>
      </c>
      <c r="B1041" s="822" t="s">
        <v>2955</v>
      </c>
      <c r="C1041" s="822" t="s">
        <v>2959</v>
      </c>
      <c r="D1041" s="823" t="s">
        <v>4176</v>
      </c>
      <c r="E1041" s="824" t="s">
        <v>2970</v>
      </c>
      <c r="F1041" s="822" t="s">
        <v>2956</v>
      </c>
      <c r="G1041" s="822" t="s">
        <v>3604</v>
      </c>
      <c r="H1041" s="822" t="s">
        <v>329</v>
      </c>
      <c r="I1041" s="822" t="s">
        <v>3807</v>
      </c>
      <c r="J1041" s="822" t="s">
        <v>3606</v>
      </c>
      <c r="K1041" s="822" t="s">
        <v>3808</v>
      </c>
      <c r="L1041" s="825">
        <v>218.32</v>
      </c>
      <c r="M1041" s="825">
        <v>654.96</v>
      </c>
      <c r="N1041" s="822">
        <v>3</v>
      </c>
      <c r="O1041" s="826">
        <v>2</v>
      </c>
      <c r="P1041" s="825">
        <v>218.32</v>
      </c>
      <c r="Q1041" s="827">
        <v>0.33333333333333331</v>
      </c>
      <c r="R1041" s="822">
        <v>1</v>
      </c>
      <c r="S1041" s="827">
        <v>0.33333333333333331</v>
      </c>
      <c r="T1041" s="826">
        <v>1</v>
      </c>
      <c r="U1041" s="828">
        <v>0.5</v>
      </c>
    </row>
    <row r="1042" spans="1:21" ht="14.45" customHeight="1" x14ac:dyDescent="0.2">
      <c r="A1042" s="821">
        <v>30</v>
      </c>
      <c r="B1042" s="822" t="s">
        <v>2955</v>
      </c>
      <c r="C1042" s="822" t="s">
        <v>2959</v>
      </c>
      <c r="D1042" s="823" t="s">
        <v>4176</v>
      </c>
      <c r="E1042" s="824" t="s">
        <v>2970</v>
      </c>
      <c r="F1042" s="822" t="s">
        <v>2956</v>
      </c>
      <c r="G1042" s="822" t="s">
        <v>3234</v>
      </c>
      <c r="H1042" s="822" t="s">
        <v>587</v>
      </c>
      <c r="I1042" s="822" t="s">
        <v>3235</v>
      </c>
      <c r="J1042" s="822" t="s">
        <v>1094</v>
      </c>
      <c r="K1042" s="822" t="s">
        <v>3236</v>
      </c>
      <c r="L1042" s="825">
        <v>414.07</v>
      </c>
      <c r="M1042" s="825">
        <v>828.14</v>
      </c>
      <c r="N1042" s="822">
        <v>2</v>
      </c>
      <c r="O1042" s="826">
        <v>1.5</v>
      </c>
      <c r="P1042" s="825">
        <v>414.07</v>
      </c>
      <c r="Q1042" s="827">
        <v>0.5</v>
      </c>
      <c r="R1042" s="822">
        <v>1</v>
      </c>
      <c r="S1042" s="827">
        <v>0.5</v>
      </c>
      <c r="T1042" s="826">
        <v>0.5</v>
      </c>
      <c r="U1042" s="828">
        <v>0.33333333333333331</v>
      </c>
    </row>
    <row r="1043" spans="1:21" ht="14.45" customHeight="1" x14ac:dyDescent="0.2">
      <c r="A1043" s="821">
        <v>30</v>
      </c>
      <c r="B1043" s="822" t="s">
        <v>2955</v>
      </c>
      <c r="C1043" s="822" t="s">
        <v>2959</v>
      </c>
      <c r="D1043" s="823" t="s">
        <v>4176</v>
      </c>
      <c r="E1043" s="824" t="s">
        <v>2970</v>
      </c>
      <c r="F1043" s="822" t="s">
        <v>2956</v>
      </c>
      <c r="G1043" s="822" t="s">
        <v>3240</v>
      </c>
      <c r="H1043" s="822" t="s">
        <v>329</v>
      </c>
      <c r="I1043" s="822" t="s">
        <v>3245</v>
      </c>
      <c r="J1043" s="822" t="s">
        <v>1588</v>
      </c>
      <c r="K1043" s="822" t="s">
        <v>3246</v>
      </c>
      <c r="L1043" s="825">
        <v>50.32</v>
      </c>
      <c r="M1043" s="825">
        <v>50.32</v>
      </c>
      <c r="N1043" s="822">
        <v>1</v>
      </c>
      <c r="O1043" s="826">
        <v>0.5</v>
      </c>
      <c r="P1043" s="825">
        <v>50.32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30</v>
      </c>
      <c r="B1044" s="822" t="s">
        <v>2955</v>
      </c>
      <c r="C1044" s="822" t="s">
        <v>2959</v>
      </c>
      <c r="D1044" s="823" t="s">
        <v>4176</v>
      </c>
      <c r="E1044" s="824" t="s">
        <v>2970</v>
      </c>
      <c r="F1044" s="822" t="s">
        <v>2956</v>
      </c>
      <c r="G1044" s="822" t="s">
        <v>3249</v>
      </c>
      <c r="H1044" s="822" t="s">
        <v>329</v>
      </c>
      <c r="I1044" s="822" t="s">
        <v>3250</v>
      </c>
      <c r="J1044" s="822" t="s">
        <v>3251</v>
      </c>
      <c r="K1044" s="822" t="s">
        <v>3252</v>
      </c>
      <c r="L1044" s="825">
        <v>83.38</v>
      </c>
      <c r="M1044" s="825">
        <v>83.38</v>
      </c>
      <c r="N1044" s="822">
        <v>1</v>
      </c>
      <c r="O1044" s="826">
        <v>1</v>
      </c>
      <c r="P1044" s="825">
        <v>83.38</v>
      </c>
      <c r="Q1044" s="827">
        <v>1</v>
      </c>
      <c r="R1044" s="822">
        <v>1</v>
      </c>
      <c r="S1044" s="827">
        <v>1</v>
      </c>
      <c r="T1044" s="826">
        <v>1</v>
      </c>
      <c r="U1044" s="828">
        <v>1</v>
      </c>
    </row>
    <row r="1045" spans="1:21" ht="14.45" customHeight="1" x14ac:dyDescent="0.2">
      <c r="A1045" s="821">
        <v>30</v>
      </c>
      <c r="B1045" s="822" t="s">
        <v>2955</v>
      </c>
      <c r="C1045" s="822" t="s">
        <v>2959</v>
      </c>
      <c r="D1045" s="823" t="s">
        <v>4176</v>
      </c>
      <c r="E1045" s="824" t="s">
        <v>2970</v>
      </c>
      <c r="F1045" s="822" t="s">
        <v>2956</v>
      </c>
      <c r="G1045" s="822" t="s">
        <v>3253</v>
      </c>
      <c r="H1045" s="822" t="s">
        <v>329</v>
      </c>
      <c r="I1045" s="822" t="s">
        <v>3254</v>
      </c>
      <c r="J1045" s="822" t="s">
        <v>1188</v>
      </c>
      <c r="K1045" s="822" t="s">
        <v>3255</v>
      </c>
      <c r="L1045" s="825">
        <v>0</v>
      </c>
      <c r="M1045" s="825">
        <v>0</v>
      </c>
      <c r="N1045" s="822">
        <v>1</v>
      </c>
      <c r="O1045" s="826">
        <v>0.5</v>
      </c>
      <c r="P1045" s="825">
        <v>0</v>
      </c>
      <c r="Q1045" s="827"/>
      <c r="R1045" s="822">
        <v>1</v>
      </c>
      <c r="S1045" s="827">
        <v>1</v>
      </c>
      <c r="T1045" s="826">
        <v>0.5</v>
      </c>
      <c r="U1045" s="828">
        <v>1</v>
      </c>
    </row>
    <row r="1046" spans="1:21" ht="14.45" customHeight="1" x14ac:dyDescent="0.2">
      <c r="A1046" s="821">
        <v>30</v>
      </c>
      <c r="B1046" s="822" t="s">
        <v>2955</v>
      </c>
      <c r="C1046" s="822" t="s">
        <v>2959</v>
      </c>
      <c r="D1046" s="823" t="s">
        <v>4176</v>
      </c>
      <c r="E1046" s="824" t="s">
        <v>2970</v>
      </c>
      <c r="F1046" s="822" t="s">
        <v>2956</v>
      </c>
      <c r="G1046" s="822" t="s">
        <v>3256</v>
      </c>
      <c r="H1046" s="822" t="s">
        <v>329</v>
      </c>
      <c r="I1046" s="822" t="s">
        <v>3958</v>
      </c>
      <c r="J1046" s="822" t="s">
        <v>860</v>
      </c>
      <c r="K1046" s="822" t="s">
        <v>862</v>
      </c>
      <c r="L1046" s="825">
        <v>0</v>
      </c>
      <c r="M1046" s="825">
        <v>0</v>
      </c>
      <c r="N1046" s="822">
        <v>1</v>
      </c>
      <c r="O1046" s="826">
        <v>0.5</v>
      </c>
      <c r="P1046" s="825">
        <v>0</v>
      </c>
      <c r="Q1046" s="827"/>
      <c r="R1046" s="822">
        <v>1</v>
      </c>
      <c r="S1046" s="827">
        <v>1</v>
      </c>
      <c r="T1046" s="826">
        <v>0.5</v>
      </c>
      <c r="U1046" s="828">
        <v>1</v>
      </c>
    </row>
    <row r="1047" spans="1:21" ht="14.45" customHeight="1" x14ac:dyDescent="0.2">
      <c r="A1047" s="821">
        <v>30</v>
      </c>
      <c r="B1047" s="822" t="s">
        <v>2955</v>
      </c>
      <c r="C1047" s="822" t="s">
        <v>2959</v>
      </c>
      <c r="D1047" s="823" t="s">
        <v>4176</v>
      </c>
      <c r="E1047" s="824" t="s">
        <v>2970</v>
      </c>
      <c r="F1047" s="822" t="s">
        <v>2956</v>
      </c>
      <c r="G1047" s="822" t="s">
        <v>3816</v>
      </c>
      <c r="H1047" s="822" t="s">
        <v>329</v>
      </c>
      <c r="I1047" s="822" t="s">
        <v>2911</v>
      </c>
      <c r="J1047" s="822" t="s">
        <v>2912</v>
      </c>
      <c r="K1047" s="822" t="s">
        <v>2689</v>
      </c>
      <c r="L1047" s="825">
        <v>531.12</v>
      </c>
      <c r="M1047" s="825">
        <v>531.12</v>
      </c>
      <c r="N1047" s="822">
        <v>1</v>
      </c>
      <c r="O1047" s="826">
        <v>0.5</v>
      </c>
      <c r="P1047" s="825">
        <v>531.12</v>
      </c>
      <c r="Q1047" s="827">
        <v>1</v>
      </c>
      <c r="R1047" s="822">
        <v>1</v>
      </c>
      <c r="S1047" s="827">
        <v>1</v>
      </c>
      <c r="T1047" s="826">
        <v>0.5</v>
      </c>
      <c r="U1047" s="828">
        <v>1</v>
      </c>
    </row>
    <row r="1048" spans="1:21" ht="14.45" customHeight="1" x14ac:dyDescent="0.2">
      <c r="A1048" s="821">
        <v>30</v>
      </c>
      <c r="B1048" s="822" t="s">
        <v>2955</v>
      </c>
      <c r="C1048" s="822" t="s">
        <v>2959</v>
      </c>
      <c r="D1048" s="823" t="s">
        <v>4176</v>
      </c>
      <c r="E1048" s="824" t="s">
        <v>2970</v>
      </c>
      <c r="F1048" s="822" t="s">
        <v>2956</v>
      </c>
      <c r="G1048" s="822" t="s">
        <v>3816</v>
      </c>
      <c r="H1048" s="822" t="s">
        <v>587</v>
      </c>
      <c r="I1048" s="822" t="s">
        <v>2690</v>
      </c>
      <c r="J1048" s="822" t="s">
        <v>1258</v>
      </c>
      <c r="K1048" s="822" t="s">
        <v>2691</v>
      </c>
      <c r="L1048" s="825">
        <v>212.45</v>
      </c>
      <c r="M1048" s="825">
        <v>424.9</v>
      </c>
      <c r="N1048" s="822">
        <v>2</v>
      </c>
      <c r="O1048" s="826">
        <v>1.5</v>
      </c>
      <c r="P1048" s="825"/>
      <c r="Q1048" s="827">
        <v>0</v>
      </c>
      <c r="R1048" s="822"/>
      <c r="S1048" s="827">
        <v>0</v>
      </c>
      <c r="T1048" s="826"/>
      <c r="U1048" s="828">
        <v>0</v>
      </c>
    </row>
    <row r="1049" spans="1:21" ht="14.45" customHeight="1" x14ac:dyDescent="0.2">
      <c r="A1049" s="821">
        <v>30</v>
      </c>
      <c r="B1049" s="822" t="s">
        <v>2955</v>
      </c>
      <c r="C1049" s="822" t="s">
        <v>2959</v>
      </c>
      <c r="D1049" s="823" t="s">
        <v>4176</v>
      </c>
      <c r="E1049" s="824" t="s">
        <v>2970</v>
      </c>
      <c r="F1049" s="822" t="s">
        <v>2956</v>
      </c>
      <c r="G1049" s="822" t="s">
        <v>3259</v>
      </c>
      <c r="H1049" s="822" t="s">
        <v>587</v>
      </c>
      <c r="I1049" s="822" t="s">
        <v>2532</v>
      </c>
      <c r="J1049" s="822" t="s">
        <v>2533</v>
      </c>
      <c r="K1049" s="822" t="s">
        <v>2534</v>
      </c>
      <c r="L1049" s="825">
        <v>105.23</v>
      </c>
      <c r="M1049" s="825">
        <v>210.46</v>
      </c>
      <c r="N1049" s="822">
        <v>2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30</v>
      </c>
      <c r="B1050" s="822" t="s">
        <v>2955</v>
      </c>
      <c r="C1050" s="822" t="s">
        <v>2959</v>
      </c>
      <c r="D1050" s="823" t="s">
        <v>4176</v>
      </c>
      <c r="E1050" s="824" t="s">
        <v>2970</v>
      </c>
      <c r="F1050" s="822" t="s">
        <v>2956</v>
      </c>
      <c r="G1050" s="822" t="s">
        <v>3259</v>
      </c>
      <c r="H1050" s="822" t="s">
        <v>587</v>
      </c>
      <c r="I1050" s="822" t="s">
        <v>2539</v>
      </c>
      <c r="J1050" s="822" t="s">
        <v>2533</v>
      </c>
      <c r="K1050" s="822" t="s">
        <v>2540</v>
      </c>
      <c r="L1050" s="825">
        <v>84.18</v>
      </c>
      <c r="M1050" s="825">
        <v>84.18</v>
      </c>
      <c r="N1050" s="822">
        <v>1</v>
      </c>
      <c r="O1050" s="826">
        <v>0.5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30</v>
      </c>
      <c r="B1051" s="822" t="s">
        <v>2955</v>
      </c>
      <c r="C1051" s="822" t="s">
        <v>2959</v>
      </c>
      <c r="D1051" s="823" t="s">
        <v>4176</v>
      </c>
      <c r="E1051" s="824" t="s">
        <v>2970</v>
      </c>
      <c r="F1051" s="822" t="s">
        <v>2956</v>
      </c>
      <c r="G1051" s="822" t="s">
        <v>3259</v>
      </c>
      <c r="H1051" s="822" t="s">
        <v>587</v>
      </c>
      <c r="I1051" s="822" t="s">
        <v>2541</v>
      </c>
      <c r="J1051" s="822" t="s">
        <v>935</v>
      </c>
      <c r="K1051" s="822" t="s">
        <v>938</v>
      </c>
      <c r="L1051" s="825">
        <v>84.18</v>
      </c>
      <c r="M1051" s="825">
        <v>168.36</v>
      </c>
      <c r="N1051" s="822">
        <v>2</v>
      </c>
      <c r="O1051" s="826">
        <v>1</v>
      </c>
      <c r="P1051" s="825">
        <v>84.18</v>
      </c>
      <c r="Q1051" s="827">
        <v>0.5</v>
      </c>
      <c r="R1051" s="822">
        <v>1</v>
      </c>
      <c r="S1051" s="827">
        <v>0.5</v>
      </c>
      <c r="T1051" s="826">
        <v>0.5</v>
      </c>
      <c r="U1051" s="828">
        <v>0.5</v>
      </c>
    </row>
    <row r="1052" spans="1:21" ht="14.45" customHeight="1" x14ac:dyDescent="0.2">
      <c r="A1052" s="821">
        <v>30</v>
      </c>
      <c r="B1052" s="822" t="s">
        <v>2955</v>
      </c>
      <c r="C1052" s="822" t="s">
        <v>2959</v>
      </c>
      <c r="D1052" s="823" t="s">
        <v>4176</v>
      </c>
      <c r="E1052" s="824" t="s">
        <v>2970</v>
      </c>
      <c r="F1052" s="822" t="s">
        <v>2956</v>
      </c>
      <c r="G1052" s="822" t="s">
        <v>3259</v>
      </c>
      <c r="H1052" s="822" t="s">
        <v>587</v>
      </c>
      <c r="I1052" s="822" t="s">
        <v>4112</v>
      </c>
      <c r="J1052" s="822" t="s">
        <v>935</v>
      </c>
      <c r="K1052" s="822" t="s">
        <v>4113</v>
      </c>
      <c r="L1052" s="825">
        <v>105.23</v>
      </c>
      <c r="M1052" s="825">
        <v>105.23</v>
      </c>
      <c r="N1052" s="822">
        <v>1</v>
      </c>
      <c r="O1052" s="826">
        <v>0.5</v>
      </c>
      <c r="P1052" s="825">
        <v>105.23</v>
      </c>
      <c r="Q1052" s="827">
        <v>1</v>
      </c>
      <c r="R1052" s="822">
        <v>1</v>
      </c>
      <c r="S1052" s="827">
        <v>1</v>
      </c>
      <c r="T1052" s="826">
        <v>0.5</v>
      </c>
      <c r="U1052" s="828">
        <v>1</v>
      </c>
    </row>
    <row r="1053" spans="1:21" ht="14.45" customHeight="1" x14ac:dyDescent="0.2">
      <c r="A1053" s="821">
        <v>30</v>
      </c>
      <c r="B1053" s="822" t="s">
        <v>2955</v>
      </c>
      <c r="C1053" s="822" t="s">
        <v>2959</v>
      </c>
      <c r="D1053" s="823" t="s">
        <v>4176</v>
      </c>
      <c r="E1053" s="824" t="s">
        <v>2970</v>
      </c>
      <c r="F1053" s="822" t="s">
        <v>2956</v>
      </c>
      <c r="G1053" s="822" t="s">
        <v>3259</v>
      </c>
      <c r="H1053" s="822" t="s">
        <v>587</v>
      </c>
      <c r="I1053" s="822" t="s">
        <v>2545</v>
      </c>
      <c r="J1053" s="822" t="s">
        <v>935</v>
      </c>
      <c r="K1053" s="822" t="s">
        <v>2546</v>
      </c>
      <c r="L1053" s="825">
        <v>49.08</v>
      </c>
      <c r="M1053" s="825">
        <v>98.16</v>
      </c>
      <c r="N1053" s="822">
        <v>2</v>
      </c>
      <c r="O1053" s="826">
        <v>1.5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30</v>
      </c>
      <c r="B1054" s="822" t="s">
        <v>2955</v>
      </c>
      <c r="C1054" s="822" t="s">
        <v>2959</v>
      </c>
      <c r="D1054" s="823" t="s">
        <v>4176</v>
      </c>
      <c r="E1054" s="824" t="s">
        <v>2970</v>
      </c>
      <c r="F1054" s="822" t="s">
        <v>2956</v>
      </c>
      <c r="G1054" s="822" t="s">
        <v>3270</v>
      </c>
      <c r="H1054" s="822" t="s">
        <v>329</v>
      </c>
      <c r="I1054" s="822" t="s">
        <v>3271</v>
      </c>
      <c r="J1054" s="822" t="s">
        <v>1199</v>
      </c>
      <c r="K1054" s="822" t="s">
        <v>1200</v>
      </c>
      <c r="L1054" s="825">
        <v>121.92</v>
      </c>
      <c r="M1054" s="825">
        <v>121.92</v>
      </c>
      <c r="N1054" s="822">
        <v>1</v>
      </c>
      <c r="O1054" s="826">
        <v>0.5</v>
      </c>
      <c r="P1054" s="825">
        <v>121.92</v>
      </c>
      <c r="Q1054" s="827">
        <v>1</v>
      </c>
      <c r="R1054" s="822">
        <v>1</v>
      </c>
      <c r="S1054" s="827">
        <v>1</v>
      </c>
      <c r="T1054" s="826">
        <v>0.5</v>
      </c>
      <c r="U1054" s="828">
        <v>1</v>
      </c>
    </row>
    <row r="1055" spans="1:21" ht="14.45" customHeight="1" x14ac:dyDescent="0.2">
      <c r="A1055" s="821">
        <v>30</v>
      </c>
      <c r="B1055" s="822" t="s">
        <v>2955</v>
      </c>
      <c r="C1055" s="822" t="s">
        <v>2959</v>
      </c>
      <c r="D1055" s="823" t="s">
        <v>4176</v>
      </c>
      <c r="E1055" s="824" t="s">
        <v>2970</v>
      </c>
      <c r="F1055" s="822" t="s">
        <v>2958</v>
      </c>
      <c r="G1055" s="822" t="s">
        <v>3272</v>
      </c>
      <c r="H1055" s="822" t="s">
        <v>329</v>
      </c>
      <c r="I1055" s="822" t="s">
        <v>3663</v>
      </c>
      <c r="J1055" s="822" t="s">
        <v>3664</v>
      </c>
      <c r="K1055" s="822" t="s">
        <v>3665</v>
      </c>
      <c r="L1055" s="825">
        <v>1018.15</v>
      </c>
      <c r="M1055" s="825">
        <v>2036.3</v>
      </c>
      <c r="N1055" s="822">
        <v>2</v>
      </c>
      <c r="O1055" s="826">
        <v>1</v>
      </c>
      <c r="P1055" s="825">
        <v>2036.3</v>
      </c>
      <c r="Q1055" s="827">
        <v>1</v>
      </c>
      <c r="R1055" s="822">
        <v>2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30</v>
      </c>
      <c r="B1056" s="822" t="s">
        <v>2955</v>
      </c>
      <c r="C1056" s="822" t="s">
        <v>2959</v>
      </c>
      <c r="D1056" s="823" t="s">
        <v>4176</v>
      </c>
      <c r="E1056" s="824" t="s">
        <v>2970</v>
      </c>
      <c r="F1056" s="822" t="s">
        <v>2958</v>
      </c>
      <c r="G1056" s="822" t="s">
        <v>3272</v>
      </c>
      <c r="H1056" s="822" t="s">
        <v>329</v>
      </c>
      <c r="I1056" s="822" t="s">
        <v>3875</v>
      </c>
      <c r="J1056" s="822" t="s">
        <v>3876</v>
      </c>
      <c r="K1056" s="822" t="s">
        <v>3877</v>
      </c>
      <c r="L1056" s="825">
        <v>3500</v>
      </c>
      <c r="M1056" s="825">
        <v>7000</v>
      </c>
      <c r="N1056" s="822">
        <v>2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30</v>
      </c>
      <c r="B1057" s="822" t="s">
        <v>2955</v>
      </c>
      <c r="C1057" s="822" t="s">
        <v>2959</v>
      </c>
      <c r="D1057" s="823" t="s">
        <v>4176</v>
      </c>
      <c r="E1057" s="824" t="s">
        <v>2970</v>
      </c>
      <c r="F1057" s="822" t="s">
        <v>2958</v>
      </c>
      <c r="G1057" s="822" t="s">
        <v>3272</v>
      </c>
      <c r="H1057" s="822" t="s">
        <v>329</v>
      </c>
      <c r="I1057" s="822" t="s">
        <v>3275</v>
      </c>
      <c r="J1057" s="822" t="s">
        <v>3276</v>
      </c>
      <c r="K1057" s="822" t="s">
        <v>3277</v>
      </c>
      <c r="L1057" s="825">
        <v>5200.3</v>
      </c>
      <c r="M1057" s="825">
        <v>5200.3</v>
      </c>
      <c r="N1057" s="822">
        <v>1</v>
      </c>
      <c r="O1057" s="826">
        <v>1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30</v>
      </c>
      <c r="B1058" s="822" t="s">
        <v>2955</v>
      </c>
      <c r="C1058" s="822" t="s">
        <v>2959</v>
      </c>
      <c r="D1058" s="823" t="s">
        <v>4176</v>
      </c>
      <c r="E1058" s="824" t="s">
        <v>2969</v>
      </c>
      <c r="F1058" s="822" t="s">
        <v>2956</v>
      </c>
      <c r="G1058" s="822" t="s">
        <v>3297</v>
      </c>
      <c r="H1058" s="822" t="s">
        <v>587</v>
      </c>
      <c r="I1058" s="822" t="s">
        <v>2585</v>
      </c>
      <c r="J1058" s="822" t="s">
        <v>2586</v>
      </c>
      <c r="K1058" s="822" t="s">
        <v>2587</v>
      </c>
      <c r="L1058" s="825">
        <v>56.06</v>
      </c>
      <c r="M1058" s="825">
        <v>56.06</v>
      </c>
      <c r="N1058" s="822">
        <v>1</v>
      </c>
      <c r="O1058" s="826">
        <v>1</v>
      </c>
      <c r="P1058" s="825">
        <v>56.06</v>
      </c>
      <c r="Q1058" s="827">
        <v>1</v>
      </c>
      <c r="R1058" s="822">
        <v>1</v>
      </c>
      <c r="S1058" s="827">
        <v>1</v>
      </c>
      <c r="T1058" s="826">
        <v>1</v>
      </c>
      <c r="U1058" s="828">
        <v>1</v>
      </c>
    </row>
    <row r="1059" spans="1:21" ht="14.45" customHeight="1" x14ac:dyDescent="0.2">
      <c r="A1059" s="821">
        <v>30</v>
      </c>
      <c r="B1059" s="822" t="s">
        <v>2955</v>
      </c>
      <c r="C1059" s="822" t="s">
        <v>2959</v>
      </c>
      <c r="D1059" s="823" t="s">
        <v>4176</v>
      </c>
      <c r="E1059" s="824" t="s">
        <v>2969</v>
      </c>
      <c r="F1059" s="822" t="s">
        <v>2956</v>
      </c>
      <c r="G1059" s="822" t="s">
        <v>4114</v>
      </c>
      <c r="H1059" s="822" t="s">
        <v>329</v>
      </c>
      <c r="I1059" s="822" t="s">
        <v>4115</v>
      </c>
      <c r="J1059" s="822" t="s">
        <v>4116</v>
      </c>
      <c r="K1059" s="822" t="s">
        <v>4117</v>
      </c>
      <c r="L1059" s="825">
        <v>132</v>
      </c>
      <c r="M1059" s="825">
        <v>396</v>
      </c>
      <c r="N1059" s="822">
        <v>3</v>
      </c>
      <c r="O1059" s="826">
        <v>0.5</v>
      </c>
      <c r="P1059" s="825">
        <v>396</v>
      </c>
      <c r="Q1059" s="827">
        <v>1</v>
      </c>
      <c r="R1059" s="822">
        <v>3</v>
      </c>
      <c r="S1059" s="827">
        <v>1</v>
      </c>
      <c r="T1059" s="826">
        <v>0.5</v>
      </c>
      <c r="U1059" s="828">
        <v>1</v>
      </c>
    </row>
    <row r="1060" spans="1:21" ht="14.45" customHeight="1" x14ac:dyDescent="0.2">
      <c r="A1060" s="821">
        <v>30</v>
      </c>
      <c r="B1060" s="822" t="s">
        <v>2955</v>
      </c>
      <c r="C1060" s="822" t="s">
        <v>2959</v>
      </c>
      <c r="D1060" s="823" t="s">
        <v>4176</v>
      </c>
      <c r="E1060" s="824" t="s">
        <v>2969</v>
      </c>
      <c r="F1060" s="822" t="s">
        <v>2956</v>
      </c>
      <c r="G1060" s="822" t="s">
        <v>4009</v>
      </c>
      <c r="H1060" s="822" t="s">
        <v>329</v>
      </c>
      <c r="I1060" s="822" t="s">
        <v>4010</v>
      </c>
      <c r="J1060" s="822" t="s">
        <v>4011</v>
      </c>
      <c r="K1060" s="822" t="s">
        <v>4012</v>
      </c>
      <c r="L1060" s="825">
        <v>0</v>
      </c>
      <c r="M1060" s="825">
        <v>0</v>
      </c>
      <c r="N1060" s="822">
        <v>1</v>
      </c>
      <c r="O1060" s="826">
        <v>0.5</v>
      </c>
      <c r="P1060" s="825">
        <v>0</v>
      </c>
      <c r="Q1060" s="827"/>
      <c r="R1060" s="822">
        <v>1</v>
      </c>
      <c r="S1060" s="827">
        <v>1</v>
      </c>
      <c r="T1060" s="826">
        <v>0.5</v>
      </c>
      <c r="U1060" s="828">
        <v>1</v>
      </c>
    </row>
    <row r="1061" spans="1:21" ht="14.45" customHeight="1" x14ac:dyDescent="0.2">
      <c r="A1061" s="821">
        <v>30</v>
      </c>
      <c r="B1061" s="822" t="s">
        <v>2955</v>
      </c>
      <c r="C1061" s="822" t="s">
        <v>2959</v>
      </c>
      <c r="D1061" s="823" t="s">
        <v>4176</v>
      </c>
      <c r="E1061" s="824" t="s">
        <v>2969</v>
      </c>
      <c r="F1061" s="822" t="s">
        <v>2957</v>
      </c>
      <c r="G1061" s="822" t="s">
        <v>3272</v>
      </c>
      <c r="H1061" s="822" t="s">
        <v>329</v>
      </c>
      <c r="I1061" s="822" t="s">
        <v>3653</v>
      </c>
      <c r="J1061" s="822" t="s">
        <v>2999</v>
      </c>
      <c r="K1061" s="822"/>
      <c r="L1061" s="825">
        <v>0</v>
      </c>
      <c r="M1061" s="825">
        <v>0</v>
      </c>
      <c r="N1061" s="822">
        <v>1</v>
      </c>
      <c r="O1061" s="826">
        <v>1</v>
      </c>
      <c r="P1061" s="825">
        <v>0</v>
      </c>
      <c r="Q1061" s="827"/>
      <c r="R1061" s="822">
        <v>1</v>
      </c>
      <c r="S1061" s="827">
        <v>1</v>
      </c>
      <c r="T1061" s="826">
        <v>1</v>
      </c>
      <c r="U1061" s="828">
        <v>1</v>
      </c>
    </row>
    <row r="1062" spans="1:21" ht="14.45" customHeight="1" x14ac:dyDescent="0.2">
      <c r="A1062" s="821">
        <v>30</v>
      </c>
      <c r="B1062" s="822" t="s">
        <v>2955</v>
      </c>
      <c r="C1062" s="822" t="s">
        <v>2959</v>
      </c>
      <c r="D1062" s="823" t="s">
        <v>4176</v>
      </c>
      <c r="E1062" s="824" t="s">
        <v>2966</v>
      </c>
      <c r="F1062" s="822" t="s">
        <v>2956</v>
      </c>
      <c r="G1062" s="822" t="s">
        <v>2976</v>
      </c>
      <c r="H1062" s="822" t="s">
        <v>587</v>
      </c>
      <c r="I1062" s="822" t="s">
        <v>2626</v>
      </c>
      <c r="J1062" s="822" t="s">
        <v>616</v>
      </c>
      <c r="K1062" s="822" t="s">
        <v>617</v>
      </c>
      <c r="L1062" s="825">
        <v>21.76</v>
      </c>
      <c r="M1062" s="825">
        <v>152.32</v>
      </c>
      <c r="N1062" s="822">
        <v>7</v>
      </c>
      <c r="O1062" s="826">
        <v>4</v>
      </c>
      <c r="P1062" s="825">
        <v>21.76</v>
      </c>
      <c r="Q1062" s="827">
        <v>0.14285714285714288</v>
      </c>
      <c r="R1062" s="822">
        <v>1</v>
      </c>
      <c r="S1062" s="827">
        <v>0.14285714285714285</v>
      </c>
      <c r="T1062" s="826">
        <v>0.5</v>
      </c>
      <c r="U1062" s="828">
        <v>0.125</v>
      </c>
    </row>
    <row r="1063" spans="1:21" ht="14.45" customHeight="1" x14ac:dyDescent="0.2">
      <c r="A1063" s="821">
        <v>30</v>
      </c>
      <c r="B1063" s="822" t="s">
        <v>2955</v>
      </c>
      <c r="C1063" s="822" t="s">
        <v>2959</v>
      </c>
      <c r="D1063" s="823" t="s">
        <v>4176</v>
      </c>
      <c r="E1063" s="824" t="s">
        <v>2966</v>
      </c>
      <c r="F1063" s="822" t="s">
        <v>2956</v>
      </c>
      <c r="G1063" s="822" t="s">
        <v>2976</v>
      </c>
      <c r="H1063" s="822" t="s">
        <v>587</v>
      </c>
      <c r="I1063" s="822" t="s">
        <v>2628</v>
      </c>
      <c r="J1063" s="822" t="s">
        <v>616</v>
      </c>
      <c r="K1063" s="822" t="s">
        <v>619</v>
      </c>
      <c r="L1063" s="825">
        <v>65.28</v>
      </c>
      <c r="M1063" s="825">
        <v>65.28</v>
      </c>
      <c r="N1063" s="822">
        <v>1</v>
      </c>
      <c r="O1063" s="826">
        <v>0.5</v>
      </c>
      <c r="P1063" s="825"/>
      <c r="Q1063" s="827">
        <v>0</v>
      </c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30</v>
      </c>
      <c r="B1064" s="822" t="s">
        <v>2955</v>
      </c>
      <c r="C1064" s="822" t="s">
        <v>2959</v>
      </c>
      <c r="D1064" s="823" t="s">
        <v>4176</v>
      </c>
      <c r="E1064" s="824" t="s">
        <v>2966</v>
      </c>
      <c r="F1064" s="822" t="s">
        <v>2956</v>
      </c>
      <c r="G1064" s="822" t="s">
        <v>2979</v>
      </c>
      <c r="H1064" s="822" t="s">
        <v>587</v>
      </c>
      <c r="I1064" s="822" t="s">
        <v>2370</v>
      </c>
      <c r="J1064" s="822" t="s">
        <v>797</v>
      </c>
      <c r="K1064" s="822" t="s">
        <v>2371</v>
      </c>
      <c r="L1064" s="825">
        <v>80.010000000000005</v>
      </c>
      <c r="M1064" s="825">
        <v>240.03000000000003</v>
      </c>
      <c r="N1064" s="822">
        <v>3</v>
      </c>
      <c r="O1064" s="826">
        <v>1.5</v>
      </c>
      <c r="P1064" s="825">
        <v>80.010000000000005</v>
      </c>
      <c r="Q1064" s="827">
        <v>0.33333333333333331</v>
      </c>
      <c r="R1064" s="822">
        <v>1</v>
      </c>
      <c r="S1064" s="827">
        <v>0.33333333333333331</v>
      </c>
      <c r="T1064" s="826">
        <v>0.5</v>
      </c>
      <c r="U1064" s="828">
        <v>0.33333333333333331</v>
      </c>
    </row>
    <row r="1065" spans="1:21" ht="14.45" customHeight="1" x14ac:dyDescent="0.2">
      <c r="A1065" s="821">
        <v>30</v>
      </c>
      <c r="B1065" s="822" t="s">
        <v>2955</v>
      </c>
      <c r="C1065" s="822" t="s">
        <v>2959</v>
      </c>
      <c r="D1065" s="823" t="s">
        <v>4176</v>
      </c>
      <c r="E1065" s="824" t="s">
        <v>2966</v>
      </c>
      <c r="F1065" s="822" t="s">
        <v>2956</v>
      </c>
      <c r="G1065" s="822" t="s">
        <v>2985</v>
      </c>
      <c r="H1065" s="822" t="s">
        <v>587</v>
      </c>
      <c r="I1065" s="822" t="s">
        <v>2452</v>
      </c>
      <c r="J1065" s="822" t="s">
        <v>2450</v>
      </c>
      <c r="K1065" s="822" t="s">
        <v>2453</v>
      </c>
      <c r="L1065" s="825">
        <v>31.09</v>
      </c>
      <c r="M1065" s="825">
        <v>31.09</v>
      </c>
      <c r="N1065" s="822">
        <v>1</v>
      </c>
      <c r="O1065" s="826">
        <v>0.5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30</v>
      </c>
      <c r="B1066" s="822" t="s">
        <v>2955</v>
      </c>
      <c r="C1066" s="822" t="s">
        <v>2959</v>
      </c>
      <c r="D1066" s="823" t="s">
        <v>4176</v>
      </c>
      <c r="E1066" s="824" t="s">
        <v>2966</v>
      </c>
      <c r="F1066" s="822" t="s">
        <v>2956</v>
      </c>
      <c r="G1066" s="822" t="s">
        <v>2985</v>
      </c>
      <c r="H1066" s="822" t="s">
        <v>587</v>
      </c>
      <c r="I1066" s="822" t="s">
        <v>2454</v>
      </c>
      <c r="J1066" s="822" t="s">
        <v>2450</v>
      </c>
      <c r="K1066" s="822" t="s">
        <v>2455</v>
      </c>
      <c r="L1066" s="825">
        <v>62.18</v>
      </c>
      <c r="M1066" s="825">
        <v>124.36</v>
      </c>
      <c r="N1066" s="822">
        <v>2</v>
      </c>
      <c r="O1066" s="826">
        <v>1.5</v>
      </c>
      <c r="P1066" s="825">
        <v>62.18</v>
      </c>
      <c r="Q1066" s="827">
        <v>0.5</v>
      </c>
      <c r="R1066" s="822">
        <v>1</v>
      </c>
      <c r="S1066" s="827">
        <v>0.5</v>
      </c>
      <c r="T1066" s="826">
        <v>1</v>
      </c>
      <c r="U1066" s="828">
        <v>0.66666666666666663</v>
      </c>
    </row>
    <row r="1067" spans="1:21" ht="14.45" customHeight="1" x14ac:dyDescent="0.2">
      <c r="A1067" s="821">
        <v>30</v>
      </c>
      <c r="B1067" s="822" t="s">
        <v>2955</v>
      </c>
      <c r="C1067" s="822" t="s">
        <v>2959</v>
      </c>
      <c r="D1067" s="823" t="s">
        <v>4176</v>
      </c>
      <c r="E1067" s="824" t="s">
        <v>2966</v>
      </c>
      <c r="F1067" s="822" t="s">
        <v>2956</v>
      </c>
      <c r="G1067" s="822" t="s">
        <v>2988</v>
      </c>
      <c r="H1067" s="822" t="s">
        <v>587</v>
      </c>
      <c r="I1067" s="822" t="s">
        <v>4118</v>
      </c>
      <c r="J1067" s="822" t="s">
        <v>2518</v>
      </c>
      <c r="K1067" s="822" t="s">
        <v>3562</v>
      </c>
      <c r="L1067" s="825">
        <v>130.51</v>
      </c>
      <c r="M1067" s="825">
        <v>130.51</v>
      </c>
      <c r="N1067" s="822">
        <v>1</v>
      </c>
      <c r="O1067" s="826">
        <v>0.5</v>
      </c>
      <c r="P1067" s="825">
        <v>130.51</v>
      </c>
      <c r="Q1067" s="827">
        <v>1</v>
      </c>
      <c r="R1067" s="822">
        <v>1</v>
      </c>
      <c r="S1067" s="827">
        <v>1</v>
      </c>
      <c r="T1067" s="826">
        <v>0.5</v>
      </c>
      <c r="U1067" s="828">
        <v>1</v>
      </c>
    </row>
    <row r="1068" spans="1:21" ht="14.45" customHeight="1" x14ac:dyDescent="0.2">
      <c r="A1068" s="821">
        <v>30</v>
      </c>
      <c r="B1068" s="822" t="s">
        <v>2955</v>
      </c>
      <c r="C1068" s="822" t="s">
        <v>2959</v>
      </c>
      <c r="D1068" s="823" t="s">
        <v>4176</v>
      </c>
      <c r="E1068" s="824" t="s">
        <v>2966</v>
      </c>
      <c r="F1068" s="822" t="s">
        <v>2956</v>
      </c>
      <c r="G1068" s="822" t="s">
        <v>2988</v>
      </c>
      <c r="H1068" s="822" t="s">
        <v>587</v>
      </c>
      <c r="I1068" s="822" t="s">
        <v>2513</v>
      </c>
      <c r="J1068" s="822" t="s">
        <v>2509</v>
      </c>
      <c r="K1068" s="822" t="s">
        <v>2514</v>
      </c>
      <c r="L1068" s="825">
        <v>93.18</v>
      </c>
      <c r="M1068" s="825">
        <v>93.18</v>
      </c>
      <c r="N1068" s="822">
        <v>1</v>
      </c>
      <c r="O1068" s="826">
        <v>1</v>
      </c>
      <c r="P1068" s="825">
        <v>93.18</v>
      </c>
      <c r="Q1068" s="827">
        <v>1</v>
      </c>
      <c r="R1068" s="822">
        <v>1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30</v>
      </c>
      <c r="B1069" s="822" t="s">
        <v>2955</v>
      </c>
      <c r="C1069" s="822" t="s">
        <v>2959</v>
      </c>
      <c r="D1069" s="823" t="s">
        <v>4176</v>
      </c>
      <c r="E1069" s="824" t="s">
        <v>2966</v>
      </c>
      <c r="F1069" s="822" t="s">
        <v>2956</v>
      </c>
      <c r="G1069" s="822" t="s">
        <v>2988</v>
      </c>
      <c r="H1069" s="822" t="s">
        <v>587</v>
      </c>
      <c r="I1069" s="822" t="s">
        <v>2513</v>
      </c>
      <c r="J1069" s="822" t="s">
        <v>2509</v>
      </c>
      <c r="K1069" s="822" t="s">
        <v>2514</v>
      </c>
      <c r="L1069" s="825">
        <v>55.14</v>
      </c>
      <c r="M1069" s="825">
        <v>110.28</v>
      </c>
      <c r="N1069" s="822">
        <v>2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30</v>
      </c>
      <c r="B1070" s="822" t="s">
        <v>2955</v>
      </c>
      <c r="C1070" s="822" t="s">
        <v>2959</v>
      </c>
      <c r="D1070" s="823" t="s">
        <v>4176</v>
      </c>
      <c r="E1070" s="824" t="s">
        <v>2966</v>
      </c>
      <c r="F1070" s="822" t="s">
        <v>2956</v>
      </c>
      <c r="G1070" s="822" t="s">
        <v>2988</v>
      </c>
      <c r="H1070" s="822" t="s">
        <v>329</v>
      </c>
      <c r="I1070" s="822" t="s">
        <v>4056</v>
      </c>
      <c r="J1070" s="822" t="s">
        <v>2509</v>
      </c>
      <c r="K1070" s="822" t="s">
        <v>2519</v>
      </c>
      <c r="L1070" s="825">
        <v>84.83</v>
      </c>
      <c r="M1070" s="825">
        <v>254.49</v>
      </c>
      <c r="N1070" s="822">
        <v>3</v>
      </c>
      <c r="O1070" s="826">
        <v>1.5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30</v>
      </c>
      <c r="B1071" s="822" t="s">
        <v>2955</v>
      </c>
      <c r="C1071" s="822" t="s">
        <v>2959</v>
      </c>
      <c r="D1071" s="823" t="s">
        <v>4176</v>
      </c>
      <c r="E1071" s="824" t="s">
        <v>2966</v>
      </c>
      <c r="F1071" s="822" t="s">
        <v>2956</v>
      </c>
      <c r="G1071" s="822" t="s">
        <v>2988</v>
      </c>
      <c r="H1071" s="822" t="s">
        <v>587</v>
      </c>
      <c r="I1071" s="822" t="s">
        <v>2508</v>
      </c>
      <c r="J1071" s="822" t="s">
        <v>2509</v>
      </c>
      <c r="K1071" s="822" t="s">
        <v>2510</v>
      </c>
      <c r="L1071" s="825">
        <v>46.6</v>
      </c>
      <c r="M1071" s="825">
        <v>139.80000000000001</v>
      </c>
      <c r="N1071" s="822">
        <v>3</v>
      </c>
      <c r="O1071" s="826">
        <v>2.5</v>
      </c>
      <c r="P1071" s="825">
        <v>93.2</v>
      </c>
      <c r="Q1071" s="827">
        <v>0.66666666666666663</v>
      </c>
      <c r="R1071" s="822">
        <v>2</v>
      </c>
      <c r="S1071" s="827">
        <v>0.66666666666666663</v>
      </c>
      <c r="T1071" s="826">
        <v>1.5</v>
      </c>
      <c r="U1071" s="828">
        <v>0.6</v>
      </c>
    </row>
    <row r="1072" spans="1:21" ht="14.45" customHeight="1" x14ac:dyDescent="0.2">
      <c r="A1072" s="821">
        <v>30</v>
      </c>
      <c r="B1072" s="822" t="s">
        <v>2955</v>
      </c>
      <c r="C1072" s="822" t="s">
        <v>2959</v>
      </c>
      <c r="D1072" s="823" t="s">
        <v>4176</v>
      </c>
      <c r="E1072" s="824" t="s">
        <v>2966</v>
      </c>
      <c r="F1072" s="822" t="s">
        <v>2956</v>
      </c>
      <c r="G1072" s="822" t="s">
        <v>3884</v>
      </c>
      <c r="H1072" s="822" t="s">
        <v>329</v>
      </c>
      <c r="I1072" s="822" t="s">
        <v>3885</v>
      </c>
      <c r="J1072" s="822" t="s">
        <v>3886</v>
      </c>
      <c r="K1072" s="822" t="s">
        <v>2130</v>
      </c>
      <c r="L1072" s="825">
        <v>128.55000000000001</v>
      </c>
      <c r="M1072" s="825">
        <v>128.55000000000001</v>
      </c>
      <c r="N1072" s="822">
        <v>1</v>
      </c>
      <c r="O1072" s="826">
        <v>0.5</v>
      </c>
      <c r="P1072" s="825">
        <v>128.55000000000001</v>
      </c>
      <c r="Q1072" s="827">
        <v>1</v>
      </c>
      <c r="R1072" s="822">
        <v>1</v>
      </c>
      <c r="S1072" s="827">
        <v>1</v>
      </c>
      <c r="T1072" s="826">
        <v>0.5</v>
      </c>
      <c r="U1072" s="828">
        <v>1</v>
      </c>
    </row>
    <row r="1073" spans="1:21" ht="14.45" customHeight="1" x14ac:dyDescent="0.2">
      <c r="A1073" s="821">
        <v>30</v>
      </c>
      <c r="B1073" s="822" t="s">
        <v>2955</v>
      </c>
      <c r="C1073" s="822" t="s">
        <v>2959</v>
      </c>
      <c r="D1073" s="823" t="s">
        <v>4176</v>
      </c>
      <c r="E1073" s="824" t="s">
        <v>2966</v>
      </c>
      <c r="F1073" s="822" t="s">
        <v>2956</v>
      </c>
      <c r="G1073" s="822" t="s">
        <v>2989</v>
      </c>
      <c r="H1073" s="822" t="s">
        <v>587</v>
      </c>
      <c r="I1073" s="822" t="s">
        <v>3722</v>
      </c>
      <c r="J1073" s="822" t="s">
        <v>686</v>
      </c>
      <c r="K1073" s="822" t="s">
        <v>2754</v>
      </c>
      <c r="L1073" s="825">
        <v>103.8</v>
      </c>
      <c r="M1073" s="825">
        <v>103.8</v>
      </c>
      <c r="N1073" s="822">
        <v>1</v>
      </c>
      <c r="O1073" s="826">
        <v>1</v>
      </c>
      <c r="P1073" s="825">
        <v>103.8</v>
      </c>
      <c r="Q1073" s="827">
        <v>1</v>
      </c>
      <c r="R1073" s="822">
        <v>1</v>
      </c>
      <c r="S1073" s="827">
        <v>1</v>
      </c>
      <c r="T1073" s="826">
        <v>1</v>
      </c>
      <c r="U1073" s="828">
        <v>1</v>
      </c>
    </row>
    <row r="1074" spans="1:21" ht="14.45" customHeight="1" x14ac:dyDescent="0.2">
      <c r="A1074" s="821">
        <v>30</v>
      </c>
      <c r="B1074" s="822" t="s">
        <v>2955</v>
      </c>
      <c r="C1074" s="822" t="s">
        <v>2959</v>
      </c>
      <c r="D1074" s="823" t="s">
        <v>4176</v>
      </c>
      <c r="E1074" s="824" t="s">
        <v>2966</v>
      </c>
      <c r="F1074" s="822" t="s">
        <v>2956</v>
      </c>
      <c r="G1074" s="822" t="s">
        <v>2990</v>
      </c>
      <c r="H1074" s="822" t="s">
        <v>587</v>
      </c>
      <c r="I1074" s="822" t="s">
        <v>2436</v>
      </c>
      <c r="J1074" s="822" t="s">
        <v>2437</v>
      </c>
      <c r="K1074" s="822" t="s">
        <v>2438</v>
      </c>
      <c r="L1074" s="825">
        <v>65.540000000000006</v>
      </c>
      <c r="M1074" s="825">
        <v>196.62</v>
      </c>
      <c r="N1074" s="822">
        <v>3</v>
      </c>
      <c r="O1074" s="826">
        <v>2</v>
      </c>
      <c r="P1074" s="825">
        <v>65.540000000000006</v>
      </c>
      <c r="Q1074" s="827">
        <v>0.33333333333333337</v>
      </c>
      <c r="R1074" s="822">
        <v>1</v>
      </c>
      <c r="S1074" s="827">
        <v>0.33333333333333331</v>
      </c>
      <c r="T1074" s="826">
        <v>0.5</v>
      </c>
      <c r="U1074" s="828">
        <v>0.25</v>
      </c>
    </row>
    <row r="1075" spans="1:21" ht="14.45" customHeight="1" x14ac:dyDescent="0.2">
      <c r="A1075" s="821">
        <v>30</v>
      </c>
      <c r="B1075" s="822" t="s">
        <v>2955</v>
      </c>
      <c r="C1075" s="822" t="s">
        <v>2959</v>
      </c>
      <c r="D1075" s="823" t="s">
        <v>4176</v>
      </c>
      <c r="E1075" s="824" t="s">
        <v>2966</v>
      </c>
      <c r="F1075" s="822" t="s">
        <v>2956</v>
      </c>
      <c r="G1075" s="822" t="s">
        <v>2995</v>
      </c>
      <c r="H1075" s="822" t="s">
        <v>329</v>
      </c>
      <c r="I1075" s="822" t="s">
        <v>3308</v>
      </c>
      <c r="J1075" s="822" t="s">
        <v>3309</v>
      </c>
      <c r="K1075" s="822" t="s">
        <v>703</v>
      </c>
      <c r="L1075" s="825">
        <v>70.23</v>
      </c>
      <c r="M1075" s="825">
        <v>70.23</v>
      </c>
      <c r="N1075" s="822">
        <v>1</v>
      </c>
      <c r="O1075" s="826">
        <v>0.5</v>
      </c>
      <c r="P1075" s="825">
        <v>70.23</v>
      </c>
      <c r="Q1075" s="827">
        <v>1</v>
      </c>
      <c r="R1075" s="822">
        <v>1</v>
      </c>
      <c r="S1075" s="827">
        <v>1</v>
      </c>
      <c r="T1075" s="826">
        <v>0.5</v>
      </c>
      <c r="U1075" s="828">
        <v>1</v>
      </c>
    </row>
    <row r="1076" spans="1:21" ht="14.45" customHeight="1" x14ac:dyDescent="0.2">
      <c r="A1076" s="821">
        <v>30</v>
      </c>
      <c r="B1076" s="822" t="s">
        <v>2955</v>
      </c>
      <c r="C1076" s="822" t="s">
        <v>2959</v>
      </c>
      <c r="D1076" s="823" t="s">
        <v>4176</v>
      </c>
      <c r="E1076" s="824" t="s">
        <v>2966</v>
      </c>
      <c r="F1076" s="822" t="s">
        <v>2956</v>
      </c>
      <c r="G1076" s="822" t="s">
        <v>2995</v>
      </c>
      <c r="H1076" s="822" t="s">
        <v>329</v>
      </c>
      <c r="I1076" s="822" t="s">
        <v>3310</v>
      </c>
      <c r="J1076" s="822" t="s">
        <v>3311</v>
      </c>
      <c r="K1076" s="822" t="s">
        <v>709</v>
      </c>
      <c r="L1076" s="825">
        <v>35.11</v>
      </c>
      <c r="M1076" s="825">
        <v>35.11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30</v>
      </c>
      <c r="B1077" s="822" t="s">
        <v>2955</v>
      </c>
      <c r="C1077" s="822" t="s">
        <v>2959</v>
      </c>
      <c r="D1077" s="823" t="s">
        <v>4176</v>
      </c>
      <c r="E1077" s="824" t="s">
        <v>2966</v>
      </c>
      <c r="F1077" s="822" t="s">
        <v>2956</v>
      </c>
      <c r="G1077" s="822" t="s">
        <v>2995</v>
      </c>
      <c r="H1077" s="822" t="s">
        <v>587</v>
      </c>
      <c r="I1077" s="822" t="s">
        <v>3312</v>
      </c>
      <c r="J1077" s="822" t="s">
        <v>702</v>
      </c>
      <c r="K1077" s="822" t="s">
        <v>703</v>
      </c>
      <c r="L1077" s="825">
        <v>70.23</v>
      </c>
      <c r="M1077" s="825">
        <v>70.23</v>
      </c>
      <c r="N1077" s="822">
        <v>1</v>
      </c>
      <c r="O1077" s="826">
        <v>1</v>
      </c>
      <c r="P1077" s="825">
        <v>70.23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30</v>
      </c>
      <c r="B1078" s="822" t="s">
        <v>2955</v>
      </c>
      <c r="C1078" s="822" t="s">
        <v>2959</v>
      </c>
      <c r="D1078" s="823" t="s">
        <v>4176</v>
      </c>
      <c r="E1078" s="824" t="s">
        <v>2966</v>
      </c>
      <c r="F1078" s="822" t="s">
        <v>2956</v>
      </c>
      <c r="G1078" s="822" t="s">
        <v>2995</v>
      </c>
      <c r="H1078" s="822" t="s">
        <v>329</v>
      </c>
      <c r="I1078" s="822" t="s">
        <v>3723</v>
      </c>
      <c r="J1078" s="822" t="s">
        <v>3311</v>
      </c>
      <c r="K1078" s="822" t="s">
        <v>709</v>
      </c>
      <c r="L1078" s="825">
        <v>35.11</v>
      </c>
      <c r="M1078" s="825">
        <v>35.11</v>
      </c>
      <c r="N1078" s="822">
        <v>1</v>
      </c>
      <c r="O1078" s="826">
        <v>0.5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30</v>
      </c>
      <c r="B1079" s="822" t="s">
        <v>2955</v>
      </c>
      <c r="C1079" s="822" t="s">
        <v>2959</v>
      </c>
      <c r="D1079" s="823" t="s">
        <v>4176</v>
      </c>
      <c r="E1079" s="824" t="s">
        <v>2966</v>
      </c>
      <c r="F1079" s="822" t="s">
        <v>2956</v>
      </c>
      <c r="G1079" s="822" t="s">
        <v>2995</v>
      </c>
      <c r="H1079" s="822" t="s">
        <v>587</v>
      </c>
      <c r="I1079" s="822" t="s">
        <v>2443</v>
      </c>
      <c r="J1079" s="822" t="s">
        <v>702</v>
      </c>
      <c r="K1079" s="822" t="s">
        <v>707</v>
      </c>
      <c r="L1079" s="825">
        <v>17.559999999999999</v>
      </c>
      <c r="M1079" s="825">
        <v>35.119999999999997</v>
      </c>
      <c r="N1079" s="822">
        <v>2</v>
      </c>
      <c r="O1079" s="826">
        <v>1.5</v>
      </c>
      <c r="P1079" s="825">
        <v>17.559999999999999</v>
      </c>
      <c r="Q1079" s="827">
        <v>0.5</v>
      </c>
      <c r="R1079" s="822">
        <v>1</v>
      </c>
      <c r="S1079" s="827">
        <v>0.5</v>
      </c>
      <c r="T1079" s="826">
        <v>1</v>
      </c>
      <c r="U1079" s="828">
        <v>0.66666666666666663</v>
      </c>
    </row>
    <row r="1080" spans="1:21" ht="14.45" customHeight="1" x14ac:dyDescent="0.2">
      <c r="A1080" s="821">
        <v>30</v>
      </c>
      <c r="B1080" s="822" t="s">
        <v>2955</v>
      </c>
      <c r="C1080" s="822" t="s">
        <v>2959</v>
      </c>
      <c r="D1080" s="823" t="s">
        <v>4176</v>
      </c>
      <c r="E1080" s="824" t="s">
        <v>2966</v>
      </c>
      <c r="F1080" s="822" t="s">
        <v>2956</v>
      </c>
      <c r="G1080" s="822" t="s">
        <v>2995</v>
      </c>
      <c r="H1080" s="822" t="s">
        <v>587</v>
      </c>
      <c r="I1080" s="822" t="s">
        <v>2444</v>
      </c>
      <c r="J1080" s="822" t="s">
        <v>702</v>
      </c>
      <c r="K1080" s="822" t="s">
        <v>709</v>
      </c>
      <c r="L1080" s="825">
        <v>35.11</v>
      </c>
      <c r="M1080" s="825">
        <v>210.66</v>
      </c>
      <c r="N1080" s="822">
        <v>6</v>
      </c>
      <c r="O1080" s="826">
        <v>4.5</v>
      </c>
      <c r="P1080" s="825">
        <v>105.33</v>
      </c>
      <c r="Q1080" s="827">
        <v>0.5</v>
      </c>
      <c r="R1080" s="822">
        <v>3</v>
      </c>
      <c r="S1080" s="827">
        <v>0.5</v>
      </c>
      <c r="T1080" s="826">
        <v>2.5</v>
      </c>
      <c r="U1080" s="828">
        <v>0.55555555555555558</v>
      </c>
    </row>
    <row r="1081" spans="1:21" ht="14.45" customHeight="1" x14ac:dyDescent="0.2">
      <c r="A1081" s="821">
        <v>30</v>
      </c>
      <c r="B1081" s="822" t="s">
        <v>2955</v>
      </c>
      <c r="C1081" s="822" t="s">
        <v>2959</v>
      </c>
      <c r="D1081" s="823" t="s">
        <v>4176</v>
      </c>
      <c r="E1081" s="824" t="s">
        <v>2966</v>
      </c>
      <c r="F1081" s="822" t="s">
        <v>2956</v>
      </c>
      <c r="G1081" s="822" t="s">
        <v>4119</v>
      </c>
      <c r="H1081" s="822" t="s">
        <v>329</v>
      </c>
      <c r="I1081" s="822" t="s">
        <v>4120</v>
      </c>
      <c r="J1081" s="822" t="s">
        <v>1067</v>
      </c>
      <c r="K1081" s="822" t="s">
        <v>4121</v>
      </c>
      <c r="L1081" s="825">
        <v>141.76</v>
      </c>
      <c r="M1081" s="825">
        <v>141.76</v>
      </c>
      <c r="N1081" s="822">
        <v>1</v>
      </c>
      <c r="O1081" s="826">
        <v>0.5</v>
      </c>
      <c r="P1081" s="825"/>
      <c r="Q1081" s="827">
        <v>0</v>
      </c>
      <c r="R1081" s="822"/>
      <c r="S1081" s="827">
        <v>0</v>
      </c>
      <c r="T1081" s="826"/>
      <c r="U1081" s="828">
        <v>0</v>
      </c>
    </row>
    <row r="1082" spans="1:21" ht="14.45" customHeight="1" x14ac:dyDescent="0.2">
      <c r="A1082" s="821">
        <v>30</v>
      </c>
      <c r="B1082" s="822" t="s">
        <v>2955</v>
      </c>
      <c r="C1082" s="822" t="s">
        <v>2959</v>
      </c>
      <c r="D1082" s="823" t="s">
        <v>4176</v>
      </c>
      <c r="E1082" s="824" t="s">
        <v>2966</v>
      </c>
      <c r="F1082" s="822" t="s">
        <v>2956</v>
      </c>
      <c r="G1082" s="822" t="s">
        <v>3974</v>
      </c>
      <c r="H1082" s="822" t="s">
        <v>329</v>
      </c>
      <c r="I1082" s="822" t="s">
        <v>3975</v>
      </c>
      <c r="J1082" s="822" t="s">
        <v>3976</v>
      </c>
      <c r="K1082" s="822" t="s">
        <v>765</v>
      </c>
      <c r="L1082" s="825">
        <v>78.33</v>
      </c>
      <c r="M1082" s="825">
        <v>78.33</v>
      </c>
      <c r="N1082" s="822">
        <v>1</v>
      </c>
      <c r="O1082" s="826">
        <v>0.5</v>
      </c>
      <c r="P1082" s="825">
        <v>78.33</v>
      </c>
      <c r="Q1082" s="827">
        <v>1</v>
      </c>
      <c r="R1082" s="822">
        <v>1</v>
      </c>
      <c r="S1082" s="827">
        <v>1</v>
      </c>
      <c r="T1082" s="826">
        <v>0.5</v>
      </c>
      <c r="U1082" s="828">
        <v>1</v>
      </c>
    </row>
    <row r="1083" spans="1:21" ht="14.45" customHeight="1" x14ac:dyDescent="0.2">
      <c r="A1083" s="821">
        <v>30</v>
      </c>
      <c r="B1083" s="822" t="s">
        <v>2955</v>
      </c>
      <c r="C1083" s="822" t="s">
        <v>2959</v>
      </c>
      <c r="D1083" s="823" t="s">
        <v>4176</v>
      </c>
      <c r="E1083" s="824" t="s">
        <v>2966</v>
      </c>
      <c r="F1083" s="822" t="s">
        <v>2956</v>
      </c>
      <c r="G1083" s="822" t="s">
        <v>3006</v>
      </c>
      <c r="H1083" s="822" t="s">
        <v>587</v>
      </c>
      <c r="I1083" s="822" t="s">
        <v>4122</v>
      </c>
      <c r="J1083" s="822" t="s">
        <v>768</v>
      </c>
      <c r="K1083" s="822" t="s">
        <v>703</v>
      </c>
      <c r="L1083" s="825">
        <v>65.989999999999995</v>
      </c>
      <c r="M1083" s="825">
        <v>65.989999999999995</v>
      </c>
      <c r="N1083" s="822">
        <v>1</v>
      </c>
      <c r="O1083" s="826">
        <v>0.5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30</v>
      </c>
      <c r="B1084" s="822" t="s">
        <v>2955</v>
      </c>
      <c r="C1084" s="822" t="s">
        <v>2959</v>
      </c>
      <c r="D1084" s="823" t="s">
        <v>4176</v>
      </c>
      <c r="E1084" s="824" t="s">
        <v>2966</v>
      </c>
      <c r="F1084" s="822" t="s">
        <v>2956</v>
      </c>
      <c r="G1084" s="822" t="s">
        <v>3006</v>
      </c>
      <c r="H1084" s="822" t="s">
        <v>329</v>
      </c>
      <c r="I1084" s="822" t="s">
        <v>3724</v>
      </c>
      <c r="J1084" s="822" t="s">
        <v>766</v>
      </c>
      <c r="K1084" s="822" t="s">
        <v>770</v>
      </c>
      <c r="L1084" s="825">
        <v>132</v>
      </c>
      <c r="M1084" s="825">
        <v>396</v>
      </c>
      <c r="N1084" s="822">
        <v>3</v>
      </c>
      <c r="O1084" s="826">
        <v>2.5</v>
      </c>
      <c r="P1084" s="825">
        <v>132</v>
      </c>
      <c r="Q1084" s="827">
        <v>0.33333333333333331</v>
      </c>
      <c r="R1084" s="822">
        <v>1</v>
      </c>
      <c r="S1084" s="827">
        <v>0.33333333333333331</v>
      </c>
      <c r="T1084" s="826">
        <v>1</v>
      </c>
      <c r="U1084" s="828">
        <v>0.4</v>
      </c>
    </row>
    <row r="1085" spans="1:21" ht="14.45" customHeight="1" x14ac:dyDescent="0.2">
      <c r="A1085" s="821">
        <v>30</v>
      </c>
      <c r="B1085" s="822" t="s">
        <v>2955</v>
      </c>
      <c r="C1085" s="822" t="s">
        <v>2959</v>
      </c>
      <c r="D1085" s="823" t="s">
        <v>4176</v>
      </c>
      <c r="E1085" s="824" t="s">
        <v>2966</v>
      </c>
      <c r="F1085" s="822" t="s">
        <v>2956</v>
      </c>
      <c r="G1085" s="822" t="s">
        <v>3009</v>
      </c>
      <c r="H1085" s="822" t="s">
        <v>329</v>
      </c>
      <c r="I1085" s="822" t="s">
        <v>3725</v>
      </c>
      <c r="J1085" s="822" t="s">
        <v>2026</v>
      </c>
      <c r="K1085" s="822" t="s">
        <v>3726</v>
      </c>
      <c r="L1085" s="825">
        <v>772.5</v>
      </c>
      <c r="M1085" s="825">
        <v>772.5</v>
      </c>
      <c r="N1085" s="822">
        <v>1</v>
      </c>
      <c r="O1085" s="826">
        <v>0.5</v>
      </c>
      <c r="P1085" s="825">
        <v>772.5</v>
      </c>
      <c r="Q1085" s="827">
        <v>1</v>
      </c>
      <c r="R1085" s="822">
        <v>1</v>
      </c>
      <c r="S1085" s="827">
        <v>1</v>
      </c>
      <c r="T1085" s="826">
        <v>0.5</v>
      </c>
      <c r="U1085" s="828">
        <v>1</v>
      </c>
    </row>
    <row r="1086" spans="1:21" ht="14.45" customHeight="1" x14ac:dyDescent="0.2">
      <c r="A1086" s="821">
        <v>30</v>
      </c>
      <c r="B1086" s="822" t="s">
        <v>2955</v>
      </c>
      <c r="C1086" s="822" t="s">
        <v>2959</v>
      </c>
      <c r="D1086" s="823" t="s">
        <v>4176</v>
      </c>
      <c r="E1086" s="824" t="s">
        <v>2966</v>
      </c>
      <c r="F1086" s="822" t="s">
        <v>2956</v>
      </c>
      <c r="G1086" s="822" t="s">
        <v>3009</v>
      </c>
      <c r="H1086" s="822" t="s">
        <v>329</v>
      </c>
      <c r="I1086" s="822" t="s">
        <v>3012</v>
      </c>
      <c r="J1086" s="822" t="s">
        <v>2026</v>
      </c>
      <c r="K1086" s="822" t="s">
        <v>3013</v>
      </c>
      <c r="L1086" s="825">
        <v>1544.99</v>
      </c>
      <c r="M1086" s="825">
        <v>1544.99</v>
      </c>
      <c r="N1086" s="822">
        <v>1</v>
      </c>
      <c r="O1086" s="826">
        <v>0.5</v>
      </c>
      <c r="P1086" s="825">
        <v>1544.99</v>
      </c>
      <c r="Q1086" s="827">
        <v>1</v>
      </c>
      <c r="R1086" s="822">
        <v>1</v>
      </c>
      <c r="S1086" s="827">
        <v>1</v>
      </c>
      <c r="T1086" s="826">
        <v>0.5</v>
      </c>
      <c r="U1086" s="828">
        <v>1</v>
      </c>
    </row>
    <row r="1087" spans="1:21" ht="14.45" customHeight="1" x14ac:dyDescent="0.2">
      <c r="A1087" s="821">
        <v>30</v>
      </c>
      <c r="B1087" s="822" t="s">
        <v>2955</v>
      </c>
      <c r="C1087" s="822" t="s">
        <v>2959</v>
      </c>
      <c r="D1087" s="823" t="s">
        <v>4176</v>
      </c>
      <c r="E1087" s="824" t="s">
        <v>2966</v>
      </c>
      <c r="F1087" s="822" t="s">
        <v>2956</v>
      </c>
      <c r="G1087" s="822" t="s">
        <v>3014</v>
      </c>
      <c r="H1087" s="822" t="s">
        <v>329</v>
      </c>
      <c r="I1087" s="822" t="s">
        <v>3015</v>
      </c>
      <c r="J1087" s="822" t="s">
        <v>3016</v>
      </c>
      <c r="K1087" s="822" t="s">
        <v>3017</v>
      </c>
      <c r="L1087" s="825">
        <v>23.72</v>
      </c>
      <c r="M1087" s="825">
        <v>47.44</v>
      </c>
      <c r="N1087" s="822">
        <v>2</v>
      </c>
      <c r="O1087" s="826">
        <v>1</v>
      </c>
      <c r="P1087" s="825">
        <v>47.44</v>
      </c>
      <c r="Q1087" s="827">
        <v>1</v>
      </c>
      <c r="R1087" s="822">
        <v>2</v>
      </c>
      <c r="S1087" s="827">
        <v>1</v>
      </c>
      <c r="T1087" s="826">
        <v>1</v>
      </c>
      <c r="U1087" s="828">
        <v>1</v>
      </c>
    </row>
    <row r="1088" spans="1:21" ht="14.45" customHeight="1" x14ac:dyDescent="0.2">
      <c r="A1088" s="821">
        <v>30</v>
      </c>
      <c r="B1088" s="822" t="s">
        <v>2955</v>
      </c>
      <c r="C1088" s="822" t="s">
        <v>2959</v>
      </c>
      <c r="D1088" s="823" t="s">
        <v>4176</v>
      </c>
      <c r="E1088" s="824" t="s">
        <v>2966</v>
      </c>
      <c r="F1088" s="822" t="s">
        <v>2956</v>
      </c>
      <c r="G1088" s="822" t="s">
        <v>3018</v>
      </c>
      <c r="H1088" s="822" t="s">
        <v>329</v>
      </c>
      <c r="I1088" s="822" t="s">
        <v>3022</v>
      </c>
      <c r="J1088" s="822" t="s">
        <v>3020</v>
      </c>
      <c r="K1088" s="822" t="s">
        <v>3023</v>
      </c>
      <c r="L1088" s="825">
        <v>0</v>
      </c>
      <c r="M1088" s="825">
        <v>0</v>
      </c>
      <c r="N1088" s="822">
        <v>1</v>
      </c>
      <c r="O1088" s="826">
        <v>1</v>
      </c>
      <c r="P1088" s="825"/>
      <c r="Q1088" s="827"/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30</v>
      </c>
      <c r="B1089" s="822" t="s">
        <v>2955</v>
      </c>
      <c r="C1089" s="822" t="s">
        <v>2959</v>
      </c>
      <c r="D1089" s="823" t="s">
        <v>4176</v>
      </c>
      <c r="E1089" s="824" t="s">
        <v>2966</v>
      </c>
      <c r="F1089" s="822" t="s">
        <v>2956</v>
      </c>
      <c r="G1089" s="822" t="s">
        <v>3024</v>
      </c>
      <c r="H1089" s="822" t="s">
        <v>329</v>
      </c>
      <c r="I1089" s="822" t="s">
        <v>3025</v>
      </c>
      <c r="J1089" s="822" t="s">
        <v>818</v>
      </c>
      <c r="K1089" s="822" t="s">
        <v>840</v>
      </c>
      <c r="L1089" s="825">
        <v>91.11</v>
      </c>
      <c r="M1089" s="825">
        <v>91.11</v>
      </c>
      <c r="N1089" s="822">
        <v>1</v>
      </c>
      <c r="O1089" s="826">
        <v>1</v>
      </c>
      <c r="P1089" s="825">
        <v>91.11</v>
      </c>
      <c r="Q1089" s="827">
        <v>1</v>
      </c>
      <c r="R1089" s="822">
        <v>1</v>
      </c>
      <c r="S1089" s="827">
        <v>1</v>
      </c>
      <c r="T1089" s="826">
        <v>1</v>
      </c>
      <c r="U1089" s="828">
        <v>1</v>
      </c>
    </row>
    <row r="1090" spans="1:21" ht="14.45" customHeight="1" x14ac:dyDescent="0.2">
      <c r="A1090" s="821">
        <v>30</v>
      </c>
      <c r="B1090" s="822" t="s">
        <v>2955</v>
      </c>
      <c r="C1090" s="822" t="s">
        <v>2959</v>
      </c>
      <c r="D1090" s="823" t="s">
        <v>4176</v>
      </c>
      <c r="E1090" s="824" t="s">
        <v>2966</v>
      </c>
      <c r="F1090" s="822" t="s">
        <v>2956</v>
      </c>
      <c r="G1090" s="822" t="s">
        <v>3029</v>
      </c>
      <c r="H1090" s="822" t="s">
        <v>329</v>
      </c>
      <c r="I1090" s="822" t="s">
        <v>3030</v>
      </c>
      <c r="J1090" s="822" t="s">
        <v>2036</v>
      </c>
      <c r="K1090" s="822" t="s">
        <v>3031</v>
      </c>
      <c r="L1090" s="825">
        <v>24.68</v>
      </c>
      <c r="M1090" s="825">
        <v>24.68</v>
      </c>
      <c r="N1090" s="822">
        <v>1</v>
      </c>
      <c r="O1090" s="826">
        <v>0.5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30</v>
      </c>
      <c r="B1091" s="822" t="s">
        <v>2955</v>
      </c>
      <c r="C1091" s="822" t="s">
        <v>2959</v>
      </c>
      <c r="D1091" s="823" t="s">
        <v>4176</v>
      </c>
      <c r="E1091" s="824" t="s">
        <v>2966</v>
      </c>
      <c r="F1091" s="822" t="s">
        <v>2956</v>
      </c>
      <c r="G1091" s="822" t="s">
        <v>3729</v>
      </c>
      <c r="H1091" s="822" t="s">
        <v>587</v>
      </c>
      <c r="I1091" s="822" t="s">
        <v>2391</v>
      </c>
      <c r="J1091" s="822" t="s">
        <v>2392</v>
      </c>
      <c r="K1091" s="822" t="s">
        <v>2393</v>
      </c>
      <c r="L1091" s="825">
        <v>300.31</v>
      </c>
      <c r="M1091" s="825">
        <v>600.62</v>
      </c>
      <c r="N1091" s="822">
        <v>2</v>
      </c>
      <c r="O1091" s="826">
        <v>1.5</v>
      </c>
      <c r="P1091" s="825">
        <v>300.31</v>
      </c>
      <c r="Q1091" s="827">
        <v>0.5</v>
      </c>
      <c r="R1091" s="822">
        <v>1</v>
      </c>
      <c r="S1091" s="827">
        <v>0.5</v>
      </c>
      <c r="T1091" s="826">
        <v>0.5</v>
      </c>
      <c r="U1091" s="828">
        <v>0.33333333333333331</v>
      </c>
    </row>
    <row r="1092" spans="1:21" ht="14.45" customHeight="1" x14ac:dyDescent="0.2">
      <c r="A1092" s="821">
        <v>30</v>
      </c>
      <c r="B1092" s="822" t="s">
        <v>2955</v>
      </c>
      <c r="C1092" s="822" t="s">
        <v>2959</v>
      </c>
      <c r="D1092" s="823" t="s">
        <v>4176</v>
      </c>
      <c r="E1092" s="824" t="s">
        <v>2966</v>
      </c>
      <c r="F1092" s="822" t="s">
        <v>2956</v>
      </c>
      <c r="G1092" s="822" t="s">
        <v>3032</v>
      </c>
      <c r="H1092" s="822" t="s">
        <v>329</v>
      </c>
      <c r="I1092" s="822" t="s">
        <v>4123</v>
      </c>
      <c r="J1092" s="822" t="s">
        <v>4124</v>
      </c>
      <c r="K1092" s="822" t="s">
        <v>703</v>
      </c>
      <c r="L1092" s="825">
        <v>132</v>
      </c>
      <c r="M1092" s="825">
        <v>132</v>
      </c>
      <c r="N1092" s="822">
        <v>1</v>
      </c>
      <c r="O1092" s="826">
        <v>1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30</v>
      </c>
      <c r="B1093" s="822" t="s">
        <v>2955</v>
      </c>
      <c r="C1093" s="822" t="s">
        <v>2959</v>
      </c>
      <c r="D1093" s="823" t="s">
        <v>4176</v>
      </c>
      <c r="E1093" s="824" t="s">
        <v>2966</v>
      </c>
      <c r="F1093" s="822" t="s">
        <v>2956</v>
      </c>
      <c r="G1093" s="822" t="s">
        <v>3032</v>
      </c>
      <c r="H1093" s="822" t="s">
        <v>329</v>
      </c>
      <c r="I1093" s="822" t="s">
        <v>2730</v>
      </c>
      <c r="J1093" s="822" t="s">
        <v>2729</v>
      </c>
      <c r="K1093" s="822" t="s">
        <v>2438</v>
      </c>
      <c r="L1093" s="825">
        <v>246.39</v>
      </c>
      <c r="M1093" s="825">
        <v>246.39</v>
      </c>
      <c r="N1093" s="822">
        <v>1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30</v>
      </c>
      <c r="B1094" s="822" t="s">
        <v>2955</v>
      </c>
      <c r="C1094" s="822" t="s">
        <v>2959</v>
      </c>
      <c r="D1094" s="823" t="s">
        <v>4176</v>
      </c>
      <c r="E1094" s="824" t="s">
        <v>2966</v>
      </c>
      <c r="F1094" s="822" t="s">
        <v>2956</v>
      </c>
      <c r="G1094" s="822" t="s">
        <v>3355</v>
      </c>
      <c r="H1094" s="822" t="s">
        <v>587</v>
      </c>
      <c r="I1094" s="822" t="s">
        <v>4060</v>
      </c>
      <c r="J1094" s="822" t="s">
        <v>4061</v>
      </c>
      <c r="K1094" s="822" t="s">
        <v>4062</v>
      </c>
      <c r="L1094" s="825">
        <v>140.65</v>
      </c>
      <c r="M1094" s="825">
        <v>140.65</v>
      </c>
      <c r="N1094" s="822">
        <v>1</v>
      </c>
      <c r="O1094" s="826">
        <v>1</v>
      </c>
      <c r="P1094" s="825">
        <v>140.65</v>
      </c>
      <c r="Q1094" s="827">
        <v>1</v>
      </c>
      <c r="R1094" s="822">
        <v>1</v>
      </c>
      <c r="S1094" s="827">
        <v>1</v>
      </c>
      <c r="T1094" s="826">
        <v>1</v>
      </c>
      <c r="U1094" s="828">
        <v>1</v>
      </c>
    </row>
    <row r="1095" spans="1:21" ht="14.45" customHeight="1" x14ac:dyDescent="0.2">
      <c r="A1095" s="821">
        <v>30</v>
      </c>
      <c r="B1095" s="822" t="s">
        <v>2955</v>
      </c>
      <c r="C1095" s="822" t="s">
        <v>2959</v>
      </c>
      <c r="D1095" s="823" t="s">
        <v>4176</v>
      </c>
      <c r="E1095" s="824" t="s">
        <v>2966</v>
      </c>
      <c r="F1095" s="822" t="s">
        <v>2956</v>
      </c>
      <c r="G1095" s="822" t="s">
        <v>4125</v>
      </c>
      <c r="H1095" s="822" t="s">
        <v>587</v>
      </c>
      <c r="I1095" s="822" t="s">
        <v>2640</v>
      </c>
      <c r="J1095" s="822" t="s">
        <v>2641</v>
      </c>
      <c r="K1095" s="822" t="s">
        <v>2642</v>
      </c>
      <c r="L1095" s="825">
        <v>232.68</v>
      </c>
      <c r="M1095" s="825">
        <v>232.68</v>
      </c>
      <c r="N1095" s="822">
        <v>1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30</v>
      </c>
      <c r="B1096" s="822" t="s">
        <v>2955</v>
      </c>
      <c r="C1096" s="822" t="s">
        <v>2959</v>
      </c>
      <c r="D1096" s="823" t="s">
        <v>4176</v>
      </c>
      <c r="E1096" s="824" t="s">
        <v>2966</v>
      </c>
      <c r="F1096" s="822" t="s">
        <v>2956</v>
      </c>
      <c r="G1096" s="822" t="s">
        <v>4125</v>
      </c>
      <c r="H1096" s="822" t="s">
        <v>587</v>
      </c>
      <c r="I1096" s="822" t="s">
        <v>2645</v>
      </c>
      <c r="J1096" s="822" t="s">
        <v>2641</v>
      </c>
      <c r="K1096" s="822" t="s">
        <v>2646</v>
      </c>
      <c r="L1096" s="825">
        <v>650.4</v>
      </c>
      <c r="M1096" s="825">
        <v>650.4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30</v>
      </c>
      <c r="B1097" s="822" t="s">
        <v>2955</v>
      </c>
      <c r="C1097" s="822" t="s">
        <v>2959</v>
      </c>
      <c r="D1097" s="823" t="s">
        <v>4176</v>
      </c>
      <c r="E1097" s="824" t="s">
        <v>2966</v>
      </c>
      <c r="F1097" s="822" t="s">
        <v>2956</v>
      </c>
      <c r="G1097" s="822" t="s">
        <v>3042</v>
      </c>
      <c r="H1097" s="822" t="s">
        <v>587</v>
      </c>
      <c r="I1097" s="822" t="s">
        <v>2400</v>
      </c>
      <c r="J1097" s="822" t="s">
        <v>2401</v>
      </c>
      <c r="K1097" s="822" t="s">
        <v>2402</v>
      </c>
      <c r="L1097" s="825">
        <v>42.51</v>
      </c>
      <c r="M1097" s="825">
        <v>807.68999999999994</v>
      </c>
      <c r="N1097" s="822">
        <v>19</v>
      </c>
      <c r="O1097" s="826">
        <v>12.5</v>
      </c>
      <c r="P1097" s="825">
        <v>255.05999999999997</v>
      </c>
      <c r="Q1097" s="827">
        <v>0.31578947368421051</v>
      </c>
      <c r="R1097" s="822">
        <v>6</v>
      </c>
      <c r="S1097" s="827">
        <v>0.31578947368421051</v>
      </c>
      <c r="T1097" s="826">
        <v>3.5</v>
      </c>
      <c r="U1097" s="828">
        <v>0.28000000000000003</v>
      </c>
    </row>
    <row r="1098" spans="1:21" ht="14.45" customHeight="1" x14ac:dyDescent="0.2">
      <c r="A1098" s="821">
        <v>30</v>
      </c>
      <c r="B1098" s="822" t="s">
        <v>2955</v>
      </c>
      <c r="C1098" s="822" t="s">
        <v>2959</v>
      </c>
      <c r="D1098" s="823" t="s">
        <v>4176</v>
      </c>
      <c r="E1098" s="824" t="s">
        <v>2966</v>
      </c>
      <c r="F1098" s="822" t="s">
        <v>2956</v>
      </c>
      <c r="G1098" s="822" t="s">
        <v>3042</v>
      </c>
      <c r="H1098" s="822" t="s">
        <v>587</v>
      </c>
      <c r="I1098" s="822" t="s">
        <v>3736</v>
      </c>
      <c r="J1098" s="822" t="s">
        <v>2401</v>
      </c>
      <c r="K1098" s="822" t="s">
        <v>3737</v>
      </c>
      <c r="L1098" s="825">
        <v>58.97</v>
      </c>
      <c r="M1098" s="825">
        <v>58.97</v>
      </c>
      <c r="N1098" s="822">
        <v>1</v>
      </c>
      <c r="O1098" s="826">
        <v>0.5</v>
      </c>
      <c r="P1098" s="825">
        <v>58.97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30</v>
      </c>
      <c r="B1099" s="822" t="s">
        <v>2955</v>
      </c>
      <c r="C1099" s="822" t="s">
        <v>2959</v>
      </c>
      <c r="D1099" s="823" t="s">
        <v>4176</v>
      </c>
      <c r="E1099" s="824" t="s">
        <v>2966</v>
      </c>
      <c r="F1099" s="822" t="s">
        <v>2956</v>
      </c>
      <c r="G1099" s="822" t="s">
        <v>3042</v>
      </c>
      <c r="H1099" s="822" t="s">
        <v>587</v>
      </c>
      <c r="I1099" s="822" t="s">
        <v>2409</v>
      </c>
      <c r="J1099" s="822" t="s">
        <v>2401</v>
      </c>
      <c r="K1099" s="822" t="s">
        <v>2410</v>
      </c>
      <c r="L1099" s="825">
        <v>196.56</v>
      </c>
      <c r="M1099" s="825">
        <v>196.56</v>
      </c>
      <c r="N1099" s="822">
        <v>1</v>
      </c>
      <c r="O1099" s="826">
        <v>0.5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30</v>
      </c>
      <c r="B1100" s="822" t="s">
        <v>2955</v>
      </c>
      <c r="C1100" s="822" t="s">
        <v>2959</v>
      </c>
      <c r="D1100" s="823" t="s">
        <v>4176</v>
      </c>
      <c r="E1100" s="824" t="s">
        <v>2966</v>
      </c>
      <c r="F1100" s="822" t="s">
        <v>2956</v>
      </c>
      <c r="G1100" s="822" t="s">
        <v>3043</v>
      </c>
      <c r="H1100" s="822" t="s">
        <v>587</v>
      </c>
      <c r="I1100" s="822" t="s">
        <v>2673</v>
      </c>
      <c r="J1100" s="822" t="s">
        <v>2671</v>
      </c>
      <c r="K1100" s="822" t="s">
        <v>2674</v>
      </c>
      <c r="L1100" s="825">
        <v>169.73</v>
      </c>
      <c r="M1100" s="825">
        <v>339.46</v>
      </c>
      <c r="N1100" s="822">
        <v>2</v>
      </c>
      <c r="O1100" s="826">
        <v>1.5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30</v>
      </c>
      <c r="B1101" s="822" t="s">
        <v>2955</v>
      </c>
      <c r="C1101" s="822" t="s">
        <v>2959</v>
      </c>
      <c r="D1101" s="823" t="s">
        <v>4176</v>
      </c>
      <c r="E1101" s="824" t="s">
        <v>2966</v>
      </c>
      <c r="F1101" s="822" t="s">
        <v>2956</v>
      </c>
      <c r="G1101" s="822" t="s">
        <v>3043</v>
      </c>
      <c r="H1101" s="822" t="s">
        <v>587</v>
      </c>
      <c r="I1101" s="822" t="s">
        <v>2675</v>
      </c>
      <c r="J1101" s="822" t="s">
        <v>2671</v>
      </c>
      <c r="K1101" s="822" t="s">
        <v>2676</v>
      </c>
      <c r="L1101" s="825">
        <v>339.47</v>
      </c>
      <c r="M1101" s="825">
        <v>339.47</v>
      </c>
      <c r="N1101" s="822">
        <v>1</v>
      </c>
      <c r="O1101" s="826">
        <v>0.5</v>
      </c>
      <c r="P1101" s="825">
        <v>339.47</v>
      </c>
      <c r="Q1101" s="827">
        <v>1</v>
      </c>
      <c r="R1101" s="822">
        <v>1</v>
      </c>
      <c r="S1101" s="827">
        <v>1</v>
      </c>
      <c r="T1101" s="826">
        <v>0.5</v>
      </c>
      <c r="U1101" s="828">
        <v>1</v>
      </c>
    </row>
    <row r="1102" spans="1:21" ht="14.45" customHeight="1" x14ac:dyDescent="0.2">
      <c r="A1102" s="821">
        <v>30</v>
      </c>
      <c r="B1102" s="822" t="s">
        <v>2955</v>
      </c>
      <c r="C1102" s="822" t="s">
        <v>2959</v>
      </c>
      <c r="D1102" s="823" t="s">
        <v>4176</v>
      </c>
      <c r="E1102" s="824" t="s">
        <v>2966</v>
      </c>
      <c r="F1102" s="822" t="s">
        <v>2956</v>
      </c>
      <c r="G1102" s="822" t="s">
        <v>3044</v>
      </c>
      <c r="H1102" s="822" t="s">
        <v>329</v>
      </c>
      <c r="I1102" s="822" t="s">
        <v>3045</v>
      </c>
      <c r="J1102" s="822" t="s">
        <v>821</v>
      </c>
      <c r="K1102" s="822" t="s">
        <v>822</v>
      </c>
      <c r="L1102" s="825">
        <v>31.23</v>
      </c>
      <c r="M1102" s="825">
        <v>31.23</v>
      </c>
      <c r="N1102" s="822">
        <v>1</v>
      </c>
      <c r="O1102" s="826">
        <v>1</v>
      </c>
      <c r="P1102" s="825"/>
      <c r="Q1102" s="827">
        <v>0</v>
      </c>
      <c r="R1102" s="822"/>
      <c r="S1102" s="827">
        <v>0</v>
      </c>
      <c r="T1102" s="826"/>
      <c r="U1102" s="828">
        <v>0</v>
      </c>
    </row>
    <row r="1103" spans="1:21" ht="14.45" customHeight="1" x14ac:dyDescent="0.2">
      <c r="A1103" s="821">
        <v>30</v>
      </c>
      <c r="B1103" s="822" t="s">
        <v>2955</v>
      </c>
      <c r="C1103" s="822" t="s">
        <v>2959</v>
      </c>
      <c r="D1103" s="823" t="s">
        <v>4176</v>
      </c>
      <c r="E1103" s="824" t="s">
        <v>2966</v>
      </c>
      <c r="F1103" s="822" t="s">
        <v>2956</v>
      </c>
      <c r="G1103" s="822" t="s">
        <v>3046</v>
      </c>
      <c r="H1103" s="822" t="s">
        <v>587</v>
      </c>
      <c r="I1103" s="822" t="s">
        <v>2331</v>
      </c>
      <c r="J1103" s="822" t="s">
        <v>2332</v>
      </c>
      <c r="K1103" s="822" t="s">
        <v>2333</v>
      </c>
      <c r="L1103" s="825">
        <v>20.83</v>
      </c>
      <c r="M1103" s="825">
        <v>41.66</v>
      </c>
      <c r="N1103" s="822">
        <v>2</v>
      </c>
      <c r="O1103" s="826">
        <v>1</v>
      </c>
      <c r="P1103" s="825">
        <v>20.83</v>
      </c>
      <c r="Q1103" s="827">
        <v>0.5</v>
      </c>
      <c r="R1103" s="822">
        <v>1</v>
      </c>
      <c r="S1103" s="827">
        <v>0.5</v>
      </c>
      <c r="T1103" s="826">
        <v>0.5</v>
      </c>
      <c r="U1103" s="828">
        <v>0.5</v>
      </c>
    </row>
    <row r="1104" spans="1:21" ht="14.45" customHeight="1" x14ac:dyDescent="0.2">
      <c r="A1104" s="821">
        <v>30</v>
      </c>
      <c r="B1104" s="822" t="s">
        <v>2955</v>
      </c>
      <c r="C1104" s="822" t="s">
        <v>2959</v>
      </c>
      <c r="D1104" s="823" t="s">
        <v>4176</v>
      </c>
      <c r="E1104" s="824" t="s">
        <v>2966</v>
      </c>
      <c r="F1104" s="822" t="s">
        <v>2956</v>
      </c>
      <c r="G1104" s="822" t="s">
        <v>3047</v>
      </c>
      <c r="H1104" s="822" t="s">
        <v>329</v>
      </c>
      <c r="I1104" s="822" t="s">
        <v>4065</v>
      </c>
      <c r="J1104" s="822" t="s">
        <v>4066</v>
      </c>
      <c r="K1104" s="822" t="s">
        <v>4067</v>
      </c>
      <c r="L1104" s="825">
        <v>84.39</v>
      </c>
      <c r="M1104" s="825">
        <v>84.39</v>
      </c>
      <c r="N1104" s="822">
        <v>1</v>
      </c>
      <c r="O1104" s="826">
        <v>0.5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30</v>
      </c>
      <c r="B1105" s="822" t="s">
        <v>2955</v>
      </c>
      <c r="C1105" s="822" t="s">
        <v>2959</v>
      </c>
      <c r="D1105" s="823" t="s">
        <v>4176</v>
      </c>
      <c r="E1105" s="824" t="s">
        <v>2966</v>
      </c>
      <c r="F1105" s="822" t="s">
        <v>2956</v>
      </c>
      <c r="G1105" s="822" t="s">
        <v>3365</v>
      </c>
      <c r="H1105" s="822" t="s">
        <v>329</v>
      </c>
      <c r="I1105" s="822" t="s">
        <v>3738</v>
      </c>
      <c r="J1105" s="822" t="s">
        <v>1082</v>
      </c>
      <c r="K1105" s="822" t="s">
        <v>3739</v>
      </c>
      <c r="L1105" s="825">
        <v>75.05</v>
      </c>
      <c r="M1105" s="825">
        <v>225.14999999999998</v>
      </c>
      <c r="N1105" s="822">
        <v>3</v>
      </c>
      <c r="O1105" s="826">
        <v>2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30</v>
      </c>
      <c r="B1106" s="822" t="s">
        <v>2955</v>
      </c>
      <c r="C1106" s="822" t="s">
        <v>2959</v>
      </c>
      <c r="D1106" s="823" t="s">
        <v>4176</v>
      </c>
      <c r="E1106" s="824" t="s">
        <v>2966</v>
      </c>
      <c r="F1106" s="822" t="s">
        <v>2956</v>
      </c>
      <c r="G1106" s="822" t="s">
        <v>3365</v>
      </c>
      <c r="H1106" s="822" t="s">
        <v>329</v>
      </c>
      <c r="I1106" s="822" t="s">
        <v>3366</v>
      </c>
      <c r="J1106" s="822" t="s">
        <v>1086</v>
      </c>
      <c r="K1106" s="822" t="s">
        <v>3367</v>
      </c>
      <c r="L1106" s="825">
        <v>45.03</v>
      </c>
      <c r="M1106" s="825">
        <v>45.03</v>
      </c>
      <c r="N1106" s="822">
        <v>1</v>
      </c>
      <c r="O1106" s="826">
        <v>1</v>
      </c>
      <c r="P1106" s="825"/>
      <c r="Q1106" s="827">
        <v>0</v>
      </c>
      <c r="R1106" s="822"/>
      <c r="S1106" s="827">
        <v>0</v>
      </c>
      <c r="T1106" s="826"/>
      <c r="U1106" s="828">
        <v>0</v>
      </c>
    </row>
    <row r="1107" spans="1:21" ht="14.45" customHeight="1" x14ac:dyDescent="0.2">
      <c r="A1107" s="821">
        <v>30</v>
      </c>
      <c r="B1107" s="822" t="s">
        <v>2955</v>
      </c>
      <c r="C1107" s="822" t="s">
        <v>2959</v>
      </c>
      <c r="D1107" s="823" t="s">
        <v>4176</v>
      </c>
      <c r="E1107" s="824" t="s">
        <v>2966</v>
      </c>
      <c r="F1107" s="822" t="s">
        <v>2956</v>
      </c>
      <c r="G1107" s="822" t="s">
        <v>3053</v>
      </c>
      <c r="H1107" s="822" t="s">
        <v>329</v>
      </c>
      <c r="I1107" s="822" t="s">
        <v>3054</v>
      </c>
      <c r="J1107" s="822" t="s">
        <v>1563</v>
      </c>
      <c r="K1107" s="822" t="s">
        <v>1564</v>
      </c>
      <c r="L1107" s="825">
        <v>94.7</v>
      </c>
      <c r="M1107" s="825">
        <v>189.4</v>
      </c>
      <c r="N1107" s="822">
        <v>2</v>
      </c>
      <c r="O1107" s="826">
        <v>1.5</v>
      </c>
      <c r="P1107" s="825">
        <v>94.7</v>
      </c>
      <c r="Q1107" s="827">
        <v>0.5</v>
      </c>
      <c r="R1107" s="822">
        <v>1</v>
      </c>
      <c r="S1107" s="827">
        <v>0.5</v>
      </c>
      <c r="T1107" s="826">
        <v>1</v>
      </c>
      <c r="U1107" s="828">
        <v>0.66666666666666663</v>
      </c>
    </row>
    <row r="1108" spans="1:21" ht="14.45" customHeight="1" x14ac:dyDescent="0.2">
      <c r="A1108" s="821">
        <v>30</v>
      </c>
      <c r="B1108" s="822" t="s">
        <v>2955</v>
      </c>
      <c r="C1108" s="822" t="s">
        <v>2959</v>
      </c>
      <c r="D1108" s="823" t="s">
        <v>4176</v>
      </c>
      <c r="E1108" s="824" t="s">
        <v>2966</v>
      </c>
      <c r="F1108" s="822" t="s">
        <v>2956</v>
      </c>
      <c r="G1108" s="822" t="s">
        <v>3053</v>
      </c>
      <c r="H1108" s="822" t="s">
        <v>329</v>
      </c>
      <c r="I1108" s="822" t="s">
        <v>3054</v>
      </c>
      <c r="J1108" s="822" t="s">
        <v>1563</v>
      </c>
      <c r="K1108" s="822" t="s">
        <v>1564</v>
      </c>
      <c r="L1108" s="825">
        <v>49.04</v>
      </c>
      <c r="M1108" s="825">
        <v>392.32000000000005</v>
      </c>
      <c r="N1108" s="822">
        <v>8</v>
      </c>
      <c r="O1108" s="826">
        <v>5.5</v>
      </c>
      <c r="P1108" s="825">
        <v>49.04</v>
      </c>
      <c r="Q1108" s="827">
        <v>0.12499999999999999</v>
      </c>
      <c r="R1108" s="822">
        <v>1</v>
      </c>
      <c r="S1108" s="827">
        <v>0.125</v>
      </c>
      <c r="T1108" s="826">
        <v>0.5</v>
      </c>
      <c r="U1108" s="828">
        <v>9.0909090909090912E-2</v>
      </c>
    </row>
    <row r="1109" spans="1:21" ht="14.45" customHeight="1" x14ac:dyDescent="0.2">
      <c r="A1109" s="821">
        <v>30</v>
      </c>
      <c r="B1109" s="822" t="s">
        <v>2955</v>
      </c>
      <c r="C1109" s="822" t="s">
        <v>2959</v>
      </c>
      <c r="D1109" s="823" t="s">
        <v>4176</v>
      </c>
      <c r="E1109" s="824" t="s">
        <v>2966</v>
      </c>
      <c r="F1109" s="822" t="s">
        <v>2956</v>
      </c>
      <c r="G1109" s="822" t="s">
        <v>3900</v>
      </c>
      <c r="H1109" s="822" t="s">
        <v>329</v>
      </c>
      <c r="I1109" s="822" t="s">
        <v>4126</v>
      </c>
      <c r="J1109" s="822" t="s">
        <v>4127</v>
      </c>
      <c r="K1109" s="822" t="s">
        <v>4128</v>
      </c>
      <c r="L1109" s="825">
        <v>73.83</v>
      </c>
      <c r="M1109" s="825">
        <v>73.83</v>
      </c>
      <c r="N1109" s="822">
        <v>1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30</v>
      </c>
      <c r="B1110" s="822" t="s">
        <v>2955</v>
      </c>
      <c r="C1110" s="822" t="s">
        <v>2959</v>
      </c>
      <c r="D1110" s="823" t="s">
        <v>4176</v>
      </c>
      <c r="E1110" s="824" t="s">
        <v>2966</v>
      </c>
      <c r="F1110" s="822" t="s">
        <v>2956</v>
      </c>
      <c r="G1110" s="822" t="s">
        <v>3066</v>
      </c>
      <c r="H1110" s="822" t="s">
        <v>329</v>
      </c>
      <c r="I1110" s="822" t="s">
        <v>3067</v>
      </c>
      <c r="J1110" s="822" t="s">
        <v>1241</v>
      </c>
      <c r="K1110" s="822" t="s">
        <v>3068</v>
      </c>
      <c r="L1110" s="825">
        <v>118.65</v>
      </c>
      <c r="M1110" s="825">
        <v>118.65</v>
      </c>
      <c r="N1110" s="822">
        <v>1</v>
      </c>
      <c r="O1110" s="826">
        <v>1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30</v>
      </c>
      <c r="B1111" s="822" t="s">
        <v>2955</v>
      </c>
      <c r="C1111" s="822" t="s">
        <v>2959</v>
      </c>
      <c r="D1111" s="823" t="s">
        <v>4176</v>
      </c>
      <c r="E1111" s="824" t="s">
        <v>2966</v>
      </c>
      <c r="F1111" s="822" t="s">
        <v>2956</v>
      </c>
      <c r="G1111" s="822" t="s">
        <v>3066</v>
      </c>
      <c r="H1111" s="822" t="s">
        <v>329</v>
      </c>
      <c r="I1111" s="822" t="s">
        <v>4129</v>
      </c>
      <c r="J1111" s="822" t="s">
        <v>4130</v>
      </c>
      <c r="K1111" s="822" t="s">
        <v>4131</v>
      </c>
      <c r="L1111" s="825">
        <v>25.81</v>
      </c>
      <c r="M1111" s="825">
        <v>25.81</v>
      </c>
      <c r="N1111" s="822">
        <v>1</v>
      </c>
      <c r="O1111" s="826">
        <v>0.5</v>
      </c>
      <c r="P1111" s="825">
        <v>25.81</v>
      </c>
      <c r="Q1111" s="827">
        <v>1</v>
      </c>
      <c r="R1111" s="822">
        <v>1</v>
      </c>
      <c r="S1111" s="827">
        <v>1</v>
      </c>
      <c r="T1111" s="826">
        <v>0.5</v>
      </c>
      <c r="U1111" s="828">
        <v>1</v>
      </c>
    </row>
    <row r="1112" spans="1:21" ht="14.45" customHeight="1" x14ac:dyDescent="0.2">
      <c r="A1112" s="821">
        <v>30</v>
      </c>
      <c r="B1112" s="822" t="s">
        <v>2955</v>
      </c>
      <c r="C1112" s="822" t="s">
        <v>2959</v>
      </c>
      <c r="D1112" s="823" t="s">
        <v>4176</v>
      </c>
      <c r="E1112" s="824" t="s">
        <v>2966</v>
      </c>
      <c r="F1112" s="822" t="s">
        <v>2956</v>
      </c>
      <c r="G1112" s="822" t="s">
        <v>3751</v>
      </c>
      <c r="H1112" s="822" t="s">
        <v>329</v>
      </c>
      <c r="I1112" s="822" t="s">
        <v>3752</v>
      </c>
      <c r="J1112" s="822" t="s">
        <v>3753</v>
      </c>
      <c r="K1112" s="822" t="s">
        <v>3754</v>
      </c>
      <c r="L1112" s="825">
        <v>8.7899999999999991</v>
      </c>
      <c r="M1112" s="825">
        <v>8.7899999999999991</v>
      </c>
      <c r="N1112" s="822">
        <v>1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30</v>
      </c>
      <c r="B1113" s="822" t="s">
        <v>2955</v>
      </c>
      <c r="C1113" s="822" t="s">
        <v>2959</v>
      </c>
      <c r="D1113" s="823" t="s">
        <v>4176</v>
      </c>
      <c r="E1113" s="824" t="s">
        <v>2966</v>
      </c>
      <c r="F1113" s="822" t="s">
        <v>2956</v>
      </c>
      <c r="G1113" s="822" t="s">
        <v>4132</v>
      </c>
      <c r="H1113" s="822" t="s">
        <v>329</v>
      </c>
      <c r="I1113" s="822" t="s">
        <v>4133</v>
      </c>
      <c r="J1113" s="822" t="s">
        <v>4134</v>
      </c>
      <c r="K1113" s="822" t="s">
        <v>4135</v>
      </c>
      <c r="L1113" s="825">
        <v>76.180000000000007</v>
      </c>
      <c r="M1113" s="825">
        <v>76.180000000000007</v>
      </c>
      <c r="N1113" s="822">
        <v>1</v>
      </c>
      <c r="O1113" s="826">
        <v>1</v>
      </c>
      <c r="P1113" s="825">
        <v>76.180000000000007</v>
      </c>
      <c r="Q1113" s="827">
        <v>1</v>
      </c>
      <c r="R1113" s="822">
        <v>1</v>
      </c>
      <c r="S1113" s="827">
        <v>1</v>
      </c>
      <c r="T1113" s="826">
        <v>1</v>
      </c>
      <c r="U1113" s="828">
        <v>1</v>
      </c>
    </row>
    <row r="1114" spans="1:21" ht="14.45" customHeight="1" x14ac:dyDescent="0.2">
      <c r="A1114" s="821">
        <v>30</v>
      </c>
      <c r="B1114" s="822" t="s">
        <v>2955</v>
      </c>
      <c r="C1114" s="822" t="s">
        <v>2959</v>
      </c>
      <c r="D1114" s="823" t="s">
        <v>4176</v>
      </c>
      <c r="E1114" s="824" t="s">
        <v>2966</v>
      </c>
      <c r="F1114" s="822" t="s">
        <v>2956</v>
      </c>
      <c r="G1114" s="822" t="s">
        <v>3076</v>
      </c>
      <c r="H1114" s="822" t="s">
        <v>587</v>
      </c>
      <c r="I1114" s="822" t="s">
        <v>2358</v>
      </c>
      <c r="J1114" s="822" t="s">
        <v>2359</v>
      </c>
      <c r="K1114" s="822" t="s">
        <v>2360</v>
      </c>
      <c r="L1114" s="825">
        <v>93.43</v>
      </c>
      <c r="M1114" s="825">
        <v>373.72</v>
      </c>
      <c r="N1114" s="822">
        <v>4</v>
      </c>
      <c r="O1114" s="826">
        <v>2</v>
      </c>
      <c r="P1114" s="825">
        <v>93.43</v>
      </c>
      <c r="Q1114" s="827">
        <v>0.25</v>
      </c>
      <c r="R1114" s="822">
        <v>1</v>
      </c>
      <c r="S1114" s="827">
        <v>0.25</v>
      </c>
      <c r="T1114" s="826">
        <v>0.5</v>
      </c>
      <c r="U1114" s="828">
        <v>0.25</v>
      </c>
    </row>
    <row r="1115" spans="1:21" ht="14.45" customHeight="1" x14ac:dyDescent="0.2">
      <c r="A1115" s="821">
        <v>30</v>
      </c>
      <c r="B1115" s="822" t="s">
        <v>2955</v>
      </c>
      <c r="C1115" s="822" t="s">
        <v>2959</v>
      </c>
      <c r="D1115" s="823" t="s">
        <v>4176</v>
      </c>
      <c r="E1115" s="824" t="s">
        <v>2966</v>
      </c>
      <c r="F1115" s="822" t="s">
        <v>2956</v>
      </c>
      <c r="G1115" s="822" t="s">
        <v>3079</v>
      </c>
      <c r="H1115" s="822" t="s">
        <v>329</v>
      </c>
      <c r="I1115" s="822" t="s">
        <v>3080</v>
      </c>
      <c r="J1115" s="822" t="s">
        <v>1205</v>
      </c>
      <c r="K1115" s="822" t="s">
        <v>3081</v>
      </c>
      <c r="L1115" s="825">
        <v>73.09</v>
      </c>
      <c r="M1115" s="825">
        <v>511.63</v>
      </c>
      <c r="N1115" s="822">
        <v>7</v>
      </c>
      <c r="O1115" s="826">
        <v>4</v>
      </c>
      <c r="P1115" s="825">
        <v>219.27</v>
      </c>
      <c r="Q1115" s="827">
        <v>0.4285714285714286</v>
      </c>
      <c r="R1115" s="822">
        <v>3</v>
      </c>
      <c r="S1115" s="827">
        <v>0.42857142857142855</v>
      </c>
      <c r="T1115" s="826">
        <v>2</v>
      </c>
      <c r="U1115" s="828">
        <v>0.5</v>
      </c>
    </row>
    <row r="1116" spans="1:21" ht="14.45" customHeight="1" x14ac:dyDescent="0.2">
      <c r="A1116" s="821">
        <v>30</v>
      </c>
      <c r="B1116" s="822" t="s">
        <v>2955</v>
      </c>
      <c r="C1116" s="822" t="s">
        <v>2959</v>
      </c>
      <c r="D1116" s="823" t="s">
        <v>4176</v>
      </c>
      <c r="E1116" s="824" t="s">
        <v>2966</v>
      </c>
      <c r="F1116" s="822" t="s">
        <v>2956</v>
      </c>
      <c r="G1116" s="822" t="s">
        <v>3086</v>
      </c>
      <c r="H1116" s="822" t="s">
        <v>329</v>
      </c>
      <c r="I1116" s="822" t="s">
        <v>3087</v>
      </c>
      <c r="J1116" s="822" t="s">
        <v>628</v>
      </c>
      <c r="K1116" s="822" t="s">
        <v>3088</v>
      </c>
      <c r="L1116" s="825">
        <v>10.55</v>
      </c>
      <c r="M1116" s="825">
        <v>73.850000000000009</v>
      </c>
      <c r="N1116" s="822">
        <v>7</v>
      </c>
      <c r="O1116" s="826">
        <v>4.5</v>
      </c>
      <c r="P1116" s="825">
        <v>31.650000000000002</v>
      </c>
      <c r="Q1116" s="827">
        <v>0.42857142857142855</v>
      </c>
      <c r="R1116" s="822">
        <v>3</v>
      </c>
      <c r="S1116" s="827">
        <v>0.42857142857142855</v>
      </c>
      <c r="T1116" s="826">
        <v>2</v>
      </c>
      <c r="U1116" s="828">
        <v>0.44444444444444442</v>
      </c>
    </row>
    <row r="1117" spans="1:21" ht="14.45" customHeight="1" x14ac:dyDescent="0.2">
      <c r="A1117" s="821">
        <v>30</v>
      </c>
      <c r="B1117" s="822" t="s">
        <v>2955</v>
      </c>
      <c r="C1117" s="822" t="s">
        <v>2959</v>
      </c>
      <c r="D1117" s="823" t="s">
        <v>4176</v>
      </c>
      <c r="E1117" s="824" t="s">
        <v>2966</v>
      </c>
      <c r="F1117" s="822" t="s">
        <v>2956</v>
      </c>
      <c r="G1117" s="822" t="s">
        <v>3086</v>
      </c>
      <c r="H1117" s="822" t="s">
        <v>329</v>
      </c>
      <c r="I1117" s="822" t="s">
        <v>3089</v>
      </c>
      <c r="J1117" s="822" t="s">
        <v>3090</v>
      </c>
      <c r="K1117" s="822" t="s">
        <v>3091</v>
      </c>
      <c r="L1117" s="825">
        <v>10.55</v>
      </c>
      <c r="M1117" s="825">
        <v>10.55</v>
      </c>
      <c r="N1117" s="822">
        <v>1</v>
      </c>
      <c r="O1117" s="826">
        <v>1</v>
      </c>
      <c r="P1117" s="825">
        <v>10.55</v>
      </c>
      <c r="Q1117" s="827">
        <v>1</v>
      </c>
      <c r="R1117" s="822">
        <v>1</v>
      </c>
      <c r="S1117" s="827">
        <v>1</v>
      </c>
      <c r="T1117" s="826">
        <v>1</v>
      </c>
      <c r="U1117" s="828">
        <v>1</v>
      </c>
    </row>
    <row r="1118" spans="1:21" ht="14.45" customHeight="1" x14ac:dyDescent="0.2">
      <c r="A1118" s="821">
        <v>30</v>
      </c>
      <c r="B1118" s="822" t="s">
        <v>2955</v>
      </c>
      <c r="C1118" s="822" t="s">
        <v>2959</v>
      </c>
      <c r="D1118" s="823" t="s">
        <v>4176</v>
      </c>
      <c r="E1118" s="824" t="s">
        <v>2966</v>
      </c>
      <c r="F1118" s="822" t="s">
        <v>2956</v>
      </c>
      <c r="G1118" s="822" t="s">
        <v>3086</v>
      </c>
      <c r="H1118" s="822" t="s">
        <v>329</v>
      </c>
      <c r="I1118" s="822" t="s">
        <v>3092</v>
      </c>
      <c r="J1118" s="822" t="s">
        <v>3093</v>
      </c>
      <c r="K1118" s="822" t="s">
        <v>3094</v>
      </c>
      <c r="L1118" s="825">
        <v>31.65</v>
      </c>
      <c r="M1118" s="825">
        <v>94.949999999999989</v>
      </c>
      <c r="N1118" s="822">
        <v>3</v>
      </c>
      <c r="O1118" s="826">
        <v>2.5</v>
      </c>
      <c r="P1118" s="825">
        <v>31.65</v>
      </c>
      <c r="Q1118" s="827">
        <v>0.33333333333333337</v>
      </c>
      <c r="R1118" s="822">
        <v>1</v>
      </c>
      <c r="S1118" s="827">
        <v>0.33333333333333331</v>
      </c>
      <c r="T1118" s="826">
        <v>1</v>
      </c>
      <c r="U1118" s="828">
        <v>0.4</v>
      </c>
    </row>
    <row r="1119" spans="1:21" ht="14.45" customHeight="1" x14ac:dyDescent="0.2">
      <c r="A1119" s="821">
        <v>30</v>
      </c>
      <c r="B1119" s="822" t="s">
        <v>2955</v>
      </c>
      <c r="C1119" s="822" t="s">
        <v>2959</v>
      </c>
      <c r="D1119" s="823" t="s">
        <v>4176</v>
      </c>
      <c r="E1119" s="824" t="s">
        <v>2966</v>
      </c>
      <c r="F1119" s="822" t="s">
        <v>2956</v>
      </c>
      <c r="G1119" s="822" t="s">
        <v>3096</v>
      </c>
      <c r="H1119" s="822" t="s">
        <v>329</v>
      </c>
      <c r="I1119" s="822" t="s">
        <v>3097</v>
      </c>
      <c r="J1119" s="822" t="s">
        <v>3098</v>
      </c>
      <c r="K1119" s="822" t="s">
        <v>3099</v>
      </c>
      <c r="L1119" s="825">
        <v>73.150000000000006</v>
      </c>
      <c r="M1119" s="825">
        <v>438.9</v>
      </c>
      <c r="N1119" s="822">
        <v>6</v>
      </c>
      <c r="O1119" s="826">
        <v>4.5</v>
      </c>
      <c r="P1119" s="825">
        <v>73.150000000000006</v>
      </c>
      <c r="Q1119" s="827">
        <v>0.16666666666666669</v>
      </c>
      <c r="R1119" s="822">
        <v>1</v>
      </c>
      <c r="S1119" s="827">
        <v>0.16666666666666666</v>
      </c>
      <c r="T1119" s="826">
        <v>0.5</v>
      </c>
      <c r="U1119" s="828">
        <v>0.1111111111111111</v>
      </c>
    </row>
    <row r="1120" spans="1:21" ht="14.45" customHeight="1" x14ac:dyDescent="0.2">
      <c r="A1120" s="821">
        <v>30</v>
      </c>
      <c r="B1120" s="822" t="s">
        <v>2955</v>
      </c>
      <c r="C1120" s="822" t="s">
        <v>2959</v>
      </c>
      <c r="D1120" s="823" t="s">
        <v>4176</v>
      </c>
      <c r="E1120" s="824" t="s">
        <v>2966</v>
      </c>
      <c r="F1120" s="822" t="s">
        <v>2956</v>
      </c>
      <c r="G1120" s="822" t="s">
        <v>3758</v>
      </c>
      <c r="H1120" s="822" t="s">
        <v>329</v>
      </c>
      <c r="I1120" s="822" t="s">
        <v>3759</v>
      </c>
      <c r="J1120" s="822" t="s">
        <v>1537</v>
      </c>
      <c r="K1120" s="822" t="s">
        <v>3760</v>
      </c>
      <c r="L1120" s="825">
        <v>0</v>
      </c>
      <c r="M1120" s="825">
        <v>0</v>
      </c>
      <c r="N1120" s="822">
        <v>2</v>
      </c>
      <c r="O1120" s="826">
        <v>1</v>
      </c>
      <c r="P1120" s="825"/>
      <c r="Q1120" s="827"/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30</v>
      </c>
      <c r="B1121" s="822" t="s">
        <v>2955</v>
      </c>
      <c r="C1121" s="822" t="s">
        <v>2959</v>
      </c>
      <c r="D1121" s="823" t="s">
        <v>4176</v>
      </c>
      <c r="E1121" s="824" t="s">
        <v>2966</v>
      </c>
      <c r="F1121" s="822" t="s">
        <v>2956</v>
      </c>
      <c r="G1121" s="822" t="s">
        <v>3103</v>
      </c>
      <c r="H1121" s="822" t="s">
        <v>587</v>
      </c>
      <c r="I1121" s="822" t="s">
        <v>2459</v>
      </c>
      <c r="J1121" s="822" t="s">
        <v>2458</v>
      </c>
      <c r="K1121" s="822" t="s">
        <v>2460</v>
      </c>
      <c r="L1121" s="825">
        <v>62.18</v>
      </c>
      <c r="M1121" s="825">
        <v>62.18</v>
      </c>
      <c r="N1121" s="822">
        <v>1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30</v>
      </c>
      <c r="B1122" s="822" t="s">
        <v>2955</v>
      </c>
      <c r="C1122" s="822" t="s">
        <v>2959</v>
      </c>
      <c r="D1122" s="823" t="s">
        <v>4176</v>
      </c>
      <c r="E1122" s="824" t="s">
        <v>2966</v>
      </c>
      <c r="F1122" s="822" t="s">
        <v>2956</v>
      </c>
      <c r="G1122" s="822" t="s">
        <v>3104</v>
      </c>
      <c r="H1122" s="822" t="s">
        <v>329</v>
      </c>
      <c r="I1122" s="822" t="s">
        <v>3105</v>
      </c>
      <c r="J1122" s="822" t="s">
        <v>3106</v>
      </c>
      <c r="K1122" s="822" t="s">
        <v>2780</v>
      </c>
      <c r="L1122" s="825">
        <v>58.77</v>
      </c>
      <c r="M1122" s="825">
        <v>58.77</v>
      </c>
      <c r="N1122" s="822">
        <v>1</v>
      </c>
      <c r="O1122" s="826">
        <v>1</v>
      </c>
      <c r="P1122" s="825">
        <v>58.77</v>
      </c>
      <c r="Q1122" s="827">
        <v>1</v>
      </c>
      <c r="R1122" s="822">
        <v>1</v>
      </c>
      <c r="S1122" s="827">
        <v>1</v>
      </c>
      <c r="T1122" s="826">
        <v>1</v>
      </c>
      <c r="U1122" s="828">
        <v>1</v>
      </c>
    </row>
    <row r="1123" spans="1:21" ht="14.45" customHeight="1" x14ac:dyDescent="0.2">
      <c r="A1123" s="821">
        <v>30</v>
      </c>
      <c r="B1123" s="822" t="s">
        <v>2955</v>
      </c>
      <c r="C1123" s="822" t="s">
        <v>2959</v>
      </c>
      <c r="D1123" s="823" t="s">
        <v>4176</v>
      </c>
      <c r="E1123" s="824" t="s">
        <v>2966</v>
      </c>
      <c r="F1123" s="822" t="s">
        <v>2956</v>
      </c>
      <c r="G1123" s="822" t="s">
        <v>3107</v>
      </c>
      <c r="H1123" s="822" t="s">
        <v>329</v>
      </c>
      <c r="I1123" s="822" t="s">
        <v>3108</v>
      </c>
      <c r="J1123" s="822" t="s">
        <v>3109</v>
      </c>
      <c r="K1123" s="822" t="s">
        <v>3110</v>
      </c>
      <c r="L1123" s="825">
        <v>653.66999999999996</v>
      </c>
      <c r="M1123" s="825">
        <v>653.66999999999996</v>
      </c>
      <c r="N1123" s="822">
        <v>1</v>
      </c>
      <c r="O1123" s="826">
        <v>0.5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30</v>
      </c>
      <c r="B1124" s="822" t="s">
        <v>2955</v>
      </c>
      <c r="C1124" s="822" t="s">
        <v>2959</v>
      </c>
      <c r="D1124" s="823" t="s">
        <v>4176</v>
      </c>
      <c r="E1124" s="824" t="s">
        <v>2966</v>
      </c>
      <c r="F1124" s="822" t="s">
        <v>2956</v>
      </c>
      <c r="G1124" s="822" t="s">
        <v>3111</v>
      </c>
      <c r="H1124" s="822" t="s">
        <v>587</v>
      </c>
      <c r="I1124" s="822" t="s">
        <v>2855</v>
      </c>
      <c r="J1124" s="822" t="s">
        <v>2856</v>
      </c>
      <c r="K1124" s="822" t="s">
        <v>2857</v>
      </c>
      <c r="L1124" s="825">
        <v>12.79</v>
      </c>
      <c r="M1124" s="825">
        <v>12.79</v>
      </c>
      <c r="N1124" s="822">
        <v>1</v>
      </c>
      <c r="O1124" s="826">
        <v>1</v>
      </c>
      <c r="P1124" s="825">
        <v>12.79</v>
      </c>
      <c r="Q1124" s="827">
        <v>1</v>
      </c>
      <c r="R1124" s="822">
        <v>1</v>
      </c>
      <c r="S1124" s="827">
        <v>1</v>
      </c>
      <c r="T1124" s="826">
        <v>1</v>
      </c>
      <c r="U1124" s="828">
        <v>1</v>
      </c>
    </row>
    <row r="1125" spans="1:21" ht="14.45" customHeight="1" x14ac:dyDescent="0.2">
      <c r="A1125" s="821">
        <v>30</v>
      </c>
      <c r="B1125" s="822" t="s">
        <v>2955</v>
      </c>
      <c r="C1125" s="822" t="s">
        <v>2959</v>
      </c>
      <c r="D1125" s="823" t="s">
        <v>4176</v>
      </c>
      <c r="E1125" s="824" t="s">
        <v>2966</v>
      </c>
      <c r="F1125" s="822" t="s">
        <v>2956</v>
      </c>
      <c r="G1125" s="822" t="s">
        <v>3111</v>
      </c>
      <c r="H1125" s="822" t="s">
        <v>587</v>
      </c>
      <c r="I1125" s="822" t="s">
        <v>2489</v>
      </c>
      <c r="J1125" s="822" t="s">
        <v>1183</v>
      </c>
      <c r="K1125" s="822" t="s">
        <v>2490</v>
      </c>
      <c r="L1125" s="825">
        <v>39.549999999999997</v>
      </c>
      <c r="M1125" s="825">
        <v>39.549999999999997</v>
      </c>
      <c r="N1125" s="822">
        <v>1</v>
      </c>
      <c r="O1125" s="826">
        <v>0.5</v>
      </c>
      <c r="P1125" s="825">
        <v>39.549999999999997</v>
      </c>
      <c r="Q1125" s="827">
        <v>1</v>
      </c>
      <c r="R1125" s="822">
        <v>1</v>
      </c>
      <c r="S1125" s="827">
        <v>1</v>
      </c>
      <c r="T1125" s="826">
        <v>0.5</v>
      </c>
      <c r="U1125" s="828">
        <v>1</v>
      </c>
    </row>
    <row r="1126" spans="1:21" ht="14.45" customHeight="1" x14ac:dyDescent="0.2">
      <c r="A1126" s="821">
        <v>30</v>
      </c>
      <c r="B1126" s="822" t="s">
        <v>2955</v>
      </c>
      <c r="C1126" s="822" t="s">
        <v>2959</v>
      </c>
      <c r="D1126" s="823" t="s">
        <v>4176</v>
      </c>
      <c r="E1126" s="824" t="s">
        <v>2966</v>
      </c>
      <c r="F1126" s="822" t="s">
        <v>2956</v>
      </c>
      <c r="G1126" s="822" t="s">
        <v>3435</v>
      </c>
      <c r="H1126" s="822" t="s">
        <v>587</v>
      </c>
      <c r="I1126" s="822" t="s">
        <v>2496</v>
      </c>
      <c r="J1126" s="822" t="s">
        <v>1185</v>
      </c>
      <c r="K1126" s="822" t="s">
        <v>2497</v>
      </c>
      <c r="L1126" s="825">
        <v>25.94</v>
      </c>
      <c r="M1126" s="825">
        <v>25.94</v>
      </c>
      <c r="N1126" s="822">
        <v>1</v>
      </c>
      <c r="O1126" s="826">
        <v>0.5</v>
      </c>
      <c r="P1126" s="825">
        <v>25.94</v>
      </c>
      <c r="Q1126" s="827">
        <v>1</v>
      </c>
      <c r="R1126" s="822">
        <v>1</v>
      </c>
      <c r="S1126" s="827">
        <v>1</v>
      </c>
      <c r="T1126" s="826">
        <v>0.5</v>
      </c>
      <c r="U1126" s="828">
        <v>1</v>
      </c>
    </row>
    <row r="1127" spans="1:21" ht="14.45" customHeight="1" x14ac:dyDescent="0.2">
      <c r="A1127" s="821">
        <v>30</v>
      </c>
      <c r="B1127" s="822" t="s">
        <v>2955</v>
      </c>
      <c r="C1127" s="822" t="s">
        <v>2959</v>
      </c>
      <c r="D1127" s="823" t="s">
        <v>4176</v>
      </c>
      <c r="E1127" s="824" t="s">
        <v>2966</v>
      </c>
      <c r="F1127" s="822" t="s">
        <v>2956</v>
      </c>
      <c r="G1127" s="822" t="s">
        <v>3112</v>
      </c>
      <c r="H1127" s="822" t="s">
        <v>329</v>
      </c>
      <c r="I1127" s="822" t="s">
        <v>3113</v>
      </c>
      <c r="J1127" s="822" t="s">
        <v>1190</v>
      </c>
      <c r="K1127" s="822" t="s">
        <v>731</v>
      </c>
      <c r="L1127" s="825">
        <v>0</v>
      </c>
      <c r="M1127" s="825">
        <v>0</v>
      </c>
      <c r="N1127" s="822">
        <v>5</v>
      </c>
      <c r="O1127" s="826">
        <v>3</v>
      </c>
      <c r="P1127" s="825">
        <v>0</v>
      </c>
      <c r="Q1127" s="827"/>
      <c r="R1127" s="822">
        <v>2</v>
      </c>
      <c r="S1127" s="827">
        <v>0.4</v>
      </c>
      <c r="T1127" s="826">
        <v>1.5</v>
      </c>
      <c r="U1127" s="828">
        <v>0.5</v>
      </c>
    </row>
    <row r="1128" spans="1:21" ht="14.45" customHeight="1" x14ac:dyDescent="0.2">
      <c r="A1128" s="821">
        <v>30</v>
      </c>
      <c r="B1128" s="822" t="s">
        <v>2955</v>
      </c>
      <c r="C1128" s="822" t="s">
        <v>2959</v>
      </c>
      <c r="D1128" s="823" t="s">
        <v>4176</v>
      </c>
      <c r="E1128" s="824" t="s">
        <v>2966</v>
      </c>
      <c r="F1128" s="822" t="s">
        <v>2956</v>
      </c>
      <c r="G1128" s="822" t="s">
        <v>3447</v>
      </c>
      <c r="H1128" s="822" t="s">
        <v>587</v>
      </c>
      <c r="I1128" s="822" t="s">
        <v>2622</v>
      </c>
      <c r="J1128" s="822" t="s">
        <v>2623</v>
      </c>
      <c r="K1128" s="822" t="s">
        <v>2624</v>
      </c>
      <c r="L1128" s="825">
        <v>70.48</v>
      </c>
      <c r="M1128" s="825">
        <v>70.48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30</v>
      </c>
      <c r="B1129" s="822" t="s">
        <v>2955</v>
      </c>
      <c r="C1129" s="822" t="s">
        <v>2959</v>
      </c>
      <c r="D1129" s="823" t="s">
        <v>4176</v>
      </c>
      <c r="E1129" s="824" t="s">
        <v>2966</v>
      </c>
      <c r="F1129" s="822" t="s">
        <v>2956</v>
      </c>
      <c r="G1129" s="822" t="s">
        <v>3114</v>
      </c>
      <c r="H1129" s="822" t="s">
        <v>329</v>
      </c>
      <c r="I1129" s="822" t="s">
        <v>3115</v>
      </c>
      <c r="J1129" s="822" t="s">
        <v>3116</v>
      </c>
      <c r="K1129" s="822" t="s">
        <v>627</v>
      </c>
      <c r="L1129" s="825">
        <v>137.88</v>
      </c>
      <c r="M1129" s="825">
        <v>137.88</v>
      </c>
      <c r="N1129" s="822">
        <v>1</v>
      </c>
      <c r="O1129" s="826">
        <v>1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30</v>
      </c>
      <c r="B1130" s="822" t="s">
        <v>2955</v>
      </c>
      <c r="C1130" s="822" t="s">
        <v>2959</v>
      </c>
      <c r="D1130" s="823" t="s">
        <v>4176</v>
      </c>
      <c r="E1130" s="824" t="s">
        <v>2966</v>
      </c>
      <c r="F1130" s="822" t="s">
        <v>2956</v>
      </c>
      <c r="G1130" s="822" t="s">
        <v>3121</v>
      </c>
      <c r="H1130" s="822" t="s">
        <v>587</v>
      </c>
      <c r="I1130" s="822" t="s">
        <v>2322</v>
      </c>
      <c r="J1130" s="822" t="s">
        <v>2323</v>
      </c>
      <c r="K1130" s="822" t="s">
        <v>2324</v>
      </c>
      <c r="L1130" s="825">
        <v>86.41</v>
      </c>
      <c r="M1130" s="825">
        <v>86.41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30</v>
      </c>
      <c r="B1131" s="822" t="s">
        <v>2955</v>
      </c>
      <c r="C1131" s="822" t="s">
        <v>2959</v>
      </c>
      <c r="D1131" s="823" t="s">
        <v>4176</v>
      </c>
      <c r="E1131" s="824" t="s">
        <v>2966</v>
      </c>
      <c r="F1131" s="822" t="s">
        <v>2956</v>
      </c>
      <c r="G1131" s="822" t="s">
        <v>3122</v>
      </c>
      <c r="H1131" s="822" t="s">
        <v>329</v>
      </c>
      <c r="I1131" s="822" t="s">
        <v>3123</v>
      </c>
      <c r="J1131" s="822" t="s">
        <v>2871</v>
      </c>
      <c r="K1131" s="822" t="s">
        <v>3124</v>
      </c>
      <c r="L1131" s="825">
        <v>32.869999999999997</v>
      </c>
      <c r="M1131" s="825">
        <v>65.739999999999995</v>
      </c>
      <c r="N1131" s="822">
        <v>2</v>
      </c>
      <c r="O1131" s="826">
        <v>1</v>
      </c>
      <c r="P1131" s="825">
        <v>65.739999999999995</v>
      </c>
      <c r="Q1131" s="827">
        <v>1</v>
      </c>
      <c r="R1131" s="822">
        <v>2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30</v>
      </c>
      <c r="B1132" s="822" t="s">
        <v>2955</v>
      </c>
      <c r="C1132" s="822" t="s">
        <v>2959</v>
      </c>
      <c r="D1132" s="823" t="s">
        <v>4176</v>
      </c>
      <c r="E1132" s="824" t="s">
        <v>2966</v>
      </c>
      <c r="F1132" s="822" t="s">
        <v>2956</v>
      </c>
      <c r="G1132" s="822" t="s">
        <v>3125</v>
      </c>
      <c r="H1132" s="822" t="s">
        <v>329</v>
      </c>
      <c r="I1132" s="822" t="s">
        <v>3126</v>
      </c>
      <c r="J1132" s="822" t="s">
        <v>678</v>
      </c>
      <c r="K1132" s="822" t="s">
        <v>681</v>
      </c>
      <c r="L1132" s="825">
        <v>10.65</v>
      </c>
      <c r="M1132" s="825">
        <v>31.950000000000003</v>
      </c>
      <c r="N1132" s="822">
        <v>3</v>
      </c>
      <c r="O1132" s="826">
        <v>2.5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30</v>
      </c>
      <c r="B1133" s="822" t="s">
        <v>2955</v>
      </c>
      <c r="C1133" s="822" t="s">
        <v>2959</v>
      </c>
      <c r="D1133" s="823" t="s">
        <v>4176</v>
      </c>
      <c r="E1133" s="824" t="s">
        <v>2966</v>
      </c>
      <c r="F1133" s="822" t="s">
        <v>2956</v>
      </c>
      <c r="G1133" s="822" t="s">
        <v>3125</v>
      </c>
      <c r="H1133" s="822" t="s">
        <v>587</v>
      </c>
      <c r="I1133" s="822" t="s">
        <v>2426</v>
      </c>
      <c r="J1133" s="822" t="s">
        <v>678</v>
      </c>
      <c r="K1133" s="822" t="s">
        <v>681</v>
      </c>
      <c r="L1133" s="825">
        <v>10.65</v>
      </c>
      <c r="M1133" s="825">
        <v>42.6</v>
      </c>
      <c r="N1133" s="822">
        <v>4</v>
      </c>
      <c r="O1133" s="826">
        <v>2</v>
      </c>
      <c r="P1133" s="825">
        <v>21.3</v>
      </c>
      <c r="Q1133" s="827">
        <v>0.5</v>
      </c>
      <c r="R1133" s="822">
        <v>2</v>
      </c>
      <c r="S1133" s="827">
        <v>0.5</v>
      </c>
      <c r="T1133" s="826">
        <v>1</v>
      </c>
      <c r="U1133" s="828">
        <v>0.5</v>
      </c>
    </row>
    <row r="1134" spans="1:21" ht="14.45" customHeight="1" x14ac:dyDescent="0.2">
      <c r="A1134" s="821">
        <v>30</v>
      </c>
      <c r="B1134" s="822" t="s">
        <v>2955</v>
      </c>
      <c r="C1134" s="822" t="s">
        <v>2959</v>
      </c>
      <c r="D1134" s="823" t="s">
        <v>4176</v>
      </c>
      <c r="E1134" s="824" t="s">
        <v>2966</v>
      </c>
      <c r="F1134" s="822" t="s">
        <v>2956</v>
      </c>
      <c r="G1134" s="822" t="s">
        <v>3125</v>
      </c>
      <c r="H1134" s="822" t="s">
        <v>587</v>
      </c>
      <c r="I1134" s="822" t="s">
        <v>2427</v>
      </c>
      <c r="J1134" s="822" t="s">
        <v>678</v>
      </c>
      <c r="K1134" s="822" t="s">
        <v>683</v>
      </c>
      <c r="L1134" s="825">
        <v>17.559999999999999</v>
      </c>
      <c r="M1134" s="825">
        <v>52.679999999999993</v>
      </c>
      <c r="N1134" s="822">
        <v>3</v>
      </c>
      <c r="O1134" s="826">
        <v>1.5</v>
      </c>
      <c r="P1134" s="825">
        <v>17.559999999999999</v>
      </c>
      <c r="Q1134" s="827">
        <v>0.33333333333333337</v>
      </c>
      <c r="R1134" s="822">
        <v>1</v>
      </c>
      <c r="S1134" s="827">
        <v>0.33333333333333331</v>
      </c>
      <c r="T1134" s="826">
        <v>0.5</v>
      </c>
      <c r="U1134" s="828">
        <v>0.33333333333333331</v>
      </c>
    </row>
    <row r="1135" spans="1:21" ht="14.45" customHeight="1" x14ac:dyDescent="0.2">
      <c r="A1135" s="821">
        <v>30</v>
      </c>
      <c r="B1135" s="822" t="s">
        <v>2955</v>
      </c>
      <c r="C1135" s="822" t="s">
        <v>2959</v>
      </c>
      <c r="D1135" s="823" t="s">
        <v>4176</v>
      </c>
      <c r="E1135" s="824" t="s">
        <v>2966</v>
      </c>
      <c r="F1135" s="822" t="s">
        <v>2956</v>
      </c>
      <c r="G1135" s="822" t="s">
        <v>3125</v>
      </c>
      <c r="H1135" s="822" t="s">
        <v>587</v>
      </c>
      <c r="I1135" s="822" t="s">
        <v>2420</v>
      </c>
      <c r="J1135" s="822" t="s">
        <v>676</v>
      </c>
      <c r="K1135" s="822" t="s">
        <v>677</v>
      </c>
      <c r="L1135" s="825">
        <v>70.23</v>
      </c>
      <c r="M1135" s="825">
        <v>70.23</v>
      </c>
      <c r="N1135" s="822">
        <v>1</v>
      </c>
      <c r="O1135" s="826">
        <v>0.5</v>
      </c>
      <c r="P1135" s="825">
        <v>70.23</v>
      </c>
      <c r="Q1135" s="827">
        <v>1</v>
      </c>
      <c r="R1135" s="822">
        <v>1</v>
      </c>
      <c r="S1135" s="827">
        <v>1</v>
      </c>
      <c r="T1135" s="826">
        <v>0.5</v>
      </c>
      <c r="U1135" s="828">
        <v>1</v>
      </c>
    </row>
    <row r="1136" spans="1:21" ht="14.45" customHeight="1" x14ac:dyDescent="0.2">
      <c r="A1136" s="821">
        <v>30</v>
      </c>
      <c r="B1136" s="822" t="s">
        <v>2955</v>
      </c>
      <c r="C1136" s="822" t="s">
        <v>2959</v>
      </c>
      <c r="D1136" s="823" t="s">
        <v>4176</v>
      </c>
      <c r="E1136" s="824" t="s">
        <v>2966</v>
      </c>
      <c r="F1136" s="822" t="s">
        <v>2956</v>
      </c>
      <c r="G1136" s="822" t="s">
        <v>3772</v>
      </c>
      <c r="H1136" s="822" t="s">
        <v>587</v>
      </c>
      <c r="I1136" s="822" t="s">
        <v>2388</v>
      </c>
      <c r="J1136" s="822" t="s">
        <v>2384</v>
      </c>
      <c r="K1136" s="822" t="s">
        <v>2389</v>
      </c>
      <c r="L1136" s="825">
        <v>140.59</v>
      </c>
      <c r="M1136" s="825">
        <v>281.18</v>
      </c>
      <c r="N1136" s="822">
        <v>2</v>
      </c>
      <c r="O1136" s="826">
        <v>1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30</v>
      </c>
      <c r="B1137" s="822" t="s">
        <v>2955</v>
      </c>
      <c r="C1137" s="822" t="s">
        <v>2959</v>
      </c>
      <c r="D1137" s="823" t="s">
        <v>4176</v>
      </c>
      <c r="E1137" s="824" t="s">
        <v>2966</v>
      </c>
      <c r="F1137" s="822" t="s">
        <v>2956</v>
      </c>
      <c r="G1137" s="822" t="s">
        <v>3127</v>
      </c>
      <c r="H1137" s="822" t="s">
        <v>587</v>
      </c>
      <c r="I1137" s="822" t="s">
        <v>4081</v>
      </c>
      <c r="J1137" s="822" t="s">
        <v>981</v>
      </c>
      <c r="K1137" s="822" t="s">
        <v>4082</v>
      </c>
      <c r="L1137" s="825">
        <v>1385.62</v>
      </c>
      <c r="M1137" s="825">
        <v>1385.62</v>
      </c>
      <c r="N1137" s="822">
        <v>1</v>
      </c>
      <c r="O1137" s="826">
        <v>0.5</v>
      </c>
      <c r="P1137" s="825">
        <v>1385.62</v>
      </c>
      <c r="Q1137" s="827">
        <v>1</v>
      </c>
      <c r="R1137" s="822">
        <v>1</v>
      </c>
      <c r="S1137" s="827">
        <v>1</v>
      </c>
      <c r="T1137" s="826">
        <v>0.5</v>
      </c>
      <c r="U1137" s="828">
        <v>1</v>
      </c>
    </row>
    <row r="1138" spans="1:21" ht="14.45" customHeight="1" x14ac:dyDescent="0.2">
      <c r="A1138" s="821">
        <v>30</v>
      </c>
      <c r="B1138" s="822" t="s">
        <v>2955</v>
      </c>
      <c r="C1138" s="822" t="s">
        <v>2959</v>
      </c>
      <c r="D1138" s="823" t="s">
        <v>4176</v>
      </c>
      <c r="E1138" s="824" t="s">
        <v>2966</v>
      </c>
      <c r="F1138" s="822" t="s">
        <v>2956</v>
      </c>
      <c r="G1138" s="822" t="s">
        <v>3127</v>
      </c>
      <c r="H1138" s="822" t="s">
        <v>587</v>
      </c>
      <c r="I1138" s="822" t="s">
        <v>2353</v>
      </c>
      <c r="J1138" s="822" t="s">
        <v>976</v>
      </c>
      <c r="K1138" s="822" t="s">
        <v>2354</v>
      </c>
      <c r="L1138" s="825">
        <v>736.33</v>
      </c>
      <c r="M1138" s="825">
        <v>2945.32</v>
      </c>
      <c r="N1138" s="822">
        <v>4</v>
      </c>
      <c r="O1138" s="826">
        <v>2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30</v>
      </c>
      <c r="B1139" s="822" t="s">
        <v>2955</v>
      </c>
      <c r="C1139" s="822" t="s">
        <v>2959</v>
      </c>
      <c r="D1139" s="823" t="s">
        <v>4176</v>
      </c>
      <c r="E1139" s="824" t="s">
        <v>2966</v>
      </c>
      <c r="F1139" s="822" t="s">
        <v>2956</v>
      </c>
      <c r="G1139" s="822" t="s">
        <v>3127</v>
      </c>
      <c r="H1139" s="822" t="s">
        <v>587</v>
      </c>
      <c r="I1139" s="822" t="s">
        <v>2355</v>
      </c>
      <c r="J1139" s="822" t="s">
        <v>976</v>
      </c>
      <c r="K1139" s="822" t="s">
        <v>2356</v>
      </c>
      <c r="L1139" s="825">
        <v>490.89</v>
      </c>
      <c r="M1139" s="825">
        <v>4908.8999999999996</v>
      </c>
      <c r="N1139" s="822">
        <v>10</v>
      </c>
      <c r="O1139" s="826">
        <v>5</v>
      </c>
      <c r="P1139" s="825">
        <v>1472.67</v>
      </c>
      <c r="Q1139" s="827">
        <v>0.30000000000000004</v>
      </c>
      <c r="R1139" s="822">
        <v>3</v>
      </c>
      <c r="S1139" s="827">
        <v>0.3</v>
      </c>
      <c r="T1139" s="826">
        <v>1.5</v>
      </c>
      <c r="U1139" s="828">
        <v>0.3</v>
      </c>
    </row>
    <row r="1140" spans="1:21" ht="14.45" customHeight="1" x14ac:dyDescent="0.2">
      <c r="A1140" s="821">
        <v>30</v>
      </c>
      <c r="B1140" s="822" t="s">
        <v>2955</v>
      </c>
      <c r="C1140" s="822" t="s">
        <v>2959</v>
      </c>
      <c r="D1140" s="823" t="s">
        <v>4176</v>
      </c>
      <c r="E1140" s="824" t="s">
        <v>2966</v>
      </c>
      <c r="F1140" s="822" t="s">
        <v>2956</v>
      </c>
      <c r="G1140" s="822" t="s">
        <v>3127</v>
      </c>
      <c r="H1140" s="822" t="s">
        <v>587</v>
      </c>
      <c r="I1140" s="822" t="s">
        <v>4136</v>
      </c>
      <c r="J1140" s="822" t="s">
        <v>981</v>
      </c>
      <c r="K1140" s="822" t="s">
        <v>4137</v>
      </c>
      <c r="L1140" s="825">
        <v>1847.49</v>
      </c>
      <c r="M1140" s="825">
        <v>1847.49</v>
      </c>
      <c r="N1140" s="822">
        <v>1</v>
      </c>
      <c r="O1140" s="826">
        <v>0.5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30</v>
      </c>
      <c r="B1141" s="822" t="s">
        <v>2955</v>
      </c>
      <c r="C1141" s="822" t="s">
        <v>2959</v>
      </c>
      <c r="D1141" s="823" t="s">
        <v>4176</v>
      </c>
      <c r="E1141" s="824" t="s">
        <v>2966</v>
      </c>
      <c r="F1141" s="822" t="s">
        <v>2956</v>
      </c>
      <c r="G1141" s="822" t="s">
        <v>3128</v>
      </c>
      <c r="H1141" s="822" t="s">
        <v>329</v>
      </c>
      <c r="I1141" s="822" t="s">
        <v>4138</v>
      </c>
      <c r="J1141" s="822" t="s">
        <v>903</v>
      </c>
      <c r="K1141" s="822" t="s">
        <v>679</v>
      </c>
      <c r="L1141" s="825">
        <v>88.07</v>
      </c>
      <c r="M1141" s="825">
        <v>88.07</v>
      </c>
      <c r="N1141" s="822">
        <v>1</v>
      </c>
      <c r="O1141" s="826">
        <v>0.5</v>
      </c>
      <c r="P1141" s="825">
        <v>88.07</v>
      </c>
      <c r="Q1141" s="827">
        <v>1</v>
      </c>
      <c r="R1141" s="822">
        <v>1</v>
      </c>
      <c r="S1141" s="827">
        <v>1</v>
      </c>
      <c r="T1141" s="826">
        <v>0.5</v>
      </c>
      <c r="U1141" s="828">
        <v>1</v>
      </c>
    </row>
    <row r="1142" spans="1:21" ht="14.45" customHeight="1" x14ac:dyDescent="0.2">
      <c r="A1142" s="821">
        <v>30</v>
      </c>
      <c r="B1142" s="822" t="s">
        <v>2955</v>
      </c>
      <c r="C1142" s="822" t="s">
        <v>2959</v>
      </c>
      <c r="D1142" s="823" t="s">
        <v>4176</v>
      </c>
      <c r="E1142" s="824" t="s">
        <v>2966</v>
      </c>
      <c r="F1142" s="822" t="s">
        <v>2956</v>
      </c>
      <c r="G1142" s="822" t="s">
        <v>3483</v>
      </c>
      <c r="H1142" s="822" t="s">
        <v>587</v>
      </c>
      <c r="I1142" s="822" t="s">
        <v>3484</v>
      </c>
      <c r="J1142" s="822" t="s">
        <v>2847</v>
      </c>
      <c r="K1142" s="822" t="s">
        <v>2994</v>
      </c>
      <c r="L1142" s="825">
        <v>31.09</v>
      </c>
      <c r="M1142" s="825">
        <v>31.09</v>
      </c>
      <c r="N1142" s="822">
        <v>1</v>
      </c>
      <c r="O1142" s="826">
        <v>0.5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30</v>
      </c>
      <c r="B1143" s="822" t="s">
        <v>2955</v>
      </c>
      <c r="C1143" s="822" t="s">
        <v>2959</v>
      </c>
      <c r="D1143" s="823" t="s">
        <v>4176</v>
      </c>
      <c r="E1143" s="824" t="s">
        <v>2966</v>
      </c>
      <c r="F1143" s="822" t="s">
        <v>2956</v>
      </c>
      <c r="G1143" s="822" t="s">
        <v>3138</v>
      </c>
      <c r="H1143" s="822" t="s">
        <v>329</v>
      </c>
      <c r="I1143" s="822" t="s">
        <v>4139</v>
      </c>
      <c r="J1143" s="822" t="s">
        <v>4002</v>
      </c>
      <c r="K1143" s="822" t="s">
        <v>2305</v>
      </c>
      <c r="L1143" s="825">
        <v>57.64</v>
      </c>
      <c r="M1143" s="825">
        <v>57.64</v>
      </c>
      <c r="N1143" s="822">
        <v>1</v>
      </c>
      <c r="O1143" s="826">
        <v>1</v>
      </c>
      <c r="P1143" s="825">
        <v>57.64</v>
      </c>
      <c r="Q1143" s="827">
        <v>1</v>
      </c>
      <c r="R1143" s="822">
        <v>1</v>
      </c>
      <c r="S1143" s="827">
        <v>1</v>
      </c>
      <c r="T1143" s="826">
        <v>1</v>
      </c>
      <c r="U1143" s="828">
        <v>1</v>
      </c>
    </row>
    <row r="1144" spans="1:21" ht="14.45" customHeight="1" x14ac:dyDescent="0.2">
      <c r="A1144" s="821">
        <v>30</v>
      </c>
      <c r="B1144" s="822" t="s">
        <v>2955</v>
      </c>
      <c r="C1144" s="822" t="s">
        <v>2959</v>
      </c>
      <c r="D1144" s="823" t="s">
        <v>4176</v>
      </c>
      <c r="E1144" s="824" t="s">
        <v>2966</v>
      </c>
      <c r="F1144" s="822" t="s">
        <v>2956</v>
      </c>
      <c r="G1144" s="822" t="s">
        <v>3138</v>
      </c>
      <c r="H1144" s="822" t="s">
        <v>329</v>
      </c>
      <c r="I1144" s="822" t="s">
        <v>3139</v>
      </c>
      <c r="J1144" s="822" t="s">
        <v>1020</v>
      </c>
      <c r="K1144" s="822" t="s">
        <v>3140</v>
      </c>
      <c r="L1144" s="825">
        <v>57.64</v>
      </c>
      <c r="M1144" s="825">
        <v>172.92000000000002</v>
      </c>
      <c r="N1144" s="822">
        <v>3</v>
      </c>
      <c r="O1144" s="826">
        <v>2.5</v>
      </c>
      <c r="P1144" s="825">
        <v>115.28</v>
      </c>
      <c r="Q1144" s="827">
        <v>0.66666666666666663</v>
      </c>
      <c r="R1144" s="822">
        <v>2</v>
      </c>
      <c r="S1144" s="827">
        <v>0.66666666666666663</v>
      </c>
      <c r="T1144" s="826">
        <v>1.5</v>
      </c>
      <c r="U1144" s="828">
        <v>0.6</v>
      </c>
    </row>
    <row r="1145" spans="1:21" ht="14.45" customHeight="1" x14ac:dyDescent="0.2">
      <c r="A1145" s="821">
        <v>30</v>
      </c>
      <c r="B1145" s="822" t="s">
        <v>2955</v>
      </c>
      <c r="C1145" s="822" t="s">
        <v>2959</v>
      </c>
      <c r="D1145" s="823" t="s">
        <v>4176</v>
      </c>
      <c r="E1145" s="824" t="s">
        <v>2966</v>
      </c>
      <c r="F1145" s="822" t="s">
        <v>2956</v>
      </c>
      <c r="G1145" s="822" t="s">
        <v>3138</v>
      </c>
      <c r="H1145" s="822" t="s">
        <v>329</v>
      </c>
      <c r="I1145" s="822" t="s">
        <v>3489</v>
      </c>
      <c r="J1145" s="822" t="s">
        <v>1020</v>
      </c>
      <c r="K1145" s="822" t="s">
        <v>3140</v>
      </c>
      <c r="L1145" s="825">
        <v>27.37</v>
      </c>
      <c r="M1145" s="825">
        <v>27.37</v>
      </c>
      <c r="N1145" s="822">
        <v>1</v>
      </c>
      <c r="O1145" s="826">
        <v>0.5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30</v>
      </c>
      <c r="B1146" s="822" t="s">
        <v>2955</v>
      </c>
      <c r="C1146" s="822" t="s">
        <v>2959</v>
      </c>
      <c r="D1146" s="823" t="s">
        <v>4176</v>
      </c>
      <c r="E1146" s="824" t="s">
        <v>2966</v>
      </c>
      <c r="F1146" s="822" t="s">
        <v>2956</v>
      </c>
      <c r="G1146" s="822" t="s">
        <v>3138</v>
      </c>
      <c r="H1146" s="822" t="s">
        <v>329</v>
      </c>
      <c r="I1146" s="822" t="s">
        <v>3492</v>
      </c>
      <c r="J1146" s="822" t="s">
        <v>3491</v>
      </c>
      <c r="K1146" s="822" t="s">
        <v>2305</v>
      </c>
      <c r="L1146" s="825">
        <v>27.37</v>
      </c>
      <c r="M1146" s="825">
        <v>27.37</v>
      </c>
      <c r="N1146" s="822">
        <v>1</v>
      </c>
      <c r="O1146" s="826">
        <v>0.5</v>
      </c>
      <c r="P1146" s="825">
        <v>27.37</v>
      </c>
      <c r="Q1146" s="827">
        <v>1</v>
      </c>
      <c r="R1146" s="822">
        <v>1</v>
      </c>
      <c r="S1146" s="827">
        <v>1</v>
      </c>
      <c r="T1146" s="826">
        <v>0.5</v>
      </c>
      <c r="U1146" s="828">
        <v>1</v>
      </c>
    </row>
    <row r="1147" spans="1:21" ht="14.45" customHeight="1" x14ac:dyDescent="0.2">
      <c r="A1147" s="821">
        <v>30</v>
      </c>
      <c r="B1147" s="822" t="s">
        <v>2955</v>
      </c>
      <c r="C1147" s="822" t="s">
        <v>2959</v>
      </c>
      <c r="D1147" s="823" t="s">
        <v>4176</v>
      </c>
      <c r="E1147" s="824" t="s">
        <v>2966</v>
      </c>
      <c r="F1147" s="822" t="s">
        <v>2956</v>
      </c>
      <c r="G1147" s="822" t="s">
        <v>4140</v>
      </c>
      <c r="H1147" s="822" t="s">
        <v>329</v>
      </c>
      <c r="I1147" s="822" t="s">
        <v>2634</v>
      </c>
      <c r="J1147" s="822" t="s">
        <v>2635</v>
      </c>
      <c r="K1147" s="822" t="s">
        <v>2636</v>
      </c>
      <c r="L1147" s="825">
        <v>552.64</v>
      </c>
      <c r="M1147" s="825">
        <v>1105.28</v>
      </c>
      <c r="N1147" s="822">
        <v>2</v>
      </c>
      <c r="O1147" s="826">
        <v>1</v>
      </c>
      <c r="P1147" s="825">
        <v>1105.28</v>
      </c>
      <c r="Q1147" s="827">
        <v>1</v>
      </c>
      <c r="R1147" s="822">
        <v>2</v>
      </c>
      <c r="S1147" s="827">
        <v>1</v>
      </c>
      <c r="T1147" s="826">
        <v>1</v>
      </c>
      <c r="U1147" s="828">
        <v>1</v>
      </c>
    </row>
    <row r="1148" spans="1:21" ht="14.45" customHeight="1" x14ac:dyDescent="0.2">
      <c r="A1148" s="821">
        <v>30</v>
      </c>
      <c r="B1148" s="822" t="s">
        <v>2955</v>
      </c>
      <c r="C1148" s="822" t="s">
        <v>2959</v>
      </c>
      <c r="D1148" s="823" t="s">
        <v>4176</v>
      </c>
      <c r="E1148" s="824" t="s">
        <v>2966</v>
      </c>
      <c r="F1148" s="822" t="s">
        <v>2956</v>
      </c>
      <c r="G1148" s="822" t="s">
        <v>3143</v>
      </c>
      <c r="H1148" s="822" t="s">
        <v>329</v>
      </c>
      <c r="I1148" s="822" t="s">
        <v>3144</v>
      </c>
      <c r="J1148" s="822" t="s">
        <v>785</v>
      </c>
      <c r="K1148" s="822" t="s">
        <v>3145</v>
      </c>
      <c r="L1148" s="825">
        <v>57.64</v>
      </c>
      <c r="M1148" s="825">
        <v>57.64</v>
      </c>
      <c r="N1148" s="822">
        <v>1</v>
      </c>
      <c r="O1148" s="826">
        <v>1</v>
      </c>
      <c r="P1148" s="825">
        <v>57.64</v>
      </c>
      <c r="Q1148" s="827">
        <v>1</v>
      </c>
      <c r="R1148" s="822">
        <v>1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30</v>
      </c>
      <c r="B1149" s="822" t="s">
        <v>2955</v>
      </c>
      <c r="C1149" s="822" t="s">
        <v>2959</v>
      </c>
      <c r="D1149" s="823" t="s">
        <v>4176</v>
      </c>
      <c r="E1149" s="824" t="s">
        <v>2966</v>
      </c>
      <c r="F1149" s="822" t="s">
        <v>2956</v>
      </c>
      <c r="G1149" s="822" t="s">
        <v>3143</v>
      </c>
      <c r="H1149" s="822" t="s">
        <v>587</v>
      </c>
      <c r="I1149" s="822" t="s">
        <v>2295</v>
      </c>
      <c r="J1149" s="822" t="s">
        <v>785</v>
      </c>
      <c r="K1149" s="822" t="s">
        <v>2296</v>
      </c>
      <c r="L1149" s="825">
        <v>28.81</v>
      </c>
      <c r="M1149" s="825">
        <v>57.62</v>
      </c>
      <c r="N1149" s="822">
        <v>2</v>
      </c>
      <c r="O1149" s="826">
        <v>2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30</v>
      </c>
      <c r="B1150" s="822" t="s">
        <v>2955</v>
      </c>
      <c r="C1150" s="822" t="s">
        <v>2959</v>
      </c>
      <c r="D1150" s="823" t="s">
        <v>4176</v>
      </c>
      <c r="E1150" s="824" t="s">
        <v>2966</v>
      </c>
      <c r="F1150" s="822" t="s">
        <v>2956</v>
      </c>
      <c r="G1150" s="822" t="s">
        <v>3143</v>
      </c>
      <c r="H1150" s="822" t="s">
        <v>587</v>
      </c>
      <c r="I1150" s="822" t="s">
        <v>2295</v>
      </c>
      <c r="J1150" s="822" t="s">
        <v>785</v>
      </c>
      <c r="K1150" s="822" t="s">
        <v>2296</v>
      </c>
      <c r="L1150" s="825">
        <v>13.68</v>
      </c>
      <c r="M1150" s="825">
        <v>150.48000000000002</v>
      </c>
      <c r="N1150" s="822">
        <v>11</v>
      </c>
      <c r="O1150" s="826">
        <v>5.5</v>
      </c>
      <c r="P1150" s="825">
        <v>41.04</v>
      </c>
      <c r="Q1150" s="827">
        <v>0.27272727272727271</v>
      </c>
      <c r="R1150" s="822">
        <v>3</v>
      </c>
      <c r="S1150" s="827">
        <v>0.27272727272727271</v>
      </c>
      <c r="T1150" s="826">
        <v>1.5</v>
      </c>
      <c r="U1150" s="828">
        <v>0.27272727272727271</v>
      </c>
    </row>
    <row r="1151" spans="1:21" ht="14.45" customHeight="1" x14ac:dyDescent="0.2">
      <c r="A1151" s="821">
        <v>30</v>
      </c>
      <c r="B1151" s="822" t="s">
        <v>2955</v>
      </c>
      <c r="C1151" s="822" t="s">
        <v>2959</v>
      </c>
      <c r="D1151" s="823" t="s">
        <v>4176</v>
      </c>
      <c r="E1151" s="824" t="s">
        <v>2966</v>
      </c>
      <c r="F1151" s="822" t="s">
        <v>2956</v>
      </c>
      <c r="G1151" s="822" t="s">
        <v>3923</v>
      </c>
      <c r="H1151" s="822" t="s">
        <v>587</v>
      </c>
      <c r="I1151" s="822" t="s">
        <v>3924</v>
      </c>
      <c r="J1151" s="822" t="s">
        <v>3925</v>
      </c>
      <c r="K1151" s="822" t="s">
        <v>770</v>
      </c>
      <c r="L1151" s="825">
        <v>132</v>
      </c>
      <c r="M1151" s="825">
        <v>132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30</v>
      </c>
      <c r="B1152" s="822" t="s">
        <v>2955</v>
      </c>
      <c r="C1152" s="822" t="s">
        <v>2959</v>
      </c>
      <c r="D1152" s="823" t="s">
        <v>4176</v>
      </c>
      <c r="E1152" s="824" t="s">
        <v>2966</v>
      </c>
      <c r="F1152" s="822" t="s">
        <v>2956</v>
      </c>
      <c r="G1152" s="822" t="s">
        <v>3493</v>
      </c>
      <c r="H1152" s="822" t="s">
        <v>329</v>
      </c>
      <c r="I1152" s="822" t="s">
        <v>4141</v>
      </c>
      <c r="J1152" s="822" t="s">
        <v>3495</v>
      </c>
      <c r="K1152" s="822" t="s">
        <v>4142</v>
      </c>
      <c r="L1152" s="825">
        <v>34.659999999999997</v>
      </c>
      <c r="M1152" s="825">
        <v>69.319999999999993</v>
      </c>
      <c r="N1152" s="822">
        <v>2</v>
      </c>
      <c r="O1152" s="826">
        <v>0.5</v>
      </c>
      <c r="P1152" s="825">
        <v>69.319999999999993</v>
      </c>
      <c r="Q1152" s="827">
        <v>1</v>
      </c>
      <c r="R1152" s="822">
        <v>2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30</v>
      </c>
      <c r="B1153" s="822" t="s">
        <v>2955</v>
      </c>
      <c r="C1153" s="822" t="s">
        <v>2959</v>
      </c>
      <c r="D1153" s="823" t="s">
        <v>4176</v>
      </c>
      <c r="E1153" s="824" t="s">
        <v>2966</v>
      </c>
      <c r="F1153" s="822" t="s">
        <v>2956</v>
      </c>
      <c r="G1153" s="822" t="s">
        <v>3146</v>
      </c>
      <c r="H1153" s="822" t="s">
        <v>587</v>
      </c>
      <c r="I1153" s="822" t="s">
        <v>2466</v>
      </c>
      <c r="J1153" s="822" t="s">
        <v>1351</v>
      </c>
      <c r="K1153" s="822" t="s">
        <v>709</v>
      </c>
      <c r="L1153" s="825">
        <v>34.47</v>
      </c>
      <c r="M1153" s="825">
        <v>137.88</v>
      </c>
      <c r="N1153" s="822">
        <v>4</v>
      </c>
      <c r="O1153" s="826">
        <v>2.5</v>
      </c>
      <c r="P1153" s="825">
        <v>103.41</v>
      </c>
      <c r="Q1153" s="827">
        <v>0.75</v>
      </c>
      <c r="R1153" s="822">
        <v>3</v>
      </c>
      <c r="S1153" s="827">
        <v>0.75</v>
      </c>
      <c r="T1153" s="826">
        <v>2</v>
      </c>
      <c r="U1153" s="828">
        <v>0.8</v>
      </c>
    </row>
    <row r="1154" spans="1:21" ht="14.45" customHeight="1" x14ac:dyDescent="0.2">
      <c r="A1154" s="821">
        <v>30</v>
      </c>
      <c r="B1154" s="822" t="s">
        <v>2955</v>
      </c>
      <c r="C1154" s="822" t="s">
        <v>2959</v>
      </c>
      <c r="D1154" s="823" t="s">
        <v>4176</v>
      </c>
      <c r="E1154" s="824" t="s">
        <v>2966</v>
      </c>
      <c r="F1154" s="822" t="s">
        <v>2956</v>
      </c>
      <c r="G1154" s="822" t="s">
        <v>3926</v>
      </c>
      <c r="H1154" s="822" t="s">
        <v>587</v>
      </c>
      <c r="I1154" s="822" t="s">
        <v>2481</v>
      </c>
      <c r="J1154" s="822" t="s">
        <v>2479</v>
      </c>
      <c r="K1154" s="822" t="s">
        <v>2482</v>
      </c>
      <c r="L1154" s="825">
        <v>234.91</v>
      </c>
      <c r="M1154" s="825">
        <v>234.91</v>
      </c>
      <c r="N1154" s="822">
        <v>1</v>
      </c>
      <c r="O1154" s="826">
        <v>1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30</v>
      </c>
      <c r="B1155" s="822" t="s">
        <v>2955</v>
      </c>
      <c r="C1155" s="822" t="s">
        <v>2959</v>
      </c>
      <c r="D1155" s="823" t="s">
        <v>4176</v>
      </c>
      <c r="E1155" s="824" t="s">
        <v>2966</v>
      </c>
      <c r="F1155" s="822" t="s">
        <v>2956</v>
      </c>
      <c r="G1155" s="822" t="s">
        <v>3497</v>
      </c>
      <c r="H1155" s="822" t="s">
        <v>329</v>
      </c>
      <c r="I1155" s="822" t="s">
        <v>4143</v>
      </c>
      <c r="J1155" s="822" t="s">
        <v>3499</v>
      </c>
      <c r="K1155" s="822" t="s">
        <v>4144</v>
      </c>
      <c r="L1155" s="825">
        <v>145.72999999999999</v>
      </c>
      <c r="M1155" s="825">
        <v>145.72999999999999</v>
      </c>
      <c r="N1155" s="822">
        <v>1</v>
      </c>
      <c r="O1155" s="826">
        <v>0.5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30</v>
      </c>
      <c r="B1156" s="822" t="s">
        <v>2955</v>
      </c>
      <c r="C1156" s="822" t="s">
        <v>2959</v>
      </c>
      <c r="D1156" s="823" t="s">
        <v>4176</v>
      </c>
      <c r="E1156" s="824" t="s">
        <v>2966</v>
      </c>
      <c r="F1156" s="822" t="s">
        <v>2956</v>
      </c>
      <c r="G1156" s="822" t="s">
        <v>3149</v>
      </c>
      <c r="H1156" s="822" t="s">
        <v>329</v>
      </c>
      <c r="I1156" s="822" t="s">
        <v>3150</v>
      </c>
      <c r="J1156" s="822" t="s">
        <v>3151</v>
      </c>
      <c r="K1156" s="822" t="s">
        <v>3152</v>
      </c>
      <c r="L1156" s="825">
        <v>21.92</v>
      </c>
      <c r="M1156" s="825">
        <v>21.92</v>
      </c>
      <c r="N1156" s="822">
        <v>1</v>
      </c>
      <c r="O1156" s="826">
        <v>1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30</v>
      </c>
      <c r="B1157" s="822" t="s">
        <v>2955</v>
      </c>
      <c r="C1157" s="822" t="s">
        <v>2959</v>
      </c>
      <c r="D1157" s="823" t="s">
        <v>4176</v>
      </c>
      <c r="E1157" s="824" t="s">
        <v>2966</v>
      </c>
      <c r="F1157" s="822" t="s">
        <v>2956</v>
      </c>
      <c r="G1157" s="822" t="s">
        <v>3149</v>
      </c>
      <c r="H1157" s="822" t="s">
        <v>329</v>
      </c>
      <c r="I1157" s="822" t="s">
        <v>4089</v>
      </c>
      <c r="J1157" s="822" t="s">
        <v>3151</v>
      </c>
      <c r="K1157" s="822" t="s">
        <v>4090</v>
      </c>
      <c r="L1157" s="825">
        <v>87.67</v>
      </c>
      <c r="M1157" s="825">
        <v>87.67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30</v>
      </c>
      <c r="B1158" s="822" t="s">
        <v>2955</v>
      </c>
      <c r="C1158" s="822" t="s">
        <v>2959</v>
      </c>
      <c r="D1158" s="823" t="s">
        <v>4176</v>
      </c>
      <c r="E1158" s="824" t="s">
        <v>2966</v>
      </c>
      <c r="F1158" s="822" t="s">
        <v>2956</v>
      </c>
      <c r="G1158" s="822" t="s">
        <v>3930</v>
      </c>
      <c r="H1158" s="822" t="s">
        <v>329</v>
      </c>
      <c r="I1158" s="822" t="s">
        <v>3931</v>
      </c>
      <c r="J1158" s="822" t="s">
        <v>1220</v>
      </c>
      <c r="K1158" s="822" t="s">
        <v>3932</v>
      </c>
      <c r="L1158" s="825">
        <v>89.88</v>
      </c>
      <c r="M1158" s="825">
        <v>89.88</v>
      </c>
      <c r="N1158" s="822">
        <v>1</v>
      </c>
      <c r="O1158" s="826">
        <v>0.5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30</v>
      </c>
      <c r="B1159" s="822" t="s">
        <v>2955</v>
      </c>
      <c r="C1159" s="822" t="s">
        <v>2959</v>
      </c>
      <c r="D1159" s="823" t="s">
        <v>4176</v>
      </c>
      <c r="E1159" s="824" t="s">
        <v>2966</v>
      </c>
      <c r="F1159" s="822" t="s">
        <v>2956</v>
      </c>
      <c r="G1159" s="822" t="s">
        <v>4145</v>
      </c>
      <c r="H1159" s="822" t="s">
        <v>329</v>
      </c>
      <c r="I1159" s="822" t="s">
        <v>4146</v>
      </c>
      <c r="J1159" s="822" t="s">
        <v>1369</v>
      </c>
      <c r="K1159" s="822" t="s">
        <v>1370</v>
      </c>
      <c r="L1159" s="825">
        <v>27.37</v>
      </c>
      <c r="M1159" s="825">
        <v>27.37</v>
      </c>
      <c r="N1159" s="822">
        <v>1</v>
      </c>
      <c r="O1159" s="826">
        <v>1</v>
      </c>
      <c r="P1159" s="825">
        <v>27.37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30</v>
      </c>
      <c r="B1160" s="822" t="s">
        <v>2955</v>
      </c>
      <c r="C1160" s="822" t="s">
        <v>2959</v>
      </c>
      <c r="D1160" s="823" t="s">
        <v>4176</v>
      </c>
      <c r="E1160" s="824" t="s">
        <v>2966</v>
      </c>
      <c r="F1160" s="822" t="s">
        <v>2956</v>
      </c>
      <c r="G1160" s="822" t="s">
        <v>3155</v>
      </c>
      <c r="H1160" s="822" t="s">
        <v>587</v>
      </c>
      <c r="I1160" s="822" t="s">
        <v>2470</v>
      </c>
      <c r="J1160" s="822" t="s">
        <v>2471</v>
      </c>
      <c r="K1160" s="822" t="s">
        <v>2455</v>
      </c>
      <c r="L1160" s="825">
        <v>68.930000000000007</v>
      </c>
      <c r="M1160" s="825">
        <v>137.86000000000001</v>
      </c>
      <c r="N1160" s="822">
        <v>2</v>
      </c>
      <c r="O1160" s="826">
        <v>1.5</v>
      </c>
      <c r="P1160" s="825">
        <v>68.930000000000007</v>
      </c>
      <c r="Q1160" s="827">
        <v>0.5</v>
      </c>
      <c r="R1160" s="822">
        <v>1</v>
      </c>
      <c r="S1160" s="827">
        <v>0.5</v>
      </c>
      <c r="T1160" s="826">
        <v>1</v>
      </c>
      <c r="U1160" s="828">
        <v>0.66666666666666663</v>
      </c>
    </row>
    <row r="1161" spans="1:21" ht="14.45" customHeight="1" x14ac:dyDescent="0.2">
      <c r="A1161" s="821">
        <v>30</v>
      </c>
      <c r="B1161" s="822" t="s">
        <v>2955</v>
      </c>
      <c r="C1161" s="822" t="s">
        <v>2959</v>
      </c>
      <c r="D1161" s="823" t="s">
        <v>4176</v>
      </c>
      <c r="E1161" s="824" t="s">
        <v>2966</v>
      </c>
      <c r="F1161" s="822" t="s">
        <v>2956</v>
      </c>
      <c r="G1161" s="822" t="s">
        <v>3155</v>
      </c>
      <c r="H1161" s="822" t="s">
        <v>587</v>
      </c>
      <c r="I1161" s="822" t="s">
        <v>2472</v>
      </c>
      <c r="J1161" s="822" t="s">
        <v>2471</v>
      </c>
      <c r="K1161" s="822" t="s">
        <v>2473</v>
      </c>
      <c r="L1161" s="825">
        <v>7.47</v>
      </c>
      <c r="M1161" s="825">
        <v>37.35</v>
      </c>
      <c r="N1161" s="822">
        <v>5</v>
      </c>
      <c r="O1161" s="826">
        <v>2</v>
      </c>
      <c r="P1161" s="825">
        <v>22.41</v>
      </c>
      <c r="Q1161" s="827">
        <v>0.6</v>
      </c>
      <c r="R1161" s="822">
        <v>3</v>
      </c>
      <c r="S1161" s="827">
        <v>0.6</v>
      </c>
      <c r="T1161" s="826">
        <v>0.5</v>
      </c>
      <c r="U1161" s="828">
        <v>0.25</v>
      </c>
    </row>
    <row r="1162" spans="1:21" ht="14.45" customHeight="1" x14ac:dyDescent="0.2">
      <c r="A1162" s="821">
        <v>30</v>
      </c>
      <c r="B1162" s="822" t="s">
        <v>2955</v>
      </c>
      <c r="C1162" s="822" t="s">
        <v>2959</v>
      </c>
      <c r="D1162" s="823" t="s">
        <v>4176</v>
      </c>
      <c r="E1162" s="824" t="s">
        <v>2966</v>
      </c>
      <c r="F1162" s="822" t="s">
        <v>2956</v>
      </c>
      <c r="G1162" s="822" t="s">
        <v>3155</v>
      </c>
      <c r="H1162" s="822" t="s">
        <v>587</v>
      </c>
      <c r="I1162" s="822" t="s">
        <v>2474</v>
      </c>
      <c r="J1162" s="822" t="s">
        <v>2471</v>
      </c>
      <c r="K1162" s="822" t="s">
        <v>2475</v>
      </c>
      <c r="L1162" s="825">
        <v>11.48</v>
      </c>
      <c r="M1162" s="825">
        <v>22.96</v>
      </c>
      <c r="N1162" s="822">
        <v>2</v>
      </c>
      <c r="O1162" s="826">
        <v>1.5</v>
      </c>
      <c r="P1162" s="825"/>
      <c r="Q1162" s="827">
        <v>0</v>
      </c>
      <c r="R1162" s="822"/>
      <c r="S1162" s="827">
        <v>0</v>
      </c>
      <c r="T1162" s="826"/>
      <c r="U1162" s="828">
        <v>0</v>
      </c>
    </row>
    <row r="1163" spans="1:21" ht="14.45" customHeight="1" x14ac:dyDescent="0.2">
      <c r="A1163" s="821">
        <v>30</v>
      </c>
      <c r="B1163" s="822" t="s">
        <v>2955</v>
      </c>
      <c r="C1163" s="822" t="s">
        <v>2959</v>
      </c>
      <c r="D1163" s="823" t="s">
        <v>4176</v>
      </c>
      <c r="E1163" s="824" t="s">
        <v>2966</v>
      </c>
      <c r="F1163" s="822" t="s">
        <v>2956</v>
      </c>
      <c r="G1163" s="822" t="s">
        <v>3779</v>
      </c>
      <c r="H1163" s="822" t="s">
        <v>329</v>
      </c>
      <c r="I1163" s="822" t="s">
        <v>4147</v>
      </c>
      <c r="J1163" s="822" t="s">
        <v>1510</v>
      </c>
      <c r="K1163" s="822" t="s">
        <v>1368</v>
      </c>
      <c r="L1163" s="825">
        <v>137.33000000000001</v>
      </c>
      <c r="M1163" s="825">
        <v>137.33000000000001</v>
      </c>
      <c r="N1163" s="822">
        <v>1</v>
      </c>
      <c r="O1163" s="826">
        <v>1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30</v>
      </c>
      <c r="B1164" s="822" t="s">
        <v>2955</v>
      </c>
      <c r="C1164" s="822" t="s">
        <v>2959</v>
      </c>
      <c r="D1164" s="823" t="s">
        <v>4176</v>
      </c>
      <c r="E1164" s="824" t="s">
        <v>2966</v>
      </c>
      <c r="F1164" s="822" t="s">
        <v>2956</v>
      </c>
      <c r="G1164" s="822" t="s">
        <v>3156</v>
      </c>
      <c r="H1164" s="822" t="s">
        <v>329</v>
      </c>
      <c r="I1164" s="822" t="s">
        <v>3157</v>
      </c>
      <c r="J1164" s="822" t="s">
        <v>1454</v>
      </c>
      <c r="K1164" s="822" t="s">
        <v>2922</v>
      </c>
      <c r="L1164" s="825">
        <v>105.44</v>
      </c>
      <c r="M1164" s="825">
        <v>316.32</v>
      </c>
      <c r="N1164" s="822">
        <v>3</v>
      </c>
      <c r="O1164" s="826">
        <v>2</v>
      </c>
      <c r="P1164" s="825">
        <v>105.44</v>
      </c>
      <c r="Q1164" s="827">
        <v>0.33333333333333331</v>
      </c>
      <c r="R1164" s="822">
        <v>1</v>
      </c>
      <c r="S1164" s="827">
        <v>0.33333333333333331</v>
      </c>
      <c r="T1164" s="826">
        <v>0.5</v>
      </c>
      <c r="U1164" s="828">
        <v>0.25</v>
      </c>
    </row>
    <row r="1165" spans="1:21" ht="14.45" customHeight="1" x14ac:dyDescent="0.2">
      <c r="A1165" s="821">
        <v>30</v>
      </c>
      <c r="B1165" s="822" t="s">
        <v>2955</v>
      </c>
      <c r="C1165" s="822" t="s">
        <v>2959</v>
      </c>
      <c r="D1165" s="823" t="s">
        <v>4176</v>
      </c>
      <c r="E1165" s="824" t="s">
        <v>2966</v>
      </c>
      <c r="F1165" s="822" t="s">
        <v>2956</v>
      </c>
      <c r="G1165" s="822" t="s">
        <v>3161</v>
      </c>
      <c r="H1165" s="822" t="s">
        <v>329</v>
      </c>
      <c r="I1165" s="822" t="s">
        <v>4148</v>
      </c>
      <c r="J1165" s="822" t="s">
        <v>3163</v>
      </c>
      <c r="K1165" s="822" t="s">
        <v>4149</v>
      </c>
      <c r="L1165" s="825">
        <v>1653.72</v>
      </c>
      <c r="M1165" s="825">
        <v>1653.72</v>
      </c>
      <c r="N1165" s="822">
        <v>1</v>
      </c>
      <c r="O1165" s="826">
        <v>1</v>
      </c>
      <c r="P1165" s="825">
        <v>1653.72</v>
      </c>
      <c r="Q1165" s="827">
        <v>1</v>
      </c>
      <c r="R1165" s="822">
        <v>1</v>
      </c>
      <c r="S1165" s="827">
        <v>1</v>
      </c>
      <c r="T1165" s="826">
        <v>1</v>
      </c>
      <c r="U1165" s="828">
        <v>1</v>
      </c>
    </row>
    <row r="1166" spans="1:21" ht="14.45" customHeight="1" x14ac:dyDescent="0.2">
      <c r="A1166" s="821">
        <v>30</v>
      </c>
      <c r="B1166" s="822" t="s">
        <v>2955</v>
      </c>
      <c r="C1166" s="822" t="s">
        <v>2959</v>
      </c>
      <c r="D1166" s="823" t="s">
        <v>4176</v>
      </c>
      <c r="E1166" s="824" t="s">
        <v>2966</v>
      </c>
      <c r="F1166" s="822" t="s">
        <v>2956</v>
      </c>
      <c r="G1166" s="822" t="s">
        <v>3173</v>
      </c>
      <c r="H1166" s="822" t="s">
        <v>329</v>
      </c>
      <c r="I1166" s="822" t="s">
        <v>3174</v>
      </c>
      <c r="J1166" s="822" t="s">
        <v>1142</v>
      </c>
      <c r="K1166" s="822" t="s">
        <v>645</v>
      </c>
      <c r="L1166" s="825">
        <v>0</v>
      </c>
      <c r="M1166" s="825">
        <v>0</v>
      </c>
      <c r="N1166" s="822">
        <v>1</v>
      </c>
      <c r="O1166" s="826">
        <v>0.5</v>
      </c>
      <c r="P1166" s="825"/>
      <c r="Q1166" s="827"/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30</v>
      </c>
      <c r="B1167" s="822" t="s">
        <v>2955</v>
      </c>
      <c r="C1167" s="822" t="s">
        <v>2959</v>
      </c>
      <c r="D1167" s="823" t="s">
        <v>4176</v>
      </c>
      <c r="E1167" s="824" t="s">
        <v>2966</v>
      </c>
      <c r="F1167" s="822" t="s">
        <v>2956</v>
      </c>
      <c r="G1167" s="822" t="s">
        <v>3178</v>
      </c>
      <c r="H1167" s="822" t="s">
        <v>329</v>
      </c>
      <c r="I1167" s="822" t="s">
        <v>3179</v>
      </c>
      <c r="J1167" s="822" t="s">
        <v>3180</v>
      </c>
      <c r="K1167" s="822" t="s">
        <v>3181</v>
      </c>
      <c r="L1167" s="825">
        <v>610.09</v>
      </c>
      <c r="M1167" s="825">
        <v>610.09</v>
      </c>
      <c r="N1167" s="822">
        <v>1</v>
      </c>
      <c r="O1167" s="826">
        <v>1</v>
      </c>
      <c r="P1167" s="825"/>
      <c r="Q1167" s="827">
        <v>0</v>
      </c>
      <c r="R1167" s="822"/>
      <c r="S1167" s="827">
        <v>0</v>
      </c>
      <c r="T1167" s="826"/>
      <c r="U1167" s="828">
        <v>0</v>
      </c>
    </row>
    <row r="1168" spans="1:21" ht="14.45" customHeight="1" x14ac:dyDescent="0.2">
      <c r="A1168" s="821">
        <v>30</v>
      </c>
      <c r="B1168" s="822" t="s">
        <v>2955</v>
      </c>
      <c r="C1168" s="822" t="s">
        <v>2959</v>
      </c>
      <c r="D1168" s="823" t="s">
        <v>4176</v>
      </c>
      <c r="E1168" s="824" t="s">
        <v>2966</v>
      </c>
      <c r="F1168" s="822" t="s">
        <v>2956</v>
      </c>
      <c r="G1168" s="822" t="s">
        <v>3182</v>
      </c>
      <c r="H1168" s="822" t="s">
        <v>587</v>
      </c>
      <c r="I1168" s="822" t="s">
        <v>2652</v>
      </c>
      <c r="J1168" s="822" t="s">
        <v>1280</v>
      </c>
      <c r="K1168" s="822" t="s">
        <v>1282</v>
      </c>
      <c r="L1168" s="825">
        <v>0</v>
      </c>
      <c r="M1168" s="825">
        <v>0</v>
      </c>
      <c r="N1168" s="822">
        <v>8</v>
      </c>
      <c r="O1168" s="826">
        <v>5.5</v>
      </c>
      <c r="P1168" s="825">
        <v>0</v>
      </c>
      <c r="Q1168" s="827"/>
      <c r="R1168" s="822">
        <v>5</v>
      </c>
      <c r="S1168" s="827">
        <v>0.625</v>
      </c>
      <c r="T1168" s="826">
        <v>4</v>
      </c>
      <c r="U1168" s="828">
        <v>0.72727272727272729</v>
      </c>
    </row>
    <row r="1169" spans="1:21" ht="14.45" customHeight="1" x14ac:dyDescent="0.2">
      <c r="A1169" s="821">
        <v>30</v>
      </c>
      <c r="B1169" s="822" t="s">
        <v>2955</v>
      </c>
      <c r="C1169" s="822" t="s">
        <v>2959</v>
      </c>
      <c r="D1169" s="823" t="s">
        <v>4176</v>
      </c>
      <c r="E1169" s="824" t="s">
        <v>2966</v>
      </c>
      <c r="F1169" s="822" t="s">
        <v>2956</v>
      </c>
      <c r="G1169" s="822" t="s">
        <v>3185</v>
      </c>
      <c r="H1169" s="822" t="s">
        <v>329</v>
      </c>
      <c r="I1169" s="822" t="s">
        <v>3188</v>
      </c>
      <c r="J1169" s="822" t="s">
        <v>1551</v>
      </c>
      <c r="K1169" s="822" t="s">
        <v>1041</v>
      </c>
      <c r="L1169" s="825">
        <v>42.08</v>
      </c>
      <c r="M1169" s="825">
        <v>378.71999999999997</v>
      </c>
      <c r="N1169" s="822">
        <v>9</v>
      </c>
      <c r="O1169" s="826">
        <v>6</v>
      </c>
      <c r="P1169" s="825">
        <v>168.32</v>
      </c>
      <c r="Q1169" s="827">
        <v>0.44444444444444448</v>
      </c>
      <c r="R1169" s="822">
        <v>4</v>
      </c>
      <c r="S1169" s="827">
        <v>0.44444444444444442</v>
      </c>
      <c r="T1169" s="826">
        <v>2</v>
      </c>
      <c r="U1169" s="828">
        <v>0.33333333333333331</v>
      </c>
    </row>
    <row r="1170" spans="1:21" ht="14.45" customHeight="1" x14ac:dyDescent="0.2">
      <c r="A1170" s="821">
        <v>30</v>
      </c>
      <c r="B1170" s="822" t="s">
        <v>2955</v>
      </c>
      <c r="C1170" s="822" t="s">
        <v>2959</v>
      </c>
      <c r="D1170" s="823" t="s">
        <v>4176</v>
      </c>
      <c r="E1170" s="824" t="s">
        <v>2966</v>
      </c>
      <c r="F1170" s="822" t="s">
        <v>2956</v>
      </c>
      <c r="G1170" s="822" t="s">
        <v>3547</v>
      </c>
      <c r="H1170" s="822" t="s">
        <v>329</v>
      </c>
      <c r="I1170" s="822" t="s">
        <v>3548</v>
      </c>
      <c r="J1170" s="822" t="s">
        <v>700</v>
      </c>
      <c r="K1170" s="822" t="s">
        <v>3549</v>
      </c>
      <c r="L1170" s="825">
        <v>42.54</v>
      </c>
      <c r="M1170" s="825">
        <v>42.54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30</v>
      </c>
      <c r="B1171" s="822" t="s">
        <v>2955</v>
      </c>
      <c r="C1171" s="822" t="s">
        <v>2959</v>
      </c>
      <c r="D1171" s="823" t="s">
        <v>4176</v>
      </c>
      <c r="E1171" s="824" t="s">
        <v>2966</v>
      </c>
      <c r="F1171" s="822" t="s">
        <v>2956</v>
      </c>
      <c r="G1171" s="822" t="s">
        <v>3553</v>
      </c>
      <c r="H1171" s="822" t="s">
        <v>329</v>
      </c>
      <c r="I1171" s="822" t="s">
        <v>3557</v>
      </c>
      <c r="J1171" s="822" t="s">
        <v>1557</v>
      </c>
      <c r="K1171" s="822" t="s">
        <v>3558</v>
      </c>
      <c r="L1171" s="825">
        <v>789.2</v>
      </c>
      <c r="M1171" s="825">
        <v>789.2</v>
      </c>
      <c r="N1171" s="822">
        <v>1</v>
      </c>
      <c r="O1171" s="826">
        <v>0.5</v>
      </c>
      <c r="P1171" s="825">
        <v>789.2</v>
      </c>
      <c r="Q1171" s="827">
        <v>1</v>
      </c>
      <c r="R1171" s="822">
        <v>1</v>
      </c>
      <c r="S1171" s="827">
        <v>1</v>
      </c>
      <c r="T1171" s="826">
        <v>0.5</v>
      </c>
      <c r="U1171" s="828">
        <v>1</v>
      </c>
    </row>
    <row r="1172" spans="1:21" ht="14.45" customHeight="1" x14ac:dyDescent="0.2">
      <c r="A1172" s="821">
        <v>30</v>
      </c>
      <c r="B1172" s="822" t="s">
        <v>2955</v>
      </c>
      <c r="C1172" s="822" t="s">
        <v>2959</v>
      </c>
      <c r="D1172" s="823" t="s">
        <v>4176</v>
      </c>
      <c r="E1172" s="824" t="s">
        <v>2966</v>
      </c>
      <c r="F1172" s="822" t="s">
        <v>2956</v>
      </c>
      <c r="G1172" s="822" t="s">
        <v>3190</v>
      </c>
      <c r="H1172" s="822" t="s">
        <v>329</v>
      </c>
      <c r="I1172" s="822" t="s">
        <v>3787</v>
      </c>
      <c r="J1172" s="822" t="s">
        <v>3788</v>
      </c>
      <c r="K1172" s="822" t="s">
        <v>3789</v>
      </c>
      <c r="L1172" s="825">
        <v>36.909999999999997</v>
      </c>
      <c r="M1172" s="825">
        <v>36.909999999999997</v>
      </c>
      <c r="N1172" s="822">
        <v>1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30</v>
      </c>
      <c r="B1173" s="822" t="s">
        <v>2955</v>
      </c>
      <c r="C1173" s="822" t="s">
        <v>2959</v>
      </c>
      <c r="D1173" s="823" t="s">
        <v>4176</v>
      </c>
      <c r="E1173" s="824" t="s">
        <v>2966</v>
      </c>
      <c r="F1173" s="822" t="s">
        <v>2956</v>
      </c>
      <c r="G1173" s="822" t="s">
        <v>3190</v>
      </c>
      <c r="H1173" s="822" t="s">
        <v>329</v>
      </c>
      <c r="I1173" s="822" t="s">
        <v>3790</v>
      </c>
      <c r="J1173" s="822" t="s">
        <v>3788</v>
      </c>
      <c r="K1173" s="822" t="s">
        <v>1448</v>
      </c>
      <c r="L1173" s="825">
        <v>73.83</v>
      </c>
      <c r="M1173" s="825">
        <v>73.83</v>
      </c>
      <c r="N1173" s="822">
        <v>1</v>
      </c>
      <c r="O1173" s="826">
        <v>0.5</v>
      </c>
      <c r="P1173" s="825">
        <v>73.83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30</v>
      </c>
      <c r="B1174" s="822" t="s">
        <v>2955</v>
      </c>
      <c r="C1174" s="822" t="s">
        <v>2959</v>
      </c>
      <c r="D1174" s="823" t="s">
        <v>4176</v>
      </c>
      <c r="E1174" s="824" t="s">
        <v>2966</v>
      </c>
      <c r="F1174" s="822" t="s">
        <v>2956</v>
      </c>
      <c r="G1174" s="822" t="s">
        <v>3190</v>
      </c>
      <c r="H1174" s="822" t="s">
        <v>329</v>
      </c>
      <c r="I1174" s="822" t="s">
        <v>3560</v>
      </c>
      <c r="J1174" s="822" t="s">
        <v>3561</v>
      </c>
      <c r="K1174" s="822" t="s">
        <v>3562</v>
      </c>
      <c r="L1174" s="825">
        <v>79.11</v>
      </c>
      <c r="M1174" s="825">
        <v>79.11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30</v>
      </c>
      <c r="B1175" s="822" t="s">
        <v>2955</v>
      </c>
      <c r="C1175" s="822" t="s">
        <v>2959</v>
      </c>
      <c r="D1175" s="823" t="s">
        <v>4176</v>
      </c>
      <c r="E1175" s="824" t="s">
        <v>2966</v>
      </c>
      <c r="F1175" s="822" t="s">
        <v>2956</v>
      </c>
      <c r="G1175" s="822" t="s">
        <v>3206</v>
      </c>
      <c r="H1175" s="822" t="s">
        <v>329</v>
      </c>
      <c r="I1175" s="822" t="s">
        <v>3207</v>
      </c>
      <c r="J1175" s="822" t="s">
        <v>1471</v>
      </c>
      <c r="K1175" s="822" t="s">
        <v>3208</v>
      </c>
      <c r="L1175" s="825">
        <v>137.88</v>
      </c>
      <c r="M1175" s="825">
        <v>137.88</v>
      </c>
      <c r="N1175" s="822">
        <v>1</v>
      </c>
      <c r="O1175" s="826">
        <v>0.5</v>
      </c>
      <c r="P1175" s="825"/>
      <c r="Q1175" s="827">
        <v>0</v>
      </c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30</v>
      </c>
      <c r="B1176" s="822" t="s">
        <v>2955</v>
      </c>
      <c r="C1176" s="822" t="s">
        <v>2959</v>
      </c>
      <c r="D1176" s="823" t="s">
        <v>4176</v>
      </c>
      <c r="E1176" s="824" t="s">
        <v>2966</v>
      </c>
      <c r="F1176" s="822" t="s">
        <v>2956</v>
      </c>
      <c r="G1176" s="822" t="s">
        <v>3209</v>
      </c>
      <c r="H1176" s="822" t="s">
        <v>329</v>
      </c>
      <c r="I1176" s="822" t="s">
        <v>4100</v>
      </c>
      <c r="J1176" s="822" t="s">
        <v>4101</v>
      </c>
      <c r="K1176" s="822" t="s">
        <v>2423</v>
      </c>
      <c r="L1176" s="825">
        <v>100.17</v>
      </c>
      <c r="M1176" s="825">
        <v>100.17</v>
      </c>
      <c r="N1176" s="822">
        <v>1</v>
      </c>
      <c r="O1176" s="826">
        <v>0.5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30</v>
      </c>
      <c r="B1177" s="822" t="s">
        <v>2955</v>
      </c>
      <c r="C1177" s="822" t="s">
        <v>2959</v>
      </c>
      <c r="D1177" s="823" t="s">
        <v>4176</v>
      </c>
      <c r="E1177" s="824" t="s">
        <v>2966</v>
      </c>
      <c r="F1177" s="822" t="s">
        <v>2956</v>
      </c>
      <c r="G1177" s="822" t="s">
        <v>3216</v>
      </c>
      <c r="H1177" s="822" t="s">
        <v>329</v>
      </c>
      <c r="I1177" s="822" t="s">
        <v>3953</v>
      </c>
      <c r="J1177" s="822" t="s">
        <v>3218</v>
      </c>
      <c r="K1177" s="822" t="s">
        <v>3954</v>
      </c>
      <c r="L1177" s="825">
        <v>87.87</v>
      </c>
      <c r="M1177" s="825">
        <v>87.87</v>
      </c>
      <c r="N1177" s="822">
        <v>1</v>
      </c>
      <c r="O1177" s="826">
        <v>0.5</v>
      </c>
      <c r="P1177" s="825"/>
      <c r="Q1177" s="827">
        <v>0</v>
      </c>
      <c r="R1177" s="822"/>
      <c r="S1177" s="827">
        <v>0</v>
      </c>
      <c r="T1177" s="826"/>
      <c r="U1177" s="828">
        <v>0</v>
      </c>
    </row>
    <row r="1178" spans="1:21" ht="14.45" customHeight="1" x14ac:dyDescent="0.2">
      <c r="A1178" s="821">
        <v>30</v>
      </c>
      <c r="B1178" s="822" t="s">
        <v>2955</v>
      </c>
      <c r="C1178" s="822" t="s">
        <v>2959</v>
      </c>
      <c r="D1178" s="823" t="s">
        <v>4176</v>
      </c>
      <c r="E1178" s="824" t="s">
        <v>2966</v>
      </c>
      <c r="F1178" s="822" t="s">
        <v>2956</v>
      </c>
      <c r="G1178" s="822" t="s">
        <v>3219</v>
      </c>
      <c r="H1178" s="822" t="s">
        <v>329</v>
      </c>
      <c r="I1178" s="822" t="s">
        <v>3220</v>
      </c>
      <c r="J1178" s="822" t="s">
        <v>3221</v>
      </c>
      <c r="K1178" s="822" t="s">
        <v>3222</v>
      </c>
      <c r="L1178" s="825">
        <v>311.02</v>
      </c>
      <c r="M1178" s="825">
        <v>311.02</v>
      </c>
      <c r="N1178" s="822">
        <v>1</v>
      </c>
      <c r="O1178" s="826">
        <v>0.5</v>
      </c>
      <c r="P1178" s="825"/>
      <c r="Q1178" s="827">
        <v>0</v>
      </c>
      <c r="R1178" s="822"/>
      <c r="S1178" s="827">
        <v>0</v>
      </c>
      <c r="T1178" s="826"/>
      <c r="U1178" s="828">
        <v>0</v>
      </c>
    </row>
    <row r="1179" spans="1:21" ht="14.45" customHeight="1" x14ac:dyDescent="0.2">
      <c r="A1179" s="821">
        <v>30</v>
      </c>
      <c r="B1179" s="822" t="s">
        <v>2955</v>
      </c>
      <c r="C1179" s="822" t="s">
        <v>2959</v>
      </c>
      <c r="D1179" s="823" t="s">
        <v>4176</v>
      </c>
      <c r="E1179" s="824" t="s">
        <v>2966</v>
      </c>
      <c r="F1179" s="822" t="s">
        <v>2956</v>
      </c>
      <c r="G1179" s="822" t="s">
        <v>3219</v>
      </c>
      <c r="H1179" s="822" t="s">
        <v>329</v>
      </c>
      <c r="I1179" s="822" t="s">
        <v>4150</v>
      </c>
      <c r="J1179" s="822" t="s">
        <v>726</v>
      </c>
      <c r="K1179" s="822" t="s">
        <v>4151</v>
      </c>
      <c r="L1179" s="825">
        <v>0</v>
      </c>
      <c r="M1179" s="825">
        <v>0</v>
      </c>
      <c r="N1179" s="822">
        <v>1</v>
      </c>
      <c r="O1179" s="826">
        <v>0.5</v>
      </c>
      <c r="P1179" s="825"/>
      <c r="Q1179" s="827"/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30</v>
      </c>
      <c r="B1180" s="822" t="s">
        <v>2955</v>
      </c>
      <c r="C1180" s="822" t="s">
        <v>2959</v>
      </c>
      <c r="D1180" s="823" t="s">
        <v>4176</v>
      </c>
      <c r="E1180" s="824" t="s">
        <v>2966</v>
      </c>
      <c r="F1180" s="822" t="s">
        <v>2956</v>
      </c>
      <c r="G1180" s="822" t="s">
        <v>4152</v>
      </c>
      <c r="H1180" s="822" t="s">
        <v>587</v>
      </c>
      <c r="I1180" s="822" t="s">
        <v>2462</v>
      </c>
      <c r="J1180" s="822" t="s">
        <v>2463</v>
      </c>
      <c r="K1180" s="822" t="s">
        <v>2464</v>
      </c>
      <c r="L1180" s="825">
        <v>218.73</v>
      </c>
      <c r="M1180" s="825">
        <v>218.73</v>
      </c>
      <c r="N1180" s="822">
        <v>1</v>
      </c>
      <c r="O1180" s="826">
        <v>0.5</v>
      </c>
      <c r="P1180" s="825">
        <v>218.73</v>
      </c>
      <c r="Q1180" s="827">
        <v>1</v>
      </c>
      <c r="R1180" s="822">
        <v>1</v>
      </c>
      <c r="S1180" s="827">
        <v>1</v>
      </c>
      <c r="T1180" s="826">
        <v>0.5</v>
      </c>
      <c r="U1180" s="828">
        <v>1</v>
      </c>
    </row>
    <row r="1181" spans="1:21" ht="14.45" customHeight="1" x14ac:dyDescent="0.2">
      <c r="A1181" s="821">
        <v>30</v>
      </c>
      <c r="B1181" s="822" t="s">
        <v>2955</v>
      </c>
      <c r="C1181" s="822" t="s">
        <v>2959</v>
      </c>
      <c r="D1181" s="823" t="s">
        <v>4176</v>
      </c>
      <c r="E1181" s="824" t="s">
        <v>2966</v>
      </c>
      <c r="F1181" s="822" t="s">
        <v>2956</v>
      </c>
      <c r="G1181" s="822" t="s">
        <v>3589</v>
      </c>
      <c r="H1181" s="822" t="s">
        <v>587</v>
      </c>
      <c r="I1181" s="822" t="s">
        <v>2744</v>
      </c>
      <c r="J1181" s="822" t="s">
        <v>750</v>
      </c>
      <c r="K1181" s="822" t="s">
        <v>2745</v>
      </c>
      <c r="L1181" s="825">
        <v>0</v>
      </c>
      <c r="M1181" s="825">
        <v>0</v>
      </c>
      <c r="N1181" s="822">
        <v>1</v>
      </c>
      <c r="O1181" s="826">
        <v>0.5</v>
      </c>
      <c r="P1181" s="825">
        <v>0</v>
      </c>
      <c r="Q1181" s="827"/>
      <c r="R1181" s="822">
        <v>1</v>
      </c>
      <c r="S1181" s="827">
        <v>1</v>
      </c>
      <c r="T1181" s="826">
        <v>0.5</v>
      </c>
      <c r="U1181" s="828">
        <v>1</v>
      </c>
    </row>
    <row r="1182" spans="1:21" ht="14.45" customHeight="1" x14ac:dyDescent="0.2">
      <c r="A1182" s="821">
        <v>30</v>
      </c>
      <c r="B1182" s="822" t="s">
        <v>2955</v>
      </c>
      <c r="C1182" s="822" t="s">
        <v>2959</v>
      </c>
      <c r="D1182" s="823" t="s">
        <v>4176</v>
      </c>
      <c r="E1182" s="824" t="s">
        <v>2966</v>
      </c>
      <c r="F1182" s="822" t="s">
        <v>2956</v>
      </c>
      <c r="G1182" s="822" t="s">
        <v>1574</v>
      </c>
      <c r="H1182" s="822" t="s">
        <v>587</v>
      </c>
      <c r="I1182" s="822" t="s">
        <v>2336</v>
      </c>
      <c r="J1182" s="822" t="s">
        <v>2337</v>
      </c>
      <c r="K1182" s="822" t="s">
        <v>2338</v>
      </c>
      <c r="L1182" s="825">
        <v>93.75</v>
      </c>
      <c r="M1182" s="825">
        <v>93.75</v>
      </c>
      <c r="N1182" s="822">
        <v>1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30</v>
      </c>
      <c r="B1183" s="822" t="s">
        <v>2955</v>
      </c>
      <c r="C1183" s="822" t="s">
        <v>2959</v>
      </c>
      <c r="D1183" s="823" t="s">
        <v>4176</v>
      </c>
      <c r="E1183" s="824" t="s">
        <v>2966</v>
      </c>
      <c r="F1183" s="822" t="s">
        <v>2956</v>
      </c>
      <c r="G1183" s="822" t="s">
        <v>1574</v>
      </c>
      <c r="H1183" s="822" t="s">
        <v>587</v>
      </c>
      <c r="I1183" s="822" t="s">
        <v>2341</v>
      </c>
      <c r="J1183" s="822" t="s">
        <v>2342</v>
      </c>
      <c r="K1183" s="822" t="s">
        <v>2343</v>
      </c>
      <c r="L1183" s="825">
        <v>120.61</v>
      </c>
      <c r="M1183" s="825">
        <v>241.22</v>
      </c>
      <c r="N1183" s="822">
        <v>2</v>
      </c>
      <c r="O1183" s="826">
        <v>1.5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30</v>
      </c>
      <c r="B1184" s="822" t="s">
        <v>2955</v>
      </c>
      <c r="C1184" s="822" t="s">
        <v>2959</v>
      </c>
      <c r="D1184" s="823" t="s">
        <v>4176</v>
      </c>
      <c r="E1184" s="824" t="s">
        <v>2966</v>
      </c>
      <c r="F1184" s="822" t="s">
        <v>2956</v>
      </c>
      <c r="G1184" s="822" t="s">
        <v>3231</v>
      </c>
      <c r="H1184" s="822" t="s">
        <v>587</v>
      </c>
      <c r="I1184" s="822" t="s">
        <v>3232</v>
      </c>
      <c r="J1184" s="822" t="s">
        <v>889</v>
      </c>
      <c r="K1184" s="822" t="s">
        <v>3233</v>
      </c>
      <c r="L1184" s="825">
        <v>1544.99</v>
      </c>
      <c r="M1184" s="825">
        <v>4634.97</v>
      </c>
      <c r="N1184" s="822">
        <v>3</v>
      </c>
      <c r="O1184" s="826">
        <v>1.5</v>
      </c>
      <c r="P1184" s="825">
        <v>1544.99</v>
      </c>
      <c r="Q1184" s="827">
        <v>0.33333333333333331</v>
      </c>
      <c r="R1184" s="822">
        <v>1</v>
      </c>
      <c r="S1184" s="827">
        <v>0.33333333333333331</v>
      </c>
      <c r="T1184" s="826">
        <v>0.5</v>
      </c>
      <c r="U1184" s="828">
        <v>0.33333333333333331</v>
      </c>
    </row>
    <row r="1185" spans="1:21" ht="14.45" customHeight="1" x14ac:dyDescent="0.2">
      <c r="A1185" s="821">
        <v>30</v>
      </c>
      <c r="B1185" s="822" t="s">
        <v>2955</v>
      </c>
      <c r="C1185" s="822" t="s">
        <v>2959</v>
      </c>
      <c r="D1185" s="823" t="s">
        <v>4176</v>
      </c>
      <c r="E1185" s="824" t="s">
        <v>2966</v>
      </c>
      <c r="F1185" s="822" t="s">
        <v>2956</v>
      </c>
      <c r="G1185" s="822" t="s">
        <v>3604</v>
      </c>
      <c r="H1185" s="822" t="s">
        <v>329</v>
      </c>
      <c r="I1185" s="822" t="s">
        <v>3805</v>
      </c>
      <c r="J1185" s="822" t="s">
        <v>3606</v>
      </c>
      <c r="K1185" s="822" t="s">
        <v>3806</v>
      </c>
      <c r="L1185" s="825">
        <v>109.17</v>
      </c>
      <c r="M1185" s="825">
        <v>218.34</v>
      </c>
      <c r="N1185" s="822">
        <v>2</v>
      </c>
      <c r="O1185" s="826">
        <v>1.5</v>
      </c>
      <c r="P1185" s="825">
        <v>109.17</v>
      </c>
      <c r="Q1185" s="827">
        <v>0.5</v>
      </c>
      <c r="R1185" s="822">
        <v>1</v>
      </c>
      <c r="S1185" s="827">
        <v>0.5</v>
      </c>
      <c r="T1185" s="826">
        <v>1</v>
      </c>
      <c r="U1185" s="828">
        <v>0.66666666666666663</v>
      </c>
    </row>
    <row r="1186" spans="1:21" ht="14.45" customHeight="1" x14ac:dyDescent="0.2">
      <c r="A1186" s="821">
        <v>30</v>
      </c>
      <c r="B1186" s="822" t="s">
        <v>2955</v>
      </c>
      <c r="C1186" s="822" t="s">
        <v>2959</v>
      </c>
      <c r="D1186" s="823" t="s">
        <v>4176</v>
      </c>
      <c r="E1186" s="824" t="s">
        <v>2966</v>
      </c>
      <c r="F1186" s="822" t="s">
        <v>2956</v>
      </c>
      <c r="G1186" s="822" t="s">
        <v>3604</v>
      </c>
      <c r="H1186" s="822" t="s">
        <v>329</v>
      </c>
      <c r="I1186" s="822" t="s">
        <v>4153</v>
      </c>
      <c r="J1186" s="822" t="s">
        <v>4154</v>
      </c>
      <c r="K1186" s="822" t="s">
        <v>4155</v>
      </c>
      <c r="L1186" s="825">
        <v>218.32</v>
      </c>
      <c r="M1186" s="825">
        <v>218.32</v>
      </c>
      <c r="N1186" s="822">
        <v>1</v>
      </c>
      <c r="O1186" s="826">
        <v>0.5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30</v>
      </c>
      <c r="B1187" s="822" t="s">
        <v>2955</v>
      </c>
      <c r="C1187" s="822" t="s">
        <v>2959</v>
      </c>
      <c r="D1187" s="823" t="s">
        <v>4176</v>
      </c>
      <c r="E1187" s="824" t="s">
        <v>2966</v>
      </c>
      <c r="F1187" s="822" t="s">
        <v>2956</v>
      </c>
      <c r="G1187" s="822" t="s">
        <v>3234</v>
      </c>
      <c r="H1187" s="822" t="s">
        <v>587</v>
      </c>
      <c r="I1187" s="822" t="s">
        <v>3235</v>
      </c>
      <c r="J1187" s="822" t="s">
        <v>1094</v>
      </c>
      <c r="K1187" s="822" t="s">
        <v>3236</v>
      </c>
      <c r="L1187" s="825">
        <v>414.07</v>
      </c>
      <c r="M1187" s="825">
        <v>828.14</v>
      </c>
      <c r="N1187" s="822">
        <v>2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30</v>
      </c>
      <c r="B1188" s="822" t="s">
        <v>2955</v>
      </c>
      <c r="C1188" s="822" t="s">
        <v>2959</v>
      </c>
      <c r="D1188" s="823" t="s">
        <v>4176</v>
      </c>
      <c r="E1188" s="824" t="s">
        <v>2966</v>
      </c>
      <c r="F1188" s="822" t="s">
        <v>2956</v>
      </c>
      <c r="G1188" s="822" t="s">
        <v>3240</v>
      </c>
      <c r="H1188" s="822" t="s">
        <v>329</v>
      </c>
      <c r="I1188" s="822" t="s">
        <v>4023</v>
      </c>
      <c r="J1188" s="822" t="s">
        <v>3242</v>
      </c>
      <c r="K1188" s="822" t="s">
        <v>4024</v>
      </c>
      <c r="L1188" s="825">
        <v>99.94</v>
      </c>
      <c r="M1188" s="825">
        <v>99.94</v>
      </c>
      <c r="N1188" s="822">
        <v>1</v>
      </c>
      <c r="O1188" s="826">
        <v>1</v>
      </c>
      <c r="P1188" s="825">
        <v>99.94</v>
      </c>
      <c r="Q1188" s="827">
        <v>1</v>
      </c>
      <c r="R1188" s="822">
        <v>1</v>
      </c>
      <c r="S1188" s="827">
        <v>1</v>
      </c>
      <c r="T1188" s="826">
        <v>1</v>
      </c>
      <c r="U1188" s="828">
        <v>1</v>
      </c>
    </row>
    <row r="1189" spans="1:21" ht="14.45" customHeight="1" x14ac:dyDescent="0.2">
      <c r="A1189" s="821">
        <v>30</v>
      </c>
      <c r="B1189" s="822" t="s">
        <v>2955</v>
      </c>
      <c r="C1189" s="822" t="s">
        <v>2959</v>
      </c>
      <c r="D1189" s="823" t="s">
        <v>4176</v>
      </c>
      <c r="E1189" s="824" t="s">
        <v>2966</v>
      </c>
      <c r="F1189" s="822" t="s">
        <v>2956</v>
      </c>
      <c r="G1189" s="822" t="s">
        <v>3240</v>
      </c>
      <c r="H1189" s="822" t="s">
        <v>329</v>
      </c>
      <c r="I1189" s="822" t="s">
        <v>3245</v>
      </c>
      <c r="J1189" s="822" t="s">
        <v>1588</v>
      </c>
      <c r="K1189" s="822" t="s">
        <v>3246</v>
      </c>
      <c r="L1189" s="825">
        <v>50.32</v>
      </c>
      <c r="M1189" s="825">
        <v>251.60000000000002</v>
      </c>
      <c r="N1189" s="822">
        <v>5</v>
      </c>
      <c r="O1189" s="826">
        <v>4</v>
      </c>
      <c r="P1189" s="825">
        <v>100.64</v>
      </c>
      <c r="Q1189" s="827">
        <v>0.39999999999999997</v>
      </c>
      <c r="R1189" s="822">
        <v>2</v>
      </c>
      <c r="S1189" s="827">
        <v>0.4</v>
      </c>
      <c r="T1189" s="826">
        <v>1</v>
      </c>
      <c r="U1189" s="828">
        <v>0.25</v>
      </c>
    </row>
    <row r="1190" spans="1:21" ht="14.45" customHeight="1" x14ac:dyDescent="0.2">
      <c r="A1190" s="821">
        <v>30</v>
      </c>
      <c r="B1190" s="822" t="s">
        <v>2955</v>
      </c>
      <c r="C1190" s="822" t="s">
        <v>2959</v>
      </c>
      <c r="D1190" s="823" t="s">
        <v>4176</v>
      </c>
      <c r="E1190" s="824" t="s">
        <v>2966</v>
      </c>
      <c r="F1190" s="822" t="s">
        <v>2956</v>
      </c>
      <c r="G1190" s="822" t="s">
        <v>3259</v>
      </c>
      <c r="H1190" s="822" t="s">
        <v>587</v>
      </c>
      <c r="I1190" s="822" t="s">
        <v>2539</v>
      </c>
      <c r="J1190" s="822" t="s">
        <v>2533</v>
      </c>
      <c r="K1190" s="822" t="s">
        <v>2540</v>
      </c>
      <c r="L1190" s="825">
        <v>84.18</v>
      </c>
      <c r="M1190" s="825">
        <v>168.36</v>
      </c>
      <c r="N1190" s="822">
        <v>2</v>
      </c>
      <c r="O1190" s="826">
        <v>1.5</v>
      </c>
      <c r="P1190" s="825">
        <v>84.18</v>
      </c>
      <c r="Q1190" s="827">
        <v>0.5</v>
      </c>
      <c r="R1190" s="822">
        <v>1</v>
      </c>
      <c r="S1190" s="827">
        <v>0.5</v>
      </c>
      <c r="T1190" s="826">
        <v>0.5</v>
      </c>
      <c r="U1190" s="828">
        <v>0.33333333333333331</v>
      </c>
    </row>
    <row r="1191" spans="1:21" ht="14.45" customHeight="1" x14ac:dyDescent="0.2">
      <c r="A1191" s="821">
        <v>30</v>
      </c>
      <c r="B1191" s="822" t="s">
        <v>2955</v>
      </c>
      <c r="C1191" s="822" t="s">
        <v>2959</v>
      </c>
      <c r="D1191" s="823" t="s">
        <v>4176</v>
      </c>
      <c r="E1191" s="824" t="s">
        <v>2966</v>
      </c>
      <c r="F1191" s="822" t="s">
        <v>2956</v>
      </c>
      <c r="G1191" s="822" t="s">
        <v>3259</v>
      </c>
      <c r="H1191" s="822" t="s">
        <v>329</v>
      </c>
      <c r="I1191" s="822" t="s">
        <v>3261</v>
      </c>
      <c r="J1191" s="822" t="s">
        <v>935</v>
      </c>
      <c r="K1191" s="822" t="s">
        <v>2546</v>
      </c>
      <c r="L1191" s="825">
        <v>49.08</v>
      </c>
      <c r="M1191" s="825">
        <v>49.08</v>
      </c>
      <c r="N1191" s="822">
        <v>1</v>
      </c>
      <c r="O1191" s="826">
        <v>1</v>
      </c>
      <c r="P1191" s="825">
        <v>49.08</v>
      </c>
      <c r="Q1191" s="827">
        <v>1</v>
      </c>
      <c r="R1191" s="822">
        <v>1</v>
      </c>
      <c r="S1191" s="827">
        <v>1</v>
      </c>
      <c r="T1191" s="826">
        <v>1</v>
      </c>
      <c r="U1191" s="828">
        <v>1</v>
      </c>
    </row>
    <row r="1192" spans="1:21" ht="14.45" customHeight="1" x14ac:dyDescent="0.2">
      <c r="A1192" s="821">
        <v>30</v>
      </c>
      <c r="B1192" s="822" t="s">
        <v>2955</v>
      </c>
      <c r="C1192" s="822" t="s">
        <v>2959</v>
      </c>
      <c r="D1192" s="823" t="s">
        <v>4176</v>
      </c>
      <c r="E1192" s="824" t="s">
        <v>2966</v>
      </c>
      <c r="F1192" s="822" t="s">
        <v>2956</v>
      </c>
      <c r="G1192" s="822" t="s">
        <v>3259</v>
      </c>
      <c r="H1192" s="822" t="s">
        <v>329</v>
      </c>
      <c r="I1192" s="822" t="s">
        <v>2878</v>
      </c>
      <c r="J1192" s="822" t="s">
        <v>935</v>
      </c>
      <c r="K1192" s="822" t="s">
        <v>938</v>
      </c>
      <c r="L1192" s="825">
        <v>84.18</v>
      </c>
      <c r="M1192" s="825">
        <v>84.18</v>
      </c>
      <c r="N1192" s="822">
        <v>1</v>
      </c>
      <c r="O1192" s="826">
        <v>0.5</v>
      </c>
      <c r="P1192" s="825">
        <v>84.18</v>
      </c>
      <c r="Q1192" s="827">
        <v>1</v>
      </c>
      <c r="R1192" s="822">
        <v>1</v>
      </c>
      <c r="S1192" s="827">
        <v>1</v>
      </c>
      <c r="T1192" s="826">
        <v>0.5</v>
      </c>
      <c r="U1192" s="828">
        <v>1</v>
      </c>
    </row>
    <row r="1193" spans="1:21" ht="14.45" customHeight="1" x14ac:dyDescent="0.2">
      <c r="A1193" s="821">
        <v>30</v>
      </c>
      <c r="B1193" s="822" t="s">
        <v>2955</v>
      </c>
      <c r="C1193" s="822" t="s">
        <v>2959</v>
      </c>
      <c r="D1193" s="823" t="s">
        <v>4176</v>
      </c>
      <c r="E1193" s="824" t="s">
        <v>2966</v>
      </c>
      <c r="F1193" s="822" t="s">
        <v>2956</v>
      </c>
      <c r="G1193" s="822" t="s">
        <v>3259</v>
      </c>
      <c r="H1193" s="822" t="s">
        <v>587</v>
      </c>
      <c r="I1193" s="822" t="s">
        <v>2542</v>
      </c>
      <c r="J1193" s="822" t="s">
        <v>935</v>
      </c>
      <c r="K1193" s="822" t="s">
        <v>936</v>
      </c>
      <c r="L1193" s="825">
        <v>63.14</v>
      </c>
      <c r="M1193" s="825">
        <v>126.28</v>
      </c>
      <c r="N1193" s="822">
        <v>2</v>
      </c>
      <c r="O1193" s="826">
        <v>1</v>
      </c>
      <c r="P1193" s="825">
        <v>63.14</v>
      </c>
      <c r="Q1193" s="827">
        <v>0.5</v>
      </c>
      <c r="R1193" s="822">
        <v>1</v>
      </c>
      <c r="S1193" s="827">
        <v>0.5</v>
      </c>
      <c r="T1193" s="826">
        <v>0.5</v>
      </c>
      <c r="U1193" s="828">
        <v>0.5</v>
      </c>
    </row>
    <row r="1194" spans="1:21" ht="14.45" customHeight="1" x14ac:dyDescent="0.2">
      <c r="A1194" s="821">
        <v>30</v>
      </c>
      <c r="B1194" s="822" t="s">
        <v>2955</v>
      </c>
      <c r="C1194" s="822" t="s">
        <v>2959</v>
      </c>
      <c r="D1194" s="823" t="s">
        <v>4176</v>
      </c>
      <c r="E1194" s="824" t="s">
        <v>2966</v>
      </c>
      <c r="F1194" s="822" t="s">
        <v>2956</v>
      </c>
      <c r="G1194" s="822" t="s">
        <v>3259</v>
      </c>
      <c r="H1194" s="822" t="s">
        <v>587</v>
      </c>
      <c r="I1194" s="822" t="s">
        <v>2545</v>
      </c>
      <c r="J1194" s="822" t="s">
        <v>935</v>
      </c>
      <c r="K1194" s="822" t="s">
        <v>2546</v>
      </c>
      <c r="L1194" s="825">
        <v>49.08</v>
      </c>
      <c r="M1194" s="825">
        <v>98.16</v>
      </c>
      <c r="N1194" s="822">
        <v>2</v>
      </c>
      <c r="O1194" s="826">
        <v>1</v>
      </c>
      <c r="P1194" s="825">
        <v>49.08</v>
      </c>
      <c r="Q1194" s="827">
        <v>0.5</v>
      </c>
      <c r="R1194" s="822">
        <v>1</v>
      </c>
      <c r="S1194" s="827">
        <v>0.5</v>
      </c>
      <c r="T1194" s="826">
        <v>0.5</v>
      </c>
      <c r="U1194" s="828">
        <v>0.5</v>
      </c>
    </row>
    <row r="1195" spans="1:21" ht="14.45" customHeight="1" x14ac:dyDescent="0.2">
      <c r="A1195" s="821">
        <v>30</v>
      </c>
      <c r="B1195" s="822" t="s">
        <v>2955</v>
      </c>
      <c r="C1195" s="822" t="s">
        <v>2959</v>
      </c>
      <c r="D1195" s="823" t="s">
        <v>4176</v>
      </c>
      <c r="E1195" s="824" t="s">
        <v>2966</v>
      </c>
      <c r="F1195" s="822" t="s">
        <v>2956</v>
      </c>
      <c r="G1195" s="822" t="s">
        <v>4156</v>
      </c>
      <c r="H1195" s="822" t="s">
        <v>587</v>
      </c>
      <c r="I1195" s="822" t="s">
        <v>4157</v>
      </c>
      <c r="J1195" s="822" t="s">
        <v>4158</v>
      </c>
      <c r="K1195" s="822" t="s">
        <v>4159</v>
      </c>
      <c r="L1195" s="825">
        <v>375.96</v>
      </c>
      <c r="M1195" s="825">
        <v>375.96</v>
      </c>
      <c r="N1195" s="822">
        <v>1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30</v>
      </c>
      <c r="B1196" s="822" t="s">
        <v>2955</v>
      </c>
      <c r="C1196" s="822" t="s">
        <v>2959</v>
      </c>
      <c r="D1196" s="823" t="s">
        <v>4176</v>
      </c>
      <c r="E1196" s="824" t="s">
        <v>2966</v>
      </c>
      <c r="F1196" s="822" t="s">
        <v>2956</v>
      </c>
      <c r="G1196" s="822" t="s">
        <v>3270</v>
      </c>
      <c r="H1196" s="822" t="s">
        <v>329</v>
      </c>
      <c r="I1196" s="822" t="s">
        <v>3271</v>
      </c>
      <c r="J1196" s="822" t="s">
        <v>1199</v>
      </c>
      <c r="K1196" s="822" t="s">
        <v>1200</v>
      </c>
      <c r="L1196" s="825">
        <v>121.92</v>
      </c>
      <c r="M1196" s="825">
        <v>1097.28</v>
      </c>
      <c r="N1196" s="822">
        <v>9</v>
      </c>
      <c r="O1196" s="826">
        <v>4.5</v>
      </c>
      <c r="P1196" s="825">
        <v>365.76</v>
      </c>
      <c r="Q1196" s="827">
        <v>0.33333333333333331</v>
      </c>
      <c r="R1196" s="822">
        <v>3</v>
      </c>
      <c r="S1196" s="827">
        <v>0.33333333333333331</v>
      </c>
      <c r="T1196" s="826">
        <v>0.5</v>
      </c>
      <c r="U1196" s="828">
        <v>0.1111111111111111</v>
      </c>
    </row>
    <row r="1197" spans="1:21" ht="14.45" customHeight="1" x14ac:dyDescent="0.2">
      <c r="A1197" s="821">
        <v>30</v>
      </c>
      <c r="B1197" s="822" t="s">
        <v>2955</v>
      </c>
      <c r="C1197" s="822" t="s">
        <v>2959</v>
      </c>
      <c r="D1197" s="823" t="s">
        <v>4176</v>
      </c>
      <c r="E1197" s="824" t="s">
        <v>2966</v>
      </c>
      <c r="F1197" s="822" t="s">
        <v>2956</v>
      </c>
      <c r="G1197" s="822" t="s">
        <v>3270</v>
      </c>
      <c r="H1197" s="822" t="s">
        <v>329</v>
      </c>
      <c r="I1197" s="822" t="s">
        <v>3271</v>
      </c>
      <c r="J1197" s="822" t="s">
        <v>1199</v>
      </c>
      <c r="K1197" s="822" t="s">
        <v>1200</v>
      </c>
      <c r="L1197" s="825">
        <v>107.27</v>
      </c>
      <c r="M1197" s="825">
        <v>107.27</v>
      </c>
      <c r="N1197" s="822">
        <v>1</v>
      </c>
      <c r="O1197" s="826">
        <v>1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30</v>
      </c>
      <c r="B1198" s="822" t="s">
        <v>2955</v>
      </c>
      <c r="C1198" s="822" t="s">
        <v>2959</v>
      </c>
      <c r="D1198" s="823" t="s">
        <v>4176</v>
      </c>
      <c r="E1198" s="824" t="s">
        <v>2966</v>
      </c>
      <c r="F1198" s="822" t="s">
        <v>2958</v>
      </c>
      <c r="G1198" s="822" t="s">
        <v>3272</v>
      </c>
      <c r="H1198" s="822" t="s">
        <v>329</v>
      </c>
      <c r="I1198" s="822" t="s">
        <v>3875</v>
      </c>
      <c r="J1198" s="822" t="s">
        <v>3876</v>
      </c>
      <c r="K1198" s="822" t="s">
        <v>3877</v>
      </c>
      <c r="L1198" s="825">
        <v>3500</v>
      </c>
      <c r="M1198" s="825">
        <v>7000</v>
      </c>
      <c r="N1198" s="822">
        <v>2</v>
      </c>
      <c r="O1198" s="826">
        <v>2</v>
      </c>
      <c r="P1198" s="825"/>
      <c r="Q1198" s="827">
        <v>0</v>
      </c>
      <c r="R1198" s="822"/>
      <c r="S1198" s="827">
        <v>0</v>
      </c>
      <c r="T1198" s="826"/>
      <c r="U1198" s="828">
        <v>0</v>
      </c>
    </row>
    <row r="1199" spans="1:21" ht="14.45" customHeight="1" x14ac:dyDescent="0.2">
      <c r="A1199" s="821">
        <v>30</v>
      </c>
      <c r="B1199" s="822" t="s">
        <v>2955</v>
      </c>
      <c r="C1199" s="822" t="s">
        <v>2959</v>
      </c>
      <c r="D1199" s="823" t="s">
        <v>4176</v>
      </c>
      <c r="E1199" s="824" t="s">
        <v>2966</v>
      </c>
      <c r="F1199" s="822" t="s">
        <v>2958</v>
      </c>
      <c r="G1199" s="822" t="s">
        <v>3272</v>
      </c>
      <c r="H1199" s="822" t="s">
        <v>329</v>
      </c>
      <c r="I1199" s="822" t="s">
        <v>4160</v>
      </c>
      <c r="J1199" s="822" t="s">
        <v>4161</v>
      </c>
      <c r="K1199" s="822" t="s">
        <v>4162</v>
      </c>
      <c r="L1199" s="825">
        <v>249.55</v>
      </c>
      <c r="M1199" s="825">
        <v>499.1</v>
      </c>
      <c r="N1199" s="822">
        <v>2</v>
      </c>
      <c r="O1199" s="826">
        <v>1</v>
      </c>
      <c r="P1199" s="825">
        <v>499.1</v>
      </c>
      <c r="Q1199" s="827">
        <v>1</v>
      </c>
      <c r="R1199" s="822">
        <v>2</v>
      </c>
      <c r="S1199" s="827">
        <v>1</v>
      </c>
      <c r="T1199" s="826">
        <v>1</v>
      </c>
      <c r="U1199" s="828">
        <v>1</v>
      </c>
    </row>
    <row r="1200" spans="1:21" ht="14.45" customHeight="1" x14ac:dyDescent="0.2">
      <c r="A1200" s="821">
        <v>30</v>
      </c>
      <c r="B1200" s="822" t="s">
        <v>2955</v>
      </c>
      <c r="C1200" s="822" t="s">
        <v>2959</v>
      </c>
      <c r="D1200" s="823" t="s">
        <v>4176</v>
      </c>
      <c r="E1200" s="824" t="s">
        <v>2966</v>
      </c>
      <c r="F1200" s="822" t="s">
        <v>2958</v>
      </c>
      <c r="G1200" s="822" t="s">
        <v>3272</v>
      </c>
      <c r="H1200" s="822" t="s">
        <v>329</v>
      </c>
      <c r="I1200" s="822" t="s">
        <v>4163</v>
      </c>
      <c r="J1200" s="822" t="s">
        <v>4164</v>
      </c>
      <c r="K1200" s="822" t="s">
        <v>4038</v>
      </c>
      <c r="L1200" s="825">
        <v>3500</v>
      </c>
      <c r="M1200" s="825">
        <v>7000</v>
      </c>
      <c r="N1200" s="822">
        <v>2</v>
      </c>
      <c r="O1200" s="826">
        <v>2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30</v>
      </c>
      <c r="B1201" s="822" t="s">
        <v>2955</v>
      </c>
      <c r="C1201" s="822" t="s">
        <v>2959</v>
      </c>
      <c r="D1201" s="823" t="s">
        <v>4176</v>
      </c>
      <c r="E1201" s="824" t="s">
        <v>2966</v>
      </c>
      <c r="F1201" s="822" t="s">
        <v>2958</v>
      </c>
      <c r="G1201" s="822" t="s">
        <v>3272</v>
      </c>
      <c r="H1201" s="822" t="s">
        <v>329</v>
      </c>
      <c r="I1201" s="822" t="s">
        <v>4165</v>
      </c>
      <c r="J1201" s="822" t="s">
        <v>4166</v>
      </c>
      <c r="K1201" s="822" t="s">
        <v>4167</v>
      </c>
      <c r="L1201" s="825">
        <v>3799.6</v>
      </c>
      <c r="M1201" s="825">
        <v>3799.6</v>
      </c>
      <c r="N1201" s="822">
        <v>1</v>
      </c>
      <c r="O1201" s="826">
        <v>1</v>
      </c>
      <c r="P1201" s="825">
        <v>3799.6</v>
      </c>
      <c r="Q1201" s="827">
        <v>1</v>
      </c>
      <c r="R1201" s="822">
        <v>1</v>
      </c>
      <c r="S1201" s="827">
        <v>1</v>
      </c>
      <c r="T1201" s="826">
        <v>1</v>
      </c>
      <c r="U1201" s="828">
        <v>1</v>
      </c>
    </row>
    <row r="1202" spans="1:21" ht="14.45" customHeight="1" x14ac:dyDescent="0.2">
      <c r="A1202" s="821">
        <v>30</v>
      </c>
      <c r="B1202" s="822" t="s">
        <v>2955</v>
      </c>
      <c r="C1202" s="822" t="s">
        <v>2959</v>
      </c>
      <c r="D1202" s="823" t="s">
        <v>4176</v>
      </c>
      <c r="E1202" s="824" t="s">
        <v>2966</v>
      </c>
      <c r="F1202" s="822" t="s">
        <v>2958</v>
      </c>
      <c r="G1202" s="822" t="s">
        <v>3272</v>
      </c>
      <c r="H1202" s="822" t="s">
        <v>329</v>
      </c>
      <c r="I1202" s="822" t="s">
        <v>3275</v>
      </c>
      <c r="J1202" s="822" t="s">
        <v>3276</v>
      </c>
      <c r="K1202" s="822" t="s">
        <v>3277</v>
      </c>
      <c r="L1202" s="825">
        <v>5200.3</v>
      </c>
      <c r="M1202" s="825">
        <v>15600.900000000001</v>
      </c>
      <c r="N1202" s="822">
        <v>3</v>
      </c>
      <c r="O1202" s="826">
        <v>3</v>
      </c>
      <c r="P1202" s="825">
        <v>5200.3</v>
      </c>
      <c r="Q1202" s="827">
        <v>0.33333333333333331</v>
      </c>
      <c r="R1202" s="822">
        <v>1</v>
      </c>
      <c r="S1202" s="827">
        <v>0.33333333333333331</v>
      </c>
      <c r="T1202" s="826">
        <v>1</v>
      </c>
      <c r="U1202" s="828">
        <v>0.33333333333333331</v>
      </c>
    </row>
    <row r="1203" spans="1:21" ht="14.45" customHeight="1" x14ac:dyDescent="0.2">
      <c r="A1203" s="821">
        <v>30</v>
      </c>
      <c r="B1203" s="822" t="s">
        <v>2955</v>
      </c>
      <c r="C1203" s="822" t="s">
        <v>2959</v>
      </c>
      <c r="D1203" s="823" t="s">
        <v>4176</v>
      </c>
      <c r="E1203" s="824" t="s">
        <v>2966</v>
      </c>
      <c r="F1203" s="822" t="s">
        <v>2958</v>
      </c>
      <c r="G1203" s="822" t="s">
        <v>3272</v>
      </c>
      <c r="H1203" s="822" t="s">
        <v>329</v>
      </c>
      <c r="I1203" s="822" t="s">
        <v>4168</v>
      </c>
      <c r="J1203" s="822" t="s">
        <v>4169</v>
      </c>
      <c r="K1203" s="822" t="s">
        <v>4170</v>
      </c>
      <c r="L1203" s="825">
        <v>449.65</v>
      </c>
      <c r="M1203" s="825">
        <v>449.65</v>
      </c>
      <c r="N1203" s="822">
        <v>1</v>
      </c>
      <c r="O1203" s="826">
        <v>1</v>
      </c>
      <c r="P1203" s="825">
        <v>449.65</v>
      </c>
      <c r="Q1203" s="827">
        <v>1</v>
      </c>
      <c r="R1203" s="822">
        <v>1</v>
      </c>
      <c r="S1203" s="827">
        <v>1</v>
      </c>
      <c r="T1203" s="826">
        <v>1</v>
      </c>
      <c r="U1203" s="828">
        <v>1</v>
      </c>
    </row>
    <row r="1204" spans="1:21" ht="14.45" customHeight="1" x14ac:dyDescent="0.2">
      <c r="A1204" s="821">
        <v>30</v>
      </c>
      <c r="B1204" s="822" t="s">
        <v>2955</v>
      </c>
      <c r="C1204" s="822" t="s">
        <v>2959</v>
      </c>
      <c r="D1204" s="823" t="s">
        <v>4176</v>
      </c>
      <c r="E1204" s="824" t="s">
        <v>2971</v>
      </c>
      <c r="F1204" s="822" t="s">
        <v>2956</v>
      </c>
      <c r="G1204" s="822" t="s">
        <v>2995</v>
      </c>
      <c r="H1204" s="822" t="s">
        <v>587</v>
      </c>
      <c r="I1204" s="822" t="s">
        <v>2444</v>
      </c>
      <c r="J1204" s="822" t="s">
        <v>702</v>
      </c>
      <c r="K1204" s="822" t="s">
        <v>709</v>
      </c>
      <c r="L1204" s="825">
        <v>35.11</v>
      </c>
      <c r="M1204" s="825">
        <v>35.11</v>
      </c>
      <c r="N1204" s="822">
        <v>1</v>
      </c>
      <c r="O1204" s="826">
        <v>1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30</v>
      </c>
      <c r="B1205" s="822" t="s">
        <v>2955</v>
      </c>
      <c r="C1205" s="822" t="s">
        <v>2959</v>
      </c>
      <c r="D1205" s="823" t="s">
        <v>4176</v>
      </c>
      <c r="E1205" s="824" t="s">
        <v>2971</v>
      </c>
      <c r="F1205" s="822" t="s">
        <v>2956</v>
      </c>
      <c r="G1205" s="822" t="s">
        <v>4171</v>
      </c>
      <c r="H1205" s="822" t="s">
        <v>329</v>
      </c>
      <c r="I1205" s="822" t="s">
        <v>4172</v>
      </c>
      <c r="J1205" s="822" t="s">
        <v>1520</v>
      </c>
      <c r="K1205" s="822" t="s">
        <v>4173</v>
      </c>
      <c r="L1205" s="825">
        <v>175.32</v>
      </c>
      <c r="M1205" s="825">
        <v>175.32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30</v>
      </c>
      <c r="B1206" s="822" t="s">
        <v>2955</v>
      </c>
      <c r="C1206" s="822" t="s">
        <v>2959</v>
      </c>
      <c r="D1206" s="823" t="s">
        <v>4176</v>
      </c>
      <c r="E1206" s="824" t="s">
        <v>2971</v>
      </c>
      <c r="F1206" s="822" t="s">
        <v>2956</v>
      </c>
      <c r="G1206" s="822" t="s">
        <v>3042</v>
      </c>
      <c r="H1206" s="822" t="s">
        <v>587</v>
      </c>
      <c r="I1206" s="822" t="s">
        <v>2400</v>
      </c>
      <c r="J1206" s="822" t="s">
        <v>2401</v>
      </c>
      <c r="K1206" s="822" t="s">
        <v>2402</v>
      </c>
      <c r="L1206" s="825">
        <v>42.51</v>
      </c>
      <c r="M1206" s="825">
        <v>42.51</v>
      </c>
      <c r="N1206" s="822">
        <v>1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30</v>
      </c>
      <c r="B1207" s="822" t="s">
        <v>2955</v>
      </c>
      <c r="C1207" s="822" t="s">
        <v>2959</v>
      </c>
      <c r="D1207" s="823" t="s">
        <v>4176</v>
      </c>
      <c r="E1207" s="824" t="s">
        <v>2971</v>
      </c>
      <c r="F1207" s="822" t="s">
        <v>2956</v>
      </c>
      <c r="G1207" s="822" t="s">
        <v>3466</v>
      </c>
      <c r="H1207" s="822" t="s">
        <v>329</v>
      </c>
      <c r="I1207" s="822" t="s">
        <v>3467</v>
      </c>
      <c r="J1207" s="822" t="s">
        <v>1236</v>
      </c>
      <c r="K1207" s="822" t="s">
        <v>1221</v>
      </c>
      <c r="L1207" s="825">
        <v>80.53</v>
      </c>
      <c r="M1207" s="825">
        <v>80.53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30</v>
      </c>
      <c r="B1208" s="822" t="s">
        <v>2955</v>
      </c>
      <c r="C1208" s="822" t="s">
        <v>2959</v>
      </c>
      <c r="D1208" s="823" t="s">
        <v>4176</v>
      </c>
      <c r="E1208" s="824" t="s">
        <v>2971</v>
      </c>
      <c r="F1208" s="822" t="s">
        <v>2956</v>
      </c>
      <c r="G1208" s="822" t="s">
        <v>4174</v>
      </c>
      <c r="H1208" s="822" t="s">
        <v>329</v>
      </c>
      <c r="I1208" s="822" t="s">
        <v>4175</v>
      </c>
      <c r="J1208" s="822" t="s">
        <v>800</v>
      </c>
      <c r="K1208" s="822" t="s">
        <v>1348</v>
      </c>
      <c r="L1208" s="825">
        <v>38.729999999999997</v>
      </c>
      <c r="M1208" s="825">
        <v>38.729999999999997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30</v>
      </c>
      <c r="B1209" s="822" t="s">
        <v>2955</v>
      </c>
      <c r="C1209" s="822" t="s">
        <v>2959</v>
      </c>
      <c r="D1209" s="823" t="s">
        <v>4176</v>
      </c>
      <c r="E1209" s="824" t="s">
        <v>2971</v>
      </c>
      <c r="F1209" s="822" t="s">
        <v>2956</v>
      </c>
      <c r="G1209" s="822" t="s">
        <v>3143</v>
      </c>
      <c r="H1209" s="822" t="s">
        <v>587</v>
      </c>
      <c r="I1209" s="822" t="s">
        <v>2295</v>
      </c>
      <c r="J1209" s="822" t="s">
        <v>785</v>
      </c>
      <c r="K1209" s="822" t="s">
        <v>2296</v>
      </c>
      <c r="L1209" s="825">
        <v>28.81</v>
      </c>
      <c r="M1209" s="825">
        <v>28.81</v>
      </c>
      <c r="N1209" s="822">
        <v>1</v>
      </c>
      <c r="O1209" s="826">
        <v>1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30</v>
      </c>
      <c r="B1210" s="822" t="s">
        <v>2955</v>
      </c>
      <c r="C1210" s="822" t="s">
        <v>2959</v>
      </c>
      <c r="D1210" s="823" t="s">
        <v>4176</v>
      </c>
      <c r="E1210" s="824" t="s">
        <v>2971</v>
      </c>
      <c r="F1210" s="822" t="s">
        <v>2956</v>
      </c>
      <c r="G1210" s="822" t="s">
        <v>3185</v>
      </c>
      <c r="H1210" s="822" t="s">
        <v>329</v>
      </c>
      <c r="I1210" s="822" t="s">
        <v>3188</v>
      </c>
      <c r="J1210" s="822" t="s">
        <v>1551</v>
      </c>
      <c r="K1210" s="822" t="s">
        <v>1041</v>
      </c>
      <c r="L1210" s="825">
        <v>42.08</v>
      </c>
      <c r="M1210" s="825">
        <v>42.08</v>
      </c>
      <c r="N1210" s="822">
        <v>1</v>
      </c>
      <c r="O1210" s="826">
        <v>1</v>
      </c>
      <c r="P1210" s="825"/>
      <c r="Q1210" s="827">
        <v>0</v>
      </c>
      <c r="R1210" s="822"/>
      <c r="S1210" s="827">
        <v>0</v>
      </c>
      <c r="T1210" s="826"/>
      <c r="U1210" s="828">
        <v>0</v>
      </c>
    </row>
    <row r="1211" spans="1:21" ht="14.45" customHeight="1" x14ac:dyDescent="0.2">
      <c r="A1211" s="821">
        <v>30</v>
      </c>
      <c r="B1211" s="822" t="s">
        <v>2955</v>
      </c>
      <c r="C1211" s="822" t="s">
        <v>2959</v>
      </c>
      <c r="D1211" s="823" t="s">
        <v>4176</v>
      </c>
      <c r="E1211" s="824" t="s">
        <v>2971</v>
      </c>
      <c r="F1211" s="822" t="s">
        <v>2956</v>
      </c>
      <c r="G1211" s="822" t="s">
        <v>1574</v>
      </c>
      <c r="H1211" s="822" t="s">
        <v>587</v>
      </c>
      <c r="I1211" s="822" t="s">
        <v>2336</v>
      </c>
      <c r="J1211" s="822" t="s">
        <v>2337</v>
      </c>
      <c r="K1211" s="822" t="s">
        <v>2338</v>
      </c>
      <c r="L1211" s="825">
        <v>93.75</v>
      </c>
      <c r="M1211" s="825">
        <v>93.75</v>
      </c>
      <c r="N1211" s="822">
        <v>1</v>
      </c>
      <c r="O1211" s="826">
        <v>1</v>
      </c>
      <c r="P1211" s="825"/>
      <c r="Q1211" s="827">
        <v>0</v>
      </c>
      <c r="R1211" s="822"/>
      <c r="S1211" s="827">
        <v>0</v>
      </c>
      <c r="T1211" s="826"/>
      <c r="U1211" s="828">
        <v>0</v>
      </c>
    </row>
    <row r="1212" spans="1:21" ht="14.45" customHeight="1" x14ac:dyDescent="0.2">
      <c r="A1212" s="821">
        <v>30</v>
      </c>
      <c r="B1212" s="822" t="s">
        <v>2955</v>
      </c>
      <c r="C1212" s="822" t="s">
        <v>2959</v>
      </c>
      <c r="D1212" s="823" t="s">
        <v>4176</v>
      </c>
      <c r="E1212" s="824" t="s">
        <v>2971</v>
      </c>
      <c r="F1212" s="822" t="s">
        <v>2956</v>
      </c>
      <c r="G1212" s="822" t="s">
        <v>3636</v>
      </c>
      <c r="H1212" s="822" t="s">
        <v>329</v>
      </c>
      <c r="I1212" s="822" t="s">
        <v>3637</v>
      </c>
      <c r="J1212" s="822" t="s">
        <v>1140</v>
      </c>
      <c r="K1212" s="822" t="s">
        <v>1141</v>
      </c>
      <c r="L1212" s="825">
        <v>374.79</v>
      </c>
      <c r="M1212" s="825">
        <v>374.79</v>
      </c>
      <c r="N1212" s="822">
        <v>1</v>
      </c>
      <c r="O1212" s="826">
        <v>1</v>
      </c>
      <c r="P1212" s="825"/>
      <c r="Q1212" s="827">
        <v>0</v>
      </c>
      <c r="R1212" s="822"/>
      <c r="S1212" s="827">
        <v>0</v>
      </c>
      <c r="T1212" s="826"/>
      <c r="U1212" s="828">
        <v>0</v>
      </c>
    </row>
    <row r="1213" spans="1:21" ht="14.45" customHeight="1" thickBot="1" x14ac:dyDescent="0.25">
      <c r="A1213" s="813">
        <v>30</v>
      </c>
      <c r="B1213" s="814" t="s">
        <v>2955</v>
      </c>
      <c r="C1213" s="814" t="s">
        <v>2959</v>
      </c>
      <c r="D1213" s="815" t="s">
        <v>4176</v>
      </c>
      <c r="E1213" s="816" t="s">
        <v>2971</v>
      </c>
      <c r="F1213" s="814" t="s">
        <v>2956</v>
      </c>
      <c r="G1213" s="814" t="s">
        <v>3259</v>
      </c>
      <c r="H1213" s="814" t="s">
        <v>329</v>
      </c>
      <c r="I1213" s="814" t="s">
        <v>2531</v>
      </c>
      <c r="J1213" s="814" t="s">
        <v>935</v>
      </c>
      <c r="K1213" s="814" t="s">
        <v>940</v>
      </c>
      <c r="L1213" s="817">
        <v>94.28</v>
      </c>
      <c r="M1213" s="817">
        <v>94.28</v>
      </c>
      <c r="N1213" s="814">
        <v>1</v>
      </c>
      <c r="O1213" s="818">
        <v>1</v>
      </c>
      <c r="P1213" s="817"/>
      <c r="Q1213" s="819">
        <v>0</v>
      </c>
      <c r="R1213" s="814"/>
      <c r="S1213" s="819">
        <v>0</v>
      </c>
      <c r="T1213" s="818"/>
      <c r="U1213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35FCC139-BC56-433C-9679-B47A61348832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8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4178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2967</v>
      </c>
      <c r="B5" s="225">
        <v>38589.189999999988</v>
      </c>
      <c r="C5" s="812">
        <v>5.828631876893442E-2</v>
      </c>
      <c r="D5" s="225">
        <v>623473.38000000059</v>
      </c>
      <c r="E5" s="812">
        <v>0.94171368123106569</v>
      </c>
      <c r="F5" s="830">
        <v>662062.57000000053</v>
      </c>
    </row>
    <row r="6" spans="1:6" ht="14.45" customHeight="1" x14ac:dyDescent="0.2">
      <c r="A6" s="836" t="s">
        <v>2965</v>
      </c>
      <c r="B6" s="831">
        <v>8238.4000000000051</v>
      </c>
      <c r="C6" s="827">
        <v>8.5547850369349865E-2</v>
      </c>
      <c r="D6" s="831">
        <v>88063.26</v>
      </c>
      <c r="E6" s="827">
        <v>0.91445214963065014</v>
      </c>
      <c r="F6" s="832">
        <v>96301.66</v>
      </c>
    </row>
    <row r="7" spans="1:6" ht="14.45" customHeight="1" x14ac:dyDescent="0.2">
      <c r="A7" s="836" t="s">
        <v>2966</v>
      </c>
      <c r="B7" s="831">
        <v>1865.32</v>
      </c>
      <c r="C7" s="827">
        <v>6.9148518140123835E-2</v>
      </c>
      <c r="D7" s="831">
        <v>25110.240000000013</v>
      </c>
      <c r="E7" s="827">
        <v>0.93085148185987621</v>
      </c>
      <c r="F7" s="832">
        <v>26975.560000000012</v>
      </c>
    </row>
    <row r="8" spans="1:6" ht="14.45" customHeight="1" x14ac:dyDescent="0.2">
      <c r="A8" s="836" t="s">
        <v>2970</v>
      </c>
      <c r="B8" s="831">
        <v>1442.02</v>
      </c>
      <c r="C8" s="827">
        <v>6.4514887878974969E-2</v>
      </c>
      <c r="D8" s="831">
        <v>20909.719999999998</v>
      </c>
      <c r="E8" s="827">
        <v>0.93548511212102503</v>
      </c>
      <c r="F8" s="832">
        <v>22351.739999999998</v>
      </c>
    </row>
    <row r="9" spans="1:6" ht="14.45" customHeight="1" x14ac:dyDescent="0.2">
      <c r="A9" s="836" t="s">
        <v>2972</v>
      </c>
      <c r="B9" s="831">
        <v>1268.4499999999998</v>
      </c>
      <c r="C9" s="827">
        <v>3.530670867824956E-2</v>
      </c>
      <c r="D9" s="831">
        <v>34658.14999999998</v>
      </c>
      <c r="E9" s="827">
        <v>0.96469329132175052</v>
      </c>
      <c r="F9" s="832">
        <v>35926.599999999977</v>
      </c>
    </row>
    <row r="10" spans="1:6" ht="14.45" customHeight="1" x14ac:dyDescent="0.2">
      <c r="A10" s="836" t="s">
        <v>2964</v>
      </c>
      <c r="B10" s="831">
        <v>1071.23</v>
      </c>
      <c r="C10" s="827">
        <v>4.4265135446612057E-2</v>
      </c>
      <c r="D10" s="831">
        <v>23129.079999999994</v>
      </c>
      <c r="E10" s="827">
        <v>0.95573486455338796</v>
      </c>
      <c r="F10" s="832">
        <v>24200.309999999994</v>
      </c>
    </row>
    <row r="11" spans="1:6" ht="14.45" customHeight="1" x14ac:dyDescent="0.2">
      <c r="A11" s="836" t="s">
        <v>2968</v>
      </c>
      <c r="B11" s="831">
        <v>361.97</v>
      </c>
      <c r="C11" s="827">
        <v>8.5297217100823094E-3</v>
      </c>
      <c r="D11" s="831">
        <v>42074.349999999991</v>
      </c>
      <c r="E11" s="827">
        <v>0.99147027828991763</v>
      </c>
      <c r="F11" s="832">
        <v>42436.319999999992</v>
      </c>
    </row>
    <row r="12" spans="1:6" ht="14.45" customHeight="1" x14ac:dyDescent="0.2">
      <c r="A12" s="836" t="s">
        <v>2971</v>
      </c>
      <c r="B12" s="831">
        <v>94.28</v>
      </c>
      <c r="C12" s="827">
        <v>0.3201793112816681</v>
      </c>
      <c r="D12" s="831">
        <v>200.18</v>
      </c>
      <c r="E12" s="827">
        <v>0.67982068871833179</v>
      </c>
      <c r="F12" s="832">
        <v>294.46000000000004</v>
      </c>
    </row>
    <row r="13" spans="1:6" ht="14.45" customHeight="1" thickBot="1" x14ac:dyDescent="0.25">
      <c r="A13" s="759" t="s">
        <v>2969</v>
      </c>
      <c r="B13" s="750"/>
      <c r="C13" s="751">
        <v>0</v>
      </c>
      <c r="D13" s="750">
        <v>56.06</v>
      </c>
      <c r="E13" s="751">
        <v>1</v>
      </c>
      <c r="F13" s="752">
        <v>56.06</v>
      </c>
    </row>
    <row r="14" spans="1:6" ht="14.45" customHeight="1" thickBot="1" x14ac:dyDescent="0.25">
      <c r="A14" s="753" t="s">
        <v>3</v>
      </c>
      <c r="B14" s="754">
        <v>52930.859999999986</v>
      </c>
      <c r="C14" s="755">
        <v>5.812711738284667E-2</v>
      </c>
      <c r="D14" s="754">
        <v>857674.42000000062</v>
      </c>
      <c r="E14" s="755">
        <v>0.94187288261715341</v>
      </c>
      <c r="F14" s="756">
        <v>910605.28000000049</v>
      </c>
    </row>
    <row r="15" spans="1:6" ht="14.45" customHeight="1" thickBot="1" x14ac:dyDescent="0.25"/>
    <row r="16" spans="1:6" ht="14.45" customHeight="1" x14ac:dyDescent="0.2">
      <c r="A16" s="835" t="s">
        <v>2289</v>
      </c>
      <c r="B16" s="225">
        <v>36451.360000000001</v>
      </c>
      <c r="C16" s="812">
        <v>5.5341620643108762E-2</v>
      </c>
      <c r="D16" s="225">
        <v>622209.51000000047</v>
      </c>
      <c r="E16" s="812">
        <v>0.94465837935689123</v>
      </c>
      <c r="F16" s="830">
        <v>658660.87000000046</v>
      </c>
    </row>
    <row r="17" spans="1:6" ht="14.45" customHeight="1" x14ac:dyDescent="0.2">
      <c r="A17" s="836" t="s">
        <v>2259</v>
      </c>
      <c r="B17" s="831">
        <v>3220.7199999999984</v>
      </c>
      <c r="C17" s="827">
        <v>1</v>
      </c>
      <c r="D17" s="831"/>
      <c r="E17" s="827">
        <v>0</v>
      </c>
      <c r="F17" s="832">
        <v>3220.7199999999984</v>
      </c>
    </row>
    <row r="18" spans="1:6" ht="14.45" customHeight="1" x14ac:dyDescent="0.2">
      <c r="A18" s="836" t="s">
        <v>2263</v>
      </c>
      <c r="B18" s="831">
        <v>2132.54</v>
      </c>
      <c r="C18" s="827">
        <v>0.10615614442141878</v>
      </c>
      <c r="D18" s="831">
        <v>17956.170000000002</v>
      </c>
      <c r="E18" s="827">
        <v>0.89384385557858115</v>
      </c>
      <c r="F18" s="832">
        <v>20088.710000000003</v>
      </c>
    </row>
    <row r="19" spans="1:6" ht="14.45" customHeight="1" x14ac:dyDescent="0.2">
      <c r="A19" s="836" t="s">
        <v>2285</v>
      </c>
      <c r="B19" s="831">
        <v>1535.2499999999998</v>
      </c>
      <c r="C19" s="827">
        <v>0.32554968648414817</v>
      </c>
      <c r="D19" s="831">
        <v>3180.62</v>
      </c>
      <c r="E19" s="827">
        <v>0.67445031351585183</v>
      </c>
      <c r="F19" s="832">
        <v>4715.87</v>
      </c>
    </row>
    <row r="20" spans="1:6" ht="14.45" customHeight="1" x14ac:dyDescent="0.2">
      <c r="A20" s="836" t="s">
        <v>2248</v>
      </c>
      <c r="B20" s="831">
        <v>1286.19</v>
      </c>
      <c r="C20" s="827">
        <v>0.24993830195315614</v>
      </c>
      <c r="D20" s="831">
        <v>3859.8399999999997</v>
      </c>
      <c r="E20" s="827">
        <v>0.75006169804684386</v>
      </c>
      <c r="F20" s="832">
        <v>5146.03</v>
      </c>
    </row>
    <row r="21" spans="1:6" ht="14.45" customHeight="1" x14ac:dyDescent="0.2">
      <c r="A21" s="836" t="s">
        <v>2239</v>
      </c>
      <c r="B21" s="831">
        <v>1105.28</v>
      </c>
      <c r="C21" s="827">
        <v>1</v>
      </c>
      <c r="D21" s="831"/>
      <c r="E21" s="827">
        <v>0</v>
      </c>
      <c r="F21" s="832">
        <v>1105.28</v>
      </c>
    </row>
    <row r="22" spans="1:6" ht="14.45" customHeight="1" x14ac:dyDescent="0.2">
      <c r="A22" s="836" t="s">
        <v>2216</v>
      </c>
      <c r="B22" s="831">
        <v>964.43999999999994</v>
      </c>
      <c r="C22" s="827">
        <v>0.90289844218094673</v>
      </c>
      <c r="D22" s="831">
        <v>103.72</v>
      </c>
      <c r="E22" s="827">
        <v>9.7101557819053344E-2</v>
      </c>
      <c r="F22" s="832">
        <v>1068.1599999999999</v>
      </c>
    </row>
    <row r="23" spans="1:6" ht="14.45" customHeight="1" x14ac:dyDescent="0.2">
      <c r="A23" s="836" t="s">
        <v>2215</v>
      </c>
      <c r="B23" s="831">
        <v>881.40000000000009</v>
      </c>
      <c r="C23" s="827">
        <v>0.94441110920624038</v>
      </c>
      <c r="D23" s="831">
        <v>51.88</v>
      </c>
      <c r="E23" s="827">
        <v>5.5588890793759643E-2</v>
      </c>
      <c r="F23" s="832">
        <v>933.28000000000009</v>
      </c>
    </row>
    <row r="24" spans="1:6" ht="14.45" customHeight="1" x14ac:dyDescent="0.2">
      <c r="A24" s="836" t="s">
        <v>2218</v>
      </c>
      <c r="B24" s="831">
        <v>743.69</v>
      </c>
      <c r="C24" s="827">
        <v>0.11635846461713216</v>
      </c>
      <c r="D24" s="831">
        <v>5647.6800000000012</v>
      </c>
      <c r="E24" s="827">
        <v>0.88364153538286794</v>
      </c>
      <c r="F24" s="832">
        <v>6391.3700000000008</v>
      </c>
    </row>
    <row r="25" spans="1:6" ht="14.45" customHeight="1" x14ac:dyDescent="0.2">
      <c r="A25" s="836" t="s">
        <v>2200</v>
      </c>
      <c r="B25" s="831">
        <v>582.16999999999996</v>
      </c>
      <c r="C25" s="827">
        <v>0.42011185278729929</v>
      </c>
      <c r="D25" s="831">
        <v>803.58</v>
      </c>
      <c r="E25" s="827">
        <v>0.57988814721270077</v>
      </c>
      <c r="F25" s="832">
        <v>1385.75</v>
      </c>
    </row>
    <row r="26" spans="1:6" ht="14.45" customHeight="1" x14ac:dyDescent="0.2">
      <c r="A26" s="836" t="s">
        <v>2280</v>
      </c>
      <c r="B26" s="831">
        <v>531.12</v>
      </c>
      <c r="C26" s="827">
        <v>0.38461315644642702</v>
      </c>
      <c r="D26" s="831">
        <v>849.8</v>
      </c>
      <c r="E26" s="827">
        <v>0.61538684355357287</v>
      </c>
      <c r="F26" s="832">
        <v>1380.92</v>
      </c>
    </row>
    <row r="27" spans="1:6" ht="14.45" customHeight="1" x14ac:dyDescent="0.2">
      <c r="A27" s="836" t="s">
        <v>2188</v>
      </c>
      <c r="B27" s="831">
        <v>518.49999999999989</v>
      </c>
      <c r="C27" s="827">
        <v>0.25477863495651315</v>
      </c>
      <c r="D27" s="831">
        <v>1516.6</v>
      </c>
      <c r="E27" s="827">
        <v>0.74522136504348679</v>
      </c>
      <c r="F27" s="832">
        <v>2035.1</v>
      </c>
    </row>
    <row r="28" spans="1:6" ht="14.45" customHeight="1" x14ac:dyDescent="0.2">
      <c r="A28" s="836" t="s">
        <v>2203</v>
      </c>
      <c r="B28" s="831">
        <v>509.15</v>
      </c>
      <c r="C28" s="827">
        <v>0.24785925352572058</v>
      </c>
      <c r="D28" s="831">
        <v>1545.0400000000002</v>
      </c>
      <c r="E28" s="827">
        <v>0.75214074647427942</v>
      </c>
      <c r="F28" s="832">
        <v>2054.19</v>
      </c>
    </row>
    <row r="29" spans="1:6" ht="14.45" customHeight="1" x14ac:dyDescent="0.2">
      <c r="A29" s="836" t="s">
        <v>2214</v>
      </c>
      <c r="B29" s="831">
        <v>316.44</v>
      </c>
      <c r="C29" s="827">
        <v>1</v>
      </c>
      <c r="D29" s="831"/>
      <c r="E29" s="827">
        <v>0</v>
      </c>
      <c r="F29" s="832">
        <v>316.44</v>
      </c>
    </row>
    <row r="30" spans="1:6" ht="14.45" customHeight="1" x14ac:dyDescent="0.2">
      <c r="A30" s="836" t="s">
        <v>2279</v>
      </c>
      <c r="B30" s="831">
        <v>308.72000000000003</v>
      </c>
      <c r="C30" s="827">
        <v>0.33333333333333331</v>
      </c>
      <c r="D30" s="831">
        <v>617.44000000000005</v>
      </c>
      <c r="E30" s="827">
        <v>0.66666666666666663</v>
      </c>
      <c r="F30" s="832">
        <v>926.16000000000008</v>
      </c>
    </row>
    <row r="31" spans="1:6" ht="14.45" customHeight="1" x14ac:dyDescent="0.2">
      <c r="A31" s="836" t="s">
        <v>2206</v>
      </c>
      <c r="B31" s="831">
        <v>304.68</v>
      </c>
      <c r="C31" s="827">
        <v>0.47115221055561574</v>
      </c>
      <c r="D31" s="831">
        <v>341.98999999999995</v>
      </c>
      <c r="E31" s="827">
        <v>0.52884778944438426</v>
      </c>
      <c r="F31" s="832">
        <v>646.66999999999996</v>
      </c>
    </row>
    <row r="32" spans="1:6" ht="14.45" customHeight="1" x14ac:dyDescent="0.2">
      <c r="A32" s="836" t="s">
        <v>2236</v>
      </c>
      <c r="B32" s="831">
        <v>217.64000000000001</v>
      </c>
      <c r="C32" s="827">
        <v>0.13454916385892249</v>
      </c>
      <c r="D32" s="831">
        <v>1399.9099999999996</v>
      </c>
      <c r="E32" s="827">
        <v>0.86545083614107743</v>
      </c>
      <c r="F32" s="832">
        <v>1617.5499999999997</v>
      </c>
    </row>
    <row r="33" spans="1:6" ht="14.45" customHeight="1" x14ac:dyDescent="0.2">
      <c r="A33" s="836" t="s">
        <v>4179</v>
      </c>
      <c r="B33" s="831">
        <v>201.28</v>
      </c>
      <c r="C33" s="827">
        <v>1</v>
      </c>
      <c r="D33" s="831"/>
      <c r="E33" s="827">
        <v>0</v>
      </c>
      <c r="F33" s="832">
        <v>201.28</v>
      </c>
    </row>
    <row r="34" spans="1:6" ht="14.45" customHeight="1" x14ac:dyDescent="0.2">
      <c r="A34" s="836" t="s">
        <v>2198</v>
      </c>
      <c r="B34" s="831">
        <v>170.04</v>
      </c>
      <c r="C34" s="827">
        <v>3.8733396962649276E-2</v>
      </c>
      <c r="D34" s="831">
        <v>4219.9700000000012</v>
      </c>
      <c r="E34" s="827">
        <v>0.96126660303735068</v>
      </c>
      <c r="F34" s="832">
        <v>4390.0100000000011</v>
      </c>
    </row>
    <row r="35" spans="1:6" ht="14.45" customHeight="1" x14ac:dyDescent="0.2">
      <c r="A35" s="836" t="s">
        <v>2260</v>
      </c>
      <c r="B35" s="831">
        <v>161.06</v>
      </c>
      <c r="C35" s="827">
        <v>1</v>
      </c>
      <c r="D35" s="831"/>
      <c r="E35" s="827">
        <v>0</v>
      </c>
      <c r="F35" s="832">
        <v>161.06</v>
      </c>
    </row>
    <row r="36" spans="1:6" ht="14.45" customHeight="1" x14ac:dyDescent="0.2">
      <c r="A36" s="836" t="s">
        <v>2201</v>
      </c>
      <c r="B36" s="831">
        <v>148.41</v>
      </c>
      <c r="C36" s="827">
        <v>1</v>
      </c>
      <c r="D36" s="831"/>
      <c r="E36" s="827">
        <v>0</v>
      </c>
      <c r="F36" s="832">
        <v>148.41</v>
      </c>
    </row>
    <row r="37" spans="1:6" ht="14.45" customHeight="1" x14ac:dyDescent="0.2">
      <c r="A37" s="836" t="s">
        <v>2212</v>
      </c>
      <c r="B37" s="831">
        <v>137.33000000000001</v>
      </c>
      <c r="C37" s="827">
        <v>1</v>
      </c>
      <c r="D37" s="831"/>
      <c r="E37" s="827">
        <v>0</v>
      </c>
      <c r="F37" s="832">
        <v>137.33000000000001</v>
      </c>
    </row>
    <row r="38" spans="1:6" ht="14.45" customHeight="1" x14ac:dyDescent="0.2">
      <c r="A38" s="836" t="s">
        <v>2193</v>
      </c>
      <c r="B38" s="831">
        <v>133.35</v>
      </c>
      <c r="C38" s="827">
        <v>0.19230769230769229</v>
      </c>
      <c r="D38" s="831">
        <v>560.07000000000005</v>
      </c>
      <c r="E38" s="827">
        <v>0.80769230769230771</v>
      </c>
      <c r="F38" s="832">
        <v>693.42000000000007</v>
      </c>
    </row>
    <row r="39" spans="1:6" ht="14.45" customHeight="1" x14ac:dyDescent="0.2">
      <c r="A39" s="836" t="s">
        <v>4180</v>
      </c>
      <c r="B39" s="831">
        <v>124.49</v>
      </c>
      <c r="C39" s="827">
        <v>1</v>
      </c>
      <c r="D39" s="831"/>
      <c r="E39" s="827">
        <v>0</v>
      </c>
      <c r="F39" s="832">
        <v>124.49</v>
      </c>
    </row>
    <row r="40" spans="1:6" ht="14.45" customHeight="1" x14ac:dyDescent="0.2">
      <c r="A40" s="836" t="s">
        <v>2226</v>
      </c>
      <c r="B40" s="831">
        <v>119.7</v>
      </c>
      <c r="C40" s="827">
        <v>0.68104233045061457</v>
      </c>
      <c r="D40" s="831">
        <v>56.06</v>
      </c>
      <c r="E40" s="827">
        <v>0.31895766954938554</v>
      </c>
      <c r="F40" s="832">
        <v>175.76</v>
      </c>
    </row>
    <row r="41" spans="1:6" ht="14.45" customHeight="1" x14ac:dyDescent="0.2">
      <c r="A41" s="836" t="s">
        <v>2205</v>
      </c>
      <c r="B41" s="831">
        <v>62.18</v>
      </c>
      <c r="C41" s="827">
        <v>5.8823529411764712E-2</v>
      </c>
      <c r="D41" s="831">
        <v>994.88</v>
      </c>
      <c r="E41" s="827">
        <v>0.94117647058823539</v>
      </c>
      <c r="F41" s="832">
        <v>1057.06</v>
      </c>
    </row>
    <row r="42" spans="1:6" ht="14.45" customHeight="1" x14ac:dyDescent="0.2">
      <c r="A42" s="836" t="s">
        <v>2196</v>
      </c>
      <c r="B42" s="831">
        <v>50.05</v>
      </c>
      <c r="C42" s="827">
        <v>3.6113716718377951E-2</v>
      </c>
      <c r="D42" s="831">
        <v>1335.85</v>
      </c>
      <c r="E42" s="827">
        <v>0.96388628328162207</v>
      </c>
      <c r="F42" s="832">
        <v>1385.8999999999999</v>
      </c>
    </row>
    <row r="43" spans="1:6" ht="14.45" customHeight="1" x14ac:dyDescent="0.2">
      <c r="A43" s="836" t="s">
        <v>2185</v>
      </c>
      <c r="B43" s="831">
        <v>13.68</v>
      </c>
      <c r="C43" s="827">
        <v>7.3866489559878869E-3</v>
      </c>
      <c r="D43" s="831">
        <v>1838.309999999999</v>
      </c>
      <c r="E43" s="827">
        <v>0.99261335104401205</v>
      </c>
      <c r="F43" s="832">
        <v>1851.9899999999991</v>
      </c>
    </row>
    <row r="44" spans="1:6" ht="14.45" customHeight="1" x14ac:dyDescent="0.2">
      <c r="A44" s="836" t="s">
        <v>2276</v>
      </c>
      <c r="B44" s="831"/>
      <c r="C44" s="827">
        <v>0</v>
      </c>
      <c r="D44" s="831">
        <v>4637.5900000000011</v>
      </c>
      <c r="E44" s="827">
        <v>1</v>
      </c>
      <c r="F44" s="832">
        <v>4637.5900000000011</v>
      </c>
    </row>
    <row r="45" spans="1:6" ht="14.45" customHeight="1" x14ac:dyDescent="0.2">
      <c r="A45" s="836" t="s">
        <v>2211</v>
      </c>
      <c r="B45" s="831"/>
      <c r="C45" s="827">
        <v>0</v>
      </c>
      <c r="D45" s="831">
        <v>651.77</v>
      </c>
      <c r="E45" s="827">
        <v>1</v>
      </c>
      <c r="F45" s="832">
        <v>651.77</v>
      </c>
    </row>
    <row r="46" spans="1:6" ht="14.45" customHeight="1" x14ac:dyDescent="0.2">
      <c r="A46" s="836" t="s">
        <v>2192</v>
      </c>
      <c r="B46" s="831"/>
      <c r="C46" s="827">
        <v>0</v>
      </c>
      <c r="D46" s="831">
        <v>1775.1999999999998</v>
      </c>
      <c r="E46" s="827">
        <v>1</v>
      </c>
      <c r="F46" s="832">
        <v>1775.1999999999998</v>
      </c>
    </row>
    <row r="47" spans="1:6" ht="14.45" customHeight="1" x14ac:dyDescent="0.2">
      <c r="A47" s="836" t="s">
        <v>2217</v>
      </c>
      <c r="B47" s="831"/>
      <c r="C47" s="827">
        <v>0</v>
      </c>
      <c r="D47" s="831">
        <v>102.85</v>
      </c>
      <c r="E47" s="827">
        <v>1</v>
      </c>
      <c r="F47" s="832">
        <v>102.85</v>
      </c>
    </row>
    <row r="48" spans="1:6" ht="14.45" customHeight="1" x14ac:dyDescent="0.2">
      <c r="A48" s="836" t="s">
        <v>2265</v>
      </c>
      <c r="B48" s="831"/>
      <c r="C48" s="827">
        <v>0</v>
      </c>
      <c r="D48" s="831">
        <v>141.25</v>
      </c>
      <c r="E48" s="827">
        <v>1</v>
      </c>
      <c r="F48" s="832">
        <v>141.25</v>
      </c>
    </row>
    <row r="49" spans="1:6" ht="14.45" customHeight="1" x14ac:dyDescent="0.2">
      <c r="A49" s="836" t="s">
        <v>2202</v>
      </c>
      <c r="B49" s="831"/>
      <c r="C49" s="827">
        <v>0</v>
      </c>
      <c r="D49" s="831">
        <v>1015.8599999999999</v>
      </c>
      <c r="E49" s="827">
        <v>1</v>
      </c>
      <c r="F49" s="832">
        <v>1015.8599999999999</v>
      </c>
    </row>
    <row r="50" spans="1:6" ht="14.45" customHeight="1" x14ac:dyDescent="0.2">
      <c r="A50" s="836" t="s">
        <v>4181</v>
      </c>
      <c r="B50" s="831"/>
      <c r="C50" s="827"/>
      <c r="D50" s="831">
        <v>0</v>
      </c>
      <c r="E50" s="827"/>
      <c r="F50" s="832">
        <v>0</v>
      </c>
    </row>
    <row r="51" spans="1:6" ht="14.45" customHeight="1" x14ac:dyDescent="0.2">
      <c r="A51" s="836" t="s">
        <v>4182</v>
      </c>
      <c r="B51" s="831"/>
      <c r="C51" s="827">
        <v>0</v>
      </c>
      <c r="D51" s="831">
        <v>2238.48</v>
      </c>
      <c r="E51" s="827">
        <v>1</v>
      </c>
      <c r="F51" s="832">
        <v>2238.48</v>
      </c>
    </row>
    <row r="52" spans="1:6" ht="14.45" customHeight="1" x14ac:dyDescent="0.2">
      <c r="A52" s="836" t="s">
        <v>2258</v>
      </c>
      <c r="B52" s="831"/>
      <c r="C52" s="827">
        <v>0</v>
      </c>
      <c r="D52" s="831">
        <v>860.71</v>
      </c>
      <c r="E52" s="827">
        <v>1</v>
      </c>
      <c r="F52" s="832">
        <v>860.71</v>
      </c>
    </row>
    <row r="53" spans="1:6" ht="14.45" customHeight="1" x14ac:dyDescent="0.2">
      <c r="A53" s="836" t="s">
        <v>2186</v>
      </c>
      <c r="B53" s="831"/>
      <c r="C53" s="827">
        <v>0</v>
      </c>
      <c r="D53" s="831">
        <v>86.45</v>
      </c>
      <c r="E53" s="827">
        <v>1</v>
      </c>
      <c r="F53" s="832">
        <v>86.45</v>
      </c>
    </row>
    <row r="54" spans="1:6" ht="14.45" customHeight="1" x14ac:dyDescent="0.2">
      <c r="A54" s="836" t="s">
        <v>2189</v>
      </c>
      <c r="B54" s="831"/>
      <c r="C54" s="827">
        <v>0</v>
      </c>
      <c r="D54" s="831">
        <v>145.81</v>
      </c>
      <c r="E54" s="827">
        <v>1</v>
      </c>
      <c r="F54" s="832">
        <v>145.81</v>
      </c>
    </row>
    <row r="55" spans="1:6" ht="14.45" customHeight="1" x14ac:dyDescent="0.2">
      <c r="A55" s="836" t="s">
        <v>2194</v>
      </c>
      <c r="B55" s="831"/>
      <c r="C55" s="827">
        <v>0</v>
      </c>
      <c r="D55" s="831">
        <v>262.64</v>
      </c>
      <c r="E55" s="827">
        <v>1</v>
      </c>
      <c r="F55" s="832">
        <v>262.64</v>
      </c>
    </row>
    <row r="56" spans="1:6" ht="14.45" customHeight="1" x14ac:dyDescent="0.2">
      <c r="A56" s="836" t="s">
        <v>2268</v>
      </c>
      <c r="B56" s="831"/>
      <c r="C56" s="827">
        <v>0</v>
      </c>
      <c r="D56" s="831">
        <v>587.73</v>
      </c>
      <c r="E56" s="827">
        <v>1</v>
      </c>
      <c r="F56" s="832">
        <v>587.73</v>
      </c>
    </row>
    <row r="57" spans="1:6" ht="14.45" customHeight="1" x14ac:dyDescent="0.2">
      <c r="A57" s="836" t="s">
        <v>2195</v>
      </c>
      <c r="B57" s="831"/>
      <c r="C57" s="827">
        <v>0</v>
      </c>
      <c r="D57" s="831">
        <v>948.99000000000012</v>
      </c>
      <c r="E57" s="827">
        <v>1</v>
      </c>
      <c r="F57" s="832">
        <v>948.99000000000012</v>
      </c>
    </row>
    <row r="58" spans="1:6" ht="14.45" customHeight="1" x14ac:dyDescent="0.2">
      <c r="A58" s="836" t="s">
        <v>2190</v>
      </c>
      <c r="B58" s="831"/>
      <c r="C58" s="827">
        <v>0</v>
      </c>
      <c r="D58" s="831">
        <v>2288.3099999999995</v>
      </c>
      <c r="E58" s="827">
        <v>1</v>
      </c>
      <c r="F58" s="832">
        <v>2288.3099999999995</v>
      </c>
    </row>
    <row r="59" spans="1:6" ht="14.45" customHeight="1" x14ac:dyDescent="0.2">
      <c r="A59" s="836" t="s">
        <v>4183</v>
      </c>
      <c r="B59" s="831"/>
      <c r="C59" s="827">
        <v>0</v>
      </c>
      <c r="D59" s="831">
        <v>1546.9</v>
      </c>
      <c r="E59" s="827">
        <v>1</v>
      </c>
      <c r="F59" s="832">
        <v>1546.9</v>
      </c>
    </row>
    <row r="60" spans="1:6" ht="14.45" customHeight="1" x14ac:dyDescent="0.2">
      <c r="A60" s="836" t="s">
        <v>4184</v>
      </c>
      <c r="B60" s="831"/>
      <c r="C60" s="827">
        <v>0</v>
      </c>
      <c r="D60" s="831">
        <v>85.54</v>
      </c>
      <c r="E60" s="827">
        <v>1</v>
      </c>
      <c r="F60" s="832">
        <v>85.54</v>
      </c>
    </row>
    <row r="61" spans="1:6" ht="14.45" customHeight="1" x14ac:dyDescent="0.2">
      <c r="A61" s="836" t="s">
        <v>2235</v>
      </c>
      <c r="B61" s="831"/>
      <c r="C61" s="827">
        <v>0</v>
      </c>
      <c r="D61" s="831">
        <v>211.44</v>
      </c>
      <c r="E61" s="827">
        <v>1</v>
      </c>
      <c r="F61" s="832">
        <v>211.44</v>
      </c>
    </row>
    <row r="62" spans="1:6" ht="14.45" customHeight="1" x14ac:dyDescent="0.2">
      <c r="A62" s="836" t="s">
        <v>4185</v>
      </c>
      <c r="B62" s="831"/>
      <c r="C62" s="827">
        <v>0</v>
      </c>
      <c r="D62" s="831">
        <v>264</v>
      </c>
      <c r="E62" s="827">
        <v>1</v>
      </c>
      <c r="F62" s="832">
        <v>264</v>
      </c>
    </row>
    <row r="63" spans="1:6" ht="14.45" customHeight="1" x14ac:dyDescent="0.2">
      <c r="A63" s="836" t="s">
        <v>2207</v>
      </c>
      <c r="B63" s="831"/>
      <c r="C63" s="827">
        <v>0</v>
      </c>
      <c r="D63" s="831">
        <v>849.80000000000007</v>
      </c>
      <c r="E63" s="827">
        <v>1</v>
      </c>
      <c r="F63" s="832">
        <v>849.80000000000007</v>
      </c>
    </row>
    <row r="64" spans="1:6" ht="14.45" customHeight="1" x14ac:dyDescent="0.2">
      <c r="A64" s="836" t="s">
        <v>2210</v>
      </c>
      <c r="B64" s="831"/>
      <c r="C64" s="827">
        <v>0</v>
      </c>
      <c r="D64" s="831">
        <v>817.40000000000032</v>
      </c>
      <c r="E64" s="827">
        <v>1</v>
      </c>
      <c r="F64" s="832">
        <v>817.40000000000032</v>
      </c>
    </row>
    <row r="65" spans="1:6" ht="14.45" customHeight="1" x14ac:dyDescent="0.2">
      <c r="A65" s="836" t="s">
        <v>2208</v>
      </c>
      <c r="B65" s="831"/>
      <c r="C65" s="827">
        <v>0</v>
      </c>
      <c r="D65" s="831">
        <v>218.73</v>
      </c>
      <c r="E65" s="827">
        <v>1</v>
      </c>
      <c r="F65" s="832">
        <v>218.73</v>
      </c>
    </row>
    <row r="66" spans="1:6" ht="14.45" customHeight="1" x14ac:dyDescent="0.2">
      <c r="A66" s="836" t="s">
        <v>2262</v>
      </c>
      <c r="B66" s="831"/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2240</v>
      </c>
      <c r="B67" s="831"/>
      <c r="C67" s="827">
        <v>0</v>
      </c>
      <c r="D67" s="831">
        <v>883.07999999999993</v>
      </c>
      <c r="E67" s="827">
        <v>1</v>
      </c>
      <c r="F67" s="832">
        <v>883.07999999999993</v>
      </c>
    </row>
    <row r="68" spans="1:6" ht="14.45" customHeight="1" x14ac:dyDescent="0.2">
      <c r="A68" s="836" t="s">
        <v>2264</v>
      </c>
      <c r="B68" s="831"/>
      <c r="C68" s="827">
        <v>0</v>
      </c>
      <c r="D68" s="831">
        <v>717.94999999999993</v>
      </c>
      <c r="E68" s="827">
        <v>1</v>
      </c>
      <c r="F68" s="832">
        <v>717.94999999999993</v>
      </c>
    </row>
    <row r="69" spans="1:6" ht="14.45" customHeight="1" x14ac:dyDescent="0.2">
      <c r="A69" s="836" t="s">
        <v>2242</v>
      </c>
      <c r="B69" s="831">
        <v>0</v>
      </c>
      <c r="C69" s="827"/>
      <c r="D69" s="831">
        <v>0</v>
      </c>
      <c r="E69" s="827"/>
      <c r="F69" s="832">
        <v>0</v>
      </c>
    </row>
    <row r="70" spans="1:6" ht="14.45" customHeight="1" x14ac:dyDescent="0.2">
      <c r="A70" s="836" t="s">
        <v>2266</v>
      </c>
      <c r="B70" s="831"/>
      <c r="C70" s="827">
        <v>0</v>
      </c>
      <c r="D70" s="831">
        <v>63.75</v>
      </c>
      <c r="E70" s="827">
        <v>1</v>
      </c>
      <c r="F70" s="832">
        <v>63.75</v>
      </c>
    </row>
    <row r="71" spans="1:6" ht="14.45" customHeight="1" x14ac:dyDescent="0.2">
      <c r="A71" s="836" t="s">
        <v>2244</v>
      </c>
      <c r="B71" s="831"/>
      <c r="C71" s="827">
        <v>0</v>
      </c>
      <c r="D71" s="831">
        <v>732.62</v>
      </c>
      <c r="E71" s="827">
        <v>1</v>
      </c>
      <c r="F71" s="832">
        <v>732.62</v>
      </c>
    </row>
    <row r="72" spans="1:6" ht="14.45" customHeight="1" x14ac:dyDescent="0.2">
      <c r="A72" s="836" t="s">
        <v>2273</v>
      </c>
      <c r="B72" s="831"/>
      <c r="C72" s="827">
        <v>0</v>
      </c>
      <c r="D72" s="831">
        <v>113647.63000000002</v>
      </c>
      <c r="E72" s="827">
        <v>1</v>
      </c>
      <c r="F72" s="832">
        <v>113647.63000000002</v>
      </c>
    </row>
    <row r="73" spans="1:6" ht="14.45" customHeight="1" x14ac:dyDescent="0.2">
      <c r="A73" s="836" t="s">
        <v>2246</v>
      </c>
      <c r="B73" s="831"/>
      <c r="C73" s="827">
        <v>0</v>
      </c>
      <c r="D73" s="831">
        <v>2659.1600000000003</v>
      </c>
      <c r="E73" s="827">
        <v>1</v>
      </c>
      <c r="F73" s="832">
        <v>2659.1600000000003</v>
      </c>
    </row>
    <row r="74" spans="1:6" ht="14.45" customHeight="1" x14ac:dyDescent="0.2">
      <c r="A74" s="836" t="s">
        <v>2213</v>
      </c>
      <c r="B74" s="831"/>
      <c r="C74" s="827">
        <v>0</v>
      </c>
      <c r="D74" s="831">
        <v>368.74000000000007</v>
      </c>
      <c r="E74" s="827">
        <v>1</v>
      </c>
      <c r="F74" s="832">
        <v>368.74000000000007</v>
      </c>
    </row>
    <row r="75" spans="1:6" ht="14.45" customHeight="1" x14ac:dyDescent="0.2">
      <c r="A75" s="836" t="s">
        <v>2209</v>
      </c>
      <c r="B75" s="831"/>
      <c r="C75" s="827">
        <v>0</v>
      </c>
      <c r="D75" s="831">
        <v>1171.9300000000005</v>
      </c>
      <c r="E75" s="827">
        <v>1</v>
      </c>
      <c r="F75" s="832">
        <v>1171.9300000000005</v>
      </c>
    </row>
    <row r="76" spans="1:6" ht="14.45" customHeight="1" x14ac:dyDescent="0.2">
      <c r="A76" s="836" t="s">
        <v>2191</v>
      </c>
      <c r="B76" s="831"/>
      <c r="C76" s="827">
        <v>0</v>
      </c>
      <c r="D76" s="831">
        <v>46122.920000000013</v>
      </c>
      <c r="E76" s="827">
        <v>1</v>
      </c>
      <c r="F76" s="832">
        <v>46122.920000000013</v>
      </c>
    </row>
    <row r="77" spans="1:6" ht="14.45" customHeight="1" x14ac:dyDescent="0.2">
      <c r="A77" s="836" t="s">
        <v>2255</v>
      </c>
      <c r="B77" s="831"/>
      <c r="C77" s="827">
        <v>0</v>
      </c>
      <c r="D77" s="831">
        <v>338</v>
      </c>
      <c r="E77" s="827">
        <v>1</v>
      </c>
      <c r="F77" s="832">
        <v>338</v>
      </c>
    </row>
    <row r="78" spans="1:6" ht="14.45" customHeight="1" x14ac:dyDescent="0.2">
      <c r="A78" s="836" t="s">
        <v>2286</v>
      </c>
      <c r="B78" s="831"/>
      <c r="C78" s="827">
        <v>0</v>
      </c>
      <c r="D78" s="831">
        <v>672.95</v>
      </c>
      <c r="E78" s="827">
        <v>1</v>
      </c>
      <c r="F78" s="832">
        <v>672.95</v>
      </c>
    </row>
    <row r="79" spans="1:6" ht="14.45" customHeight="1" x14ac:dyDescent="0.2">
      <c r="A79" s="836" t="s">
        <v>2256</v>
      </c>
      <c r="B79" s="831"/>
      <c r="C79" s="827">
        <v>0</v>
      </c>
      <c r="D79" s="831">
        <v>409.64999999999992</v>
      </c>
      <c r="E79" s="827">
        <v>1</v>
      </c>
      <c r="F79" s="832">
        <v>409.64999999999992</v>
      </c>
    </row>
    <row r="80" spans="1:6" ht="14.45" customHeight="1" x14ac:dyDescent="0.2">
      <c r="A80" s="836" t="s">
        <v>4186</v>
      </c>
      <c r="B80" s="831"/>
      <c r="C80" s="827">
        <v>0</v>
      </c>
      <c r="D80" s="831">
        <v>375.96</v>
      </c>
      <c r="E80" s="827">
        <v>1</v>
      </c>
      <c r="F80" s="832">
        <v>375.96</v>
      </c>
    </row>
    <row r="81" spans="1:6" ht="14.45" customHeight="1" x14ac:dyDescent="0.2">
      <c r="A81" s="836" t="s">
        <v>2257</v>
      </c>
      <c r="B81" s="831">
        <v>0</v>
      </c>
      <c r="C81" s="827"/>
      <c r="D81" s="831">
        <v>0</v>
      </c>
      <c r="E81" s="827"/>
      <c r="F81" s="832">
        <v>0</v>
      </c>
    </row>
    <row r="82" spans="1:6" ht="14.45" customHeight="1" x14ac:dyDescent="0.2">
      <c r="A82" s="836" t="s">
        <v>4187</v>
      </c>
      <c r="B82" s="831"/>
      <c r="C82" s="827">
        <v>0</v>
      </c>
      <c r="D82" s="831">
        <v>593.99</v>
      </c>
      <c r="E82" s="827">
        <v>1</v>
      </c>
      <c r="F82" s="832">
        <v>593.99</v>
      </c>
    </row>
    <row r="83" spans="1:6" ht="14.45" customHeight="1" thickBot="1" x14ac:dyDescent="0.25">
      <c r="A83" s="759" t="s">
        <v>2219</v>
      </c>
      <c r="B83" s="750"/>
      <c r="C83" s="751">
        <v>0</v>
      </c>
      <c r="D83" s="750">
        <v>89.72</v>
      </c>
      <c r="E83" s="751">
        <v>1</v>
      </c>
      <c r="F83" s="752">
        <v>89.72</v>
      </c>
    </row>
    <row r="84" spans="1:6" ht="14.45" customHeight="1" thickBot="1" x14ac:dyDescent="0.25">
      <c r="A84" s="753" t="s">
        <v>3</v>
      </c>
      <c r="B84" s="754">
        <v>52930.86</v>
      </c>
      <c r="C84" s="755">
        <v>5.8127117382846684E-2</v>
      </c>
      <c r="D84" s="754">
        <v>857674.42000000051</v>
      </c>
      <c r="E84" s="755">
        <v>0.9418728826171533</v>
      </c>
      <c r="F84" s="756">
        <v>910605.28000000049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{6470503C-46EC-46F7-BF17-BF6E8ABD8565}</x14:id>
        </ext>
      </extLst>
    </cfRule>
  </conditionalFormatting>
  <conditionalFormatting sqref="F16:F8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{452CD478-05FB-4A58-84EF-442C56EBCA37}</x14:id>
        </ext>
      </extLst>
    </cfRule>
  </conditionalFormatting>
  <hyperlinks>
    <hyperlink ref="A2" location="Obsah!A1" display="Zpět na Obsah  KL 01  1.-4.měsíc" xr:uid="{CF5FFBAA-B330-47D6-9F3D-A49F9E56D7C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70503C-46EC-46F7-BF17-BF6E8ABD856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452CD478-05FB-4A58-84EF-442C56EBCA3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F16:F83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8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4197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396</v>
      </c>
      <c r="G3" s="47">
        <f>SUBTOTAL(9,G6:G1048576)</f>
        <v>52930.860000000015</v>
      </c>
      <c r="H3" s="48">
        <f>IF(M3=0,0,G3/M3)</f>
        <v>5.8127117382846698E-2</v>
      </c>
      <c r="I3" s="47">
        <f>SUBTOTAL(9,I6:I1048576)</f>
        <v>4587</v>
      </c>
      <c r="J3" s="47">
        <f>SUBTOTAL(9,J6:J1048576)</f>
        <v>857674.42000000039</v>
      </c>
      <c r="K3" s="48">
        <f>IF(M3=0,0,J3/M3)</f>
        <v>0.94187288261715318</v>
      </c>
      <c r="L3" s="47">
        <f>SUBTOTAL(9,L6:L1048576)</f>
        <v>4983</v>
      </c>
      <c r="M3" s="49">
        <f>SUBTOTAL(9,M6:M1048576)</f>
        <v>910605.28000000049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2964</v>
      </c>
      <c r="B6" s="807" t="s">
        <v>2292</v>
      </c>
      <c r="C6" s="807" t="s">
        <v>2297</v>
      </c>
      <c r="D6" s="807" t="s">
        <v>785</v>
      </c>
      <c r="E6" s="807" t="s">
        <v>2298</v>
      </c>
      <c r="F6" s="225"/>
      <c r="G6" s="225"/>
      <c r="H6" s="812">
        <v>0</v>
      </c>
      <c r="I6" s="225">
        <v>2</v>
      </c>
      <c r="J6" s="225">
        <v>151.82</v>
      </c>
      <c r="K6" s="812">
        <v>1</v>
      </c>
      <c r="L6" s="225">
        <v>2</v>
      </c>
      <c r="M6" s="830">
        <v>151.82</v>
      </c>
    </row>
    <row r="7" spans="1:13" ht="14.45" customHeight="1" x14ac:dyDescent="0.2">
      <c r="A7" s="821" t="s">
        <v>2964</v>
      </c>
      <c r="B7" s="822" t="s">
        <v>2292</v>
      </c>
      <c r="C7" s="822" t="s">
        <v>2295</v>
      </c>
      <c r="D7" s="822" t="s">
        <v>785</v>
      </c>
      <c r="E7" s="822" t="s">
        <v>2296</v>
      </c>
      <c r="F7" s="831"/>
      <c r="G7" s="831"/>
      <c r="H7" s="827">
        <v>0</v>
      </c>
      <c r="I7" s="831">
        <v>12</v>
      </c>
      <c r="J7" s="831">
        <v>300.33</v>
      </c>
      <c r="K7" s="827">
        <v>1</v>
      </c>
      <c r="L7" s="831">
        <v>12</v>
      </c>
      <c r="M7" s="832">
        <v>300.33</v>
      </c>
    </row>
    <row r="8" spans="1:13" ht="14.45" customHeight="1" x14ac:dyDescent="0.2">
      <c r="A8" s="821" t="s">
        <v>2964</v>
      </c>
      <c r="B8" s="822" t="s">
        <v>4188</v>
      </c>
      <c r="C8" s="822" t="s">
        <v>3257</v>
      </c>
      <c r="D8" s="822" t="s">
        <v>860</v>
      </c>
      <c r="E8" s="822" t="s">
        <v>3258</v>
      </c>
      <c r="F8" s="831"/>
      <c r="G8" s="831"/>
      <c r="H8" s="827"/>
      <c r="I8" s="831">
        <v>5</v>
      </c>
      <c r="J8" s="831">
        <v>0</v>
      </c>
      <c r="K8" s="827"/>
      <c r="L8" s="831">
        <v>5</v>
      </c>
      <c r="M8" s="832">
        <v>0</v>
      </c>
    </row>
    <row r="9" spans="1:13" ht="14.45" customHeight="1" x14ac:dyDescent="0.2">
      <c r="A9" s="821" t="s">
        <v>2964</v>
      </c>
      <c r="B9" s="822" t="s">
        <v>2321</v>
      </c>
      <c r="C9" s="822" t="s">
        <v>2326</v>
      </c>
      <c r="D9" s="822" t="s">
        <v>2323</v>
      </c>
      <c r="E9" s="822" t="s">
        <v>2327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2964</v>
      </c>
      <c r="B10" s="822" t="s">
        <v>2330</v>
      </c>
      <c r="C10" s="822" t="s">
        <v>2331</v>
      </c>
      <c r="D10" s="822" t="s">
        <v>2332</v>
      </c>
      <c r="E10" s="822" t="s">
        <v>2333</v>
      </c>
      <c r="F10" s="831"/>
      <c r="G10" s="831"/>
      <c r="H10" s="827">
        <v>0</v>
      </c>
      <c r="I10" s="831">
        <v>1</v>
      </c>
      <c r="J10" s="831">
        <v>20.83</v>
      </c>
      <c r="K10" s="827">
        <v>1</v>
      </c>
      <c r="L10" s="831">
        <v>1</v>
      </c>
      <c r="M10" s="832">
        <v>20.83</v>
      </c>
    </row>
    <row r="11" spans="1:13" ht="14.45" customHeight="1" x14ac:dyDescent="0.2">
      <c r="A11" s="821" t="s">
        <v>2964</v>
      </c>
      <c r="B11" s="822" t="s">
        <v>2335</v>
      </c>
      <c r="C11" s="822" t="s">
        <v>2341</v>
      </c>
      <c r="D11" s="822" t="s">
        <v>2342</v>
      </c>
      <c r="E11" s="822" t="s">
        <v>2343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2964</v>
      </c>
      <c r="B12" s="822" t="s">
        <v>2344</v>
      </c>
      <c r="C12" s="822" t="s">
        <v>2351</v>
      </c>
      <c r="D12" s="822" t="s">
        <v>976</v>
      </c>
      <c r="E12" s="822" t="s">
        <v>2352</v>
      </c>
      <c r="F12" s="831"/>
      <c r="G12" s="831"/>
      <c r="H12" s="827">
        <v>0</v>
      </c>
      <c r="I12" s="831">
        <v>7</v>
      </c>
      <c r="J12" s="831">
        <v>2577.12</v>
      </c>
      <c r="K12" s="827">
        <v>1</v>
      </c>
      <c r="L12" s="831">
        <v>7</v>
      </c>
      <c r="M12" s="832">
        <v>2577.12</v>
      </c>
    </row>
    <row r="13" spans="1:13" ht="14.45" customHeight="1" x14ac:dyDescent="0.2">
      <c r="A13" s="821" t="s">
        <v>2964</v>
      </c>
      <c r="B13" s="822" t="s">
        <v>2344</v>
      </c>
      <c r="C13" s="822" t="s">
        <v>2353</v>
      </c>
      <c r="D13" s="822" t="s">
        <v>976</v>
      </c>
      <c r="E13" s="822" t="s">
        <v>2354</v>
      </c>
      <c r="F13" s="831"/>
      <c r="G13" s="831"/>
      <c r="H13" s="827">
        <v>0</v>
      </c>
      <c r="I13" s="831">
        <v>5</v>
      </c>
      <c r="J13" s="831">
        <v>3681.65</v>
      </c>
      <c r="K13" s="827">
        <v>1</v>
      </c>
      <c r="L13" s="831">
        <v>5</v>
      </c>
      <c r="M13" s="832">
        <v>3681.65</v>
      </c>
    </row>
    <row r="14" spans="1:13" ht="14.45" customHeight="1" x14ac:dyDescent="0.2">
      <c r="A14" s="821" t="s">
        <v>2964</v>
      </c>
      <c r="B14" s="822" t="s">
        <v>2357</v>
      </c>
      <c r="C14" s="822" t="s">
        <v>2358</v>
      </c>
      <c r="D14" s="822" t="s">
        <v>2359</v>
      </c>
      <c r="E14" s="822" t="s">
        <v>2360</v>
      </c>
      <c r="F14" s="831"/>
      <c r="G14" s="831"/>
      <c r="H14" s="827">
        <v>0</v>
      </c>
      <c r="I14" s="831">
        <v>3</v>
      </c>
      <c r="J14" s="831">
        <v>280.29000000000002</v>
      </c>
      <c r="K14" s="827">
        <v>1</v>
      </c>
      <c r="L14" s="831">
        <v>3</v>
      </c>
      <c r="M14" s="832">
        <v>280.29000000000002</v>
      </c>
    </row>
    <row r="15" spans="1:13" ht="14.45" customHeight="1" x14ac:dyDescent="0.2">
      <c r="A15" s="821" t="s">
        <v>2964</v>
      </c>
      <c r="B15" s="822" t="s">
        <v>2369</v>
      </c>
      <c r="C15" s="822" t="s">
        <v>2370</v>
      </c>
      <c r="D15" s="822" t="s">
        <v>797</v>
      </c>
      <c r="E15" s="822" t="s">
        <v>2371</v>
      </c>
      <c r="F15" s="831"/>
      <c r="G15" s="831"/>
      <c r="H15" s="827">
        <v>0</v>
      </c>
      <c r="I15" s="831">
        <v>1</v>
      </c>
      <c r="J15" s="831">
        <v>80.010000000000005</v>
      </c>
      <c r="K15" s="827">
        <v>1</v>
      </c>
      <c r="L15" s="831">
        <v>1</v>
      </c>
      <c r="M15" s="832">
        <v>80.010000000000005</v>
      </c>
    </row>
    <row r="16" spans="1:13" ht="14.45" customHeight="1" x14ac:dyDescent="0.2">
      <c r="A16" s="821" t="s">
        <v>2964</v>
      </c>
      <c r="B16" s="822" t="s">
        <v>2369</v>
      </c>
      <c r="C16" s="822" t="s">
        <v>2980</v>
      </c>
      <c r="D16" s="822" t="s">
        <v>2981</v>
      </c>
      <c r="E16" s="822" t="s">
        <v>2982</v>
      </c>
      <c r="F16" s="831">
        <v>1</v>
      </c>
      <c r="G16" s="831">
        <v>133.35</v>
      </c>
      <c r="H16" s="827">
        <v>1</v>
      </c>
      <c r="I16" s="831"/>
      <c r="J16" s="831"/>
      <c r="K16" s="827">
        <v>0</v>
      </c>
      <c r="L16" s="831">
        <v>1</v>
      </c>
      <c r="M16" s="832">
        <v>133.35</v>
      </c>
    </row>
    <row r="17" spans="1:13" ht="14.45" customHeight="1" x14ac:dyDescent="0.2">
      <c r="A17" s="821" t="s">
        <v>2964</v>
      </c>
      <c r="B17" s="822" t="s">
        <v>2378</v>
      </c>
      <c r="C17" s="822" t="s">
        <v>2379</v>
      </c>
      <c r="D17" s="822" t="s">
        <v>2380</v>
      </c>
      <c r="E17" s="822" t="s">
        <v>2381</v>
      </c>
      <c r="F17" s="831"/>
      <c r="G17" s="831"/>
      <c r="H17" s="827">
        <v>0</v>
      </c>
      <c r="I17" s="831">
        <v>1</v>
      </c>
      <c r="J17" s="831">
        <v>131.32</v>
      </c>
      <c r="K17" s="827">
        <v>1</v>
      </c>
      <c r="L17" s="831">
        <v>1</v>
      </c>
      <c r="M17" s="832">
        <v>131.32</v>
      </c>
    </row>
    <row r="18" spans="1:13" ht="14.45" customHeight="1" x14ac:dyDescent="0.2">
      <c r="A18" s="821" t="s">
        <v>2964</v>
      </c>
      <c r="B18" s="822" t="s">
        <v>2398</v>
      </c>
      <c r="C18" s="822" t="s">
        <v>2400</v>
      </c>
      <c r="D18" s="822" t="s">
        <v>2401</v>
      </c>
      <c r="E18" s="822" t="s">
        <v>2402</v>
      </c>
      <c r="F18" s="831"/>
      <c r="G18" s="831"/>
      <c r="H18" s="827">
        <v>0</v>
      </c>
      <c r="I18" s="831">
        <v>9</v>
      </c>
      <c r="J18" s="831">
        <v>382.59</v>
      </c>
      <c r="K18" s="827">
        <v>1</v>
      </c>
      <c r="L18" s="831">
        <v>9</v>
      </c>
      <c r="M18" s="832">
        <v>382.59</v>
      </c>
    </row>
    <row r="19" spans="1:13" ht="14.45" customHeight="1" x14ac:dyDescent="0.2">
      <c r="A19" s="821" t="s">
        <v>2964</v>
      </c>
      <c r="B19" s="822" t="s">
        <v>2398</v>
      </c>
      <c r="C19" s="822" t="s">
        <v>2415</v>
      </c>
      <c r="D19" s="822" t="s">
        <v>989</v>
      </c>
      <c r="E19" s="822" t="s">
        <v>2402</v>
      </c>
      <c r="F19" s="831">
        <v>2</v>
      </c>
      <c r="G19" s="831">
        <v>85.02</v>
      </c>
      <c r="H19" s="827">
        <v>1</v>
      </c>
      <c r="I19" s="831"/>
      <c r="J19" s="831"/>
      <c r="K19" s="827">
        <v>0</v>
      </c>
      <c r="L19" s="831">
        <v>2</v>
      </c>
      <c r="M19" s="832">
        <v>85.02</v>
      </c>
    </row>
    <row r="20" spans="1:13" ht="14.45" customHeight="1" x14ac:dyDescent="0.2">
      <c r="A20" s="821" t="s">
        <v>2964</v>
      </c>
      <c r="B20" s="822" t="s">
        <v>2419</v>
      </c>
      <c r="C20" s="822" t="s">
        <v>3126</v>
      </c>
      <c r="D20" s="822" t="s">
        <v>678</v>
      </c>
      <c r="E20" s="822" t="s">
        <v>681</v>
      </c>
      <c r="F20" s="831">
        <v>7</v>
      </c>
      <c r="G20" s="831">
        <v>74.55</v>
      </c>
      <c r="H20" s="827">
        <v>1</v>
      </c>
      <c r="I20" s="831"/>
      <c r="J20" s="831"/>
      <c r="K20" s="827">
        <v>0</v>
      </c>
      <c r="L20" s="831">
        <v>7</v>
      </c>
      <c r="M20" s="832">
        <v>74.55</v>
      </c>
    </row>
    <row r="21" spans="1:13" ht="14.45" customHeight="1" x14ac:dyDescent="0.2">
      <c r="A21" s="821" t="s">
        <v>2964</v>
      </c>
      <c r="B21" s="822" t="s">
        <v>2419</v>
      </c>
      <c r="C21" s="822" t="s">
        <v>2427</v>
      </c>
      <c r="D21" s="822" t="s">
        <v>678</v>
      </c>
      <c r="E21" s="822" t="s">
        <v>683</v>
      </c>
      <c r="F21" s="831"/>
      <c r="G21" s="831"/>
      <c r="H21" s="827">
        <v>0</v>
      </c>
      <c r="I21" s="831">
        <v>1</v>
      </c>
      <c r="J21" s="831">
        <v>17.559999999999999</v>
      </c>
      <c r="K21" s="827">
        <v>1</v>
      </c>
      <c r="L21" s="831">
        <v>1</v>
      </c>
      <c r="M21" s="832">
        <v>17.559999999999999</v>
      </c>
    </row>
    <row r="22" spans="1:13" ht="14.45" customHeight="1" x14ac:dyDescent="0.2">
      <c r="A22" s="821" t="s">
        <v>2964</v>
      </c>
      <c r="B22" s="822" t="s">
        <v>2419</v>
      </c>
      <c r="C22" s="822" t="s">
        <v>2426</v>
      </c>
      <c r="D22" s="822" t="s">
        <v>678</v>
      </c>
      <c r="E22" s="822" t="s">
        <v>681</v>
      </c>
      <c r="F22" s="831"/>
      <c r="G22" s="831"/>
      <c r="H22" s="827">
        <v>0</v>
      </c>
      <c r="I22" s="831">
        <v>3</v>
      </c>
      <c r="J22" s="831">
        <v>31.950000000000003</v>
      </c>
      <c r="K22" s="827">
        <v>1</v>
      </c>
      <c r="L22" s="831">
        <v>3</v>
      </c>
      <c r="M22" s="832">
        <v>31.950000000000003</v>
      </c>
    </row>
    <row r="23" spans="1:13" ht="14.45" customHeight="1" x14ac:dyDescent="0.2">
      <c r="A23" s="821" t="s">
        <v>2964</v>
      </c>
      <c r="B23" s="822" t="s">
        <v>2435</v>
      </c>
      <c r="C23" s="822" t="s">
        <v>2436</v>
      </c>
      <c r="D23" s="822" t="s">
        <v>2437</v>
      </c>
      <c r="E23" s="822" t="s">
        <v>2438</v>
      </c>
      <c r="F23" s="831"/>
      <c r="G23" s="831"/>
      <c r="H23" s="827">
        <v>0</v>
      </c>
      <c r="I23" s="831">
        <v>3</v>
      </c>
      <c r="J23" s="831">
        <v>196.62</v>
      </c>
      <c r="K23" s="827">
        <v>1</v>
      </c>
      <c r="L23" s="831">
        <v>3</v>
      </c>
      <c r="M23" s="832">
        <v>196.62</v>
      </c>
    </row>
    <row r="24" spans="1:13" ht="14.45" customHeight="1" x14ac:dyDescent="0.2">
      <c r="A24" s="821" t="s">
        <v>2964</v>
      </c>
      <c r="B24" s="822" t="s">
        <v>2439</v>
      </c>
      <c r="C24" s="822" t="s">
        <v>2443</v>
      </c>
      <c r="D24" s="822" t="s">
        <v>702</v>
      </c>
      <c r="E24" s="822" t="s">
        <v>707</v>
      </c>
      <c r="F24" s="831"/>
      <c r="G24" s="831"/>
      <c r="H24" s="827">
        <v>0</v>
      </c>
      <c r="I24" s="831">
        <v>3</v>
      </c>
      <c r="J24" s="831">
        <v>52.679999999999993</v>
      </c>
      <c r="K24" s="827">
        <v>1</v>
      </c>
      <c r="L24" s="831">
        <v>3</v>
      </c>
      <c r="M24" s="832">
        <v>52.679999999999993</v>
      </c>
    </row>
    <row r="25" spans="1:13" ht="14.45" customHeight="1" x14ac:dyDescent="0.2">
      <c r="A25" s="821" t="s">
        <v>2964</v>
      </c>
      <c r="B25" s="822" t="s">
        <v>2439</v>
      </c>
      <c r="C25" s="822" t="s">
        <v>2444</v>
      </c>
      <c r="D25" s="822" t="s">
        <v>702</v>
      </c>
      <c r="E25" s="822" t="s">
        <v>709</v>
      </c>
      <c r="F25" s="831"/>
      <c r="G25" s="831"/>
      <c r="H25" s="827">
        <v>0</v>
      </c>
      <c r="I25" s="831">
        <v>2</v>
      </c>
      <c r="J25" s="831">
        <v>70.22</v>
      </c>
      <c r="K25" s="827">
        <v>1</v>
      </c>
      <c r="L25" s="831">
        <v>2</v>
      </c>
      <c r="M25" s="832">
        <v>70.22</v>
      </c>
    </row>
    <row r="26" spans="1:13" ht="14.45" customHeight="1" x14ac:dyDescent="0.2">
      <c r="A26" s="821" t="s">
        <v>2964</v>
      </c>
      <c r="B26" s="822" t="s">
        <v>2439</v>
      </c>
      <c r="C26" s="822" t="s">
        <v>2998</v>
      </c>
      <c r="D26" s="822" t="s">
        <v>2840</v>
      </c>
      <c r="E26" s="822"/>
      <c r="F26" s="831">
        <v>1</v>
      </c>
      <c r="G26" s="831">
        <v>17.559999999999999</v>
      </c>
      <c r="H26" s="827">
        <v>1</v>
      </c>
      <c r="I26" s="831"/>
      <c r="J26" s="831"/>
      <c r="K26" s="827">
        <v>0</v>
      </c>
      <c r="L26" s="831">
        <v>1</v>
      </c>
      <c r="M26" s="832">
        <v>17.559999999999999</v>
      </c>
    </row>
    <row r="27" spans="1:13" ht="14.45" customHeight="1" x14ac:dyDescent="0.2">
      <c r="A27" s="821" t="s">
        <v>2964</v>
      </c>
      <c r="B27" s="822" t="s">
        <v>2448</v>
      </c>
      <c r="C27" s="822" t="s">
        <v>2986</v>
      </c>
      <c r="D27" s="822" t="s">
        <v>2987</v>
      </c>
      <c r="E27" s="822" t="s">
        <v>2453</v>
      </c>
      <c r="F27" s="831">
        <v>1</v>
      </c>
      <c r="G27" s="831">
        <v>31.09</v>
      </c>
      <c r="H27" s="827">
        <v>1</v>
      </c>
      <c r="I27" s="831"/>
      <c r="J27" s="831"/>
      <c r="K27" s="827">
        <v>0</v>
      </c>
      <c r="L27" s="831">
        <v>1</v>
      </c>
      <c r="M27" s="832">
        <v>31.09</v>
      </c>
    </row>
    <row r="28" spans="1:13" ht="14.45" customHeight="1" x14ac:dyDescent="0.2">
      <c r="A28" s="821" t="s">
        <v>2964</v>
      </c>
      <c r="B28" s="822" t="s">
        <v>2448</v>
      </c>
      <c r="C28" s="822" t="s">
        <v>2452</v>
      </c>
      <c r="D28" s="822" t="s">
        <v>2450</v>
      </c>
      <c r="E28" s="822" t="s">
        <v>2453</v>
      </c>
      <c r="F28" s="831"/>
      <c r="G28" s="831"/>
      <c r="H28" s="827">
        <v>0</v>
      </c>
      <c r="I28" s="831">
        <v>3</v>
      </c>
      <c r="J28" s="831">
        <v>93.27</v>
      </c>
      <c r="K28" s="827">
        <v>1</v>
      </c>
      <c r="L28" s="831">
        <v>3</v>
      </c>
      <c r="M28" s="832">
        <v>93.27</v>
      </c>
    </row>
    <row r="29" spans="1:13" ht="14.45" customHeight="1" x14ac:dyDescent="0.2">
      <c r="A29" s="821" t="s">
        <v>2964</v>
      </c>
      <c r="B29" s="822" t="s">
        <v>2448</v>
      </c>
      <c r="C29" s="822" t="s">
        <v>2454</v>
      </c>
      <c r="D29" s="822" t="s">
        <v>2450</v>
      </c>
      <c r="E29" s="822" t="s">
        <v>2455</v>
      </c>
      <c r="F29" s="831"/>
      <c r="G29" s="831"/>
      <c r="H29" s="827">
        <v>0</v>
      </c>
      <c r="I29" s="831">
        <v>1</v>
      </c>
      <c r="J29" s="831">
        <v>62.18</v>
      </c>
      <c r="K29" s="827">
        <v>1</v>
      </c>
      <c r="L29" s="831">
        <v>1</v>
      </c>
      <c r="M29" s="832">
        <v>62.18</v>
      </c>
    </row>
    <row r="30" spans="1:13" ht="14.45" customHeight="1" x14ac:dyDescent="0.2">
      <c r="A30" s="821" t="s">
        <v>2964</v>
      </c>
      <c r="B30" s="822" t="s">
        <v>2456</v>
      </c>
      <c r="C30" s="822" t="s">
        <v>2457</v>
      </c>
      <c r="D30" s="822" t="s">
        <v>2458</v>
      </c>
      <c r="E30" s="822" t="s">
        <v>1965</v>
      </c>
      <c r="F30" s="831"/>
      <c r="G30" s="831"/>
      <c r="H30" s="827">
        <v>0</v>
      </c>
      <c r="I30" s="831">
        <v>3</v>
      </c>
      <c r="J30" s="831">
        <v>93.27</v>
      </c>
      <c r="K30" s="827">
        <v>1</v>
      </c>
      <c r="L30" s="831">
        <v>3</v>
      </c>
      <c r="M30" s="832">
        <v>93.27</v>
      </c>
    </row>
    <row r="31" spans="1:13" ht="14.45" customHeight="1" x14ac:dyDescent="0.2">
      <c r="A31" s="821" t="s">
        <v>2964</v>
      </c>
      <c r="B31" s="822" t="s">
        <v>2465</v>
      </c>
      <c r="C31" s="822" t="s">
        <v>2466</v>
      </c>
      <c r="D31" s="822" t="s">
        <v>1351</v>
      </c>
      <c r="E31" s="822" t="s">
        <v>709</v>
      </c>
      <c r="F31" s="831"/>
      <c r="G31" s="831"/>
      <c r="H31" s="827">
        <v>0</v>
      </c>
      <c r="I31" s="831">
        <v>7</v>
      </c>
      <c r="J31" s="831">
        <v>241.29</v>
      </c>
      <c r="K31" s="827">
        <v>1</v>
      </c>
      <c r="L31" s="831">
        <v>7</v>
      </c>
      <c r="M31" s="832">
        <v>241.29</v>
      </c>
    </row>
    <row r="32" spans="1:13" ht="14.45" customHeight="1" x14ac:dyDescent="0.2">
      <c r="A32" s="821" t="s">
        <v>2964</v>
      </c>
      <c r="B32" s="822" t="s">
        <v>2469</v>
      </c>
      <c r="C32" s="822" t="s">
        <v>2472</v>
      </c>
      <c r="D32" s="822" t="s">
        <v>2471</v>
      </c>
      <c r="E32" s="822" t="s">
        <v>2473</v>
      </c>
      <c r="F32" s="831"/>
      <c r="G32" s="831"/>
      <c r="H32" s="827">
        <v>0</v>
      </c>
      <c r="I32" s="831">
        <v>1</v>
      </c>
      <c r="J32" s="831">
        <v>7.47</v>
      </c>
      <c r="K32" s="827">
        <v>1</v>
      </c>
      <c r="L32" s="831">
        <v>1</v>
      </c>
      <c r="M32" s="832">
        <v>7.47</v>
      </c>
    </row>
    <row r="33" spans="1:13" ht="14.45" customHeight="1" x14ac:dyDescent="0.2">
      <c r="A33" s="821" t="s">
        <v>2964</v>
      </c>
      <c r="B33" s="822" t="s">
        <v>2469</v>
      </c>
      <c r="C33" s="822" t="s">
        <v>2474</v>
      </c>
      <c r="D33" s="822" t="s">
        <v>2471</v>
      </c>
      <c r="E33" s="822" t="s">
        <v>2475</v>
      </c>
      <c r="F33" s="831"/>
      <c r="G33" s="831"/>
      <c r="H33" s="827">
        <v>0</v>
      </c>
      <c r="I33" s="831">
        <v>3</v>
      </c>
      <c r="J33" s="831">
        <v>34.44</v>
      </c>
      <c r="K33" s="827">
        <v>1</v>
      </c>
      <c r="L33" s="831">
        <v>3</v>
      </c>
      <c r="M33" s="832">
        <v>34.44</v>
      </c>
    </row>
    <row r="34" spans="1:13" ht="14.45" customHeight="1" x14ac:dyDescent="0.2">
      <c r="A34" s="821" t="s">
        <v>2964</v>
      </c>
      <c r="B34" s="822" t="s">
        <v>2469</v>
      </c>
      <c r="C34" s="822" t="s">
        <v>2476</v>
      </c>
      <c r="D34" s="822" t="s">
        <v>2471</v>
      </c>
      <c r="E34" s="822" t="s">
        <v>2453</v>
      </c>
      <c r="F34" s="831"/>
      <c r="G34" s="831"/>
      <c r="H34" s="827">
        <v>0</v>
      </c>
      <c r="I34" s="831">
        <v>1</v>
      </c>
      <c r="J34" s="831">
        <v>34.47</v>
      </c>
      <c r="K34" s="827">
        <v>1</v>
      </c>
      <c r="L34" s="831">
        <v>1</v>
      </c>
      <c r="M34" s="832">
        <v>34.47</v>
      </c>
    </row>
    <row r="35" spans="1:13" ht="14.45" customHeight="1" x14ac:dyDescent="0.2">
      <c r="A35" s="821" t="s">
        <v>2964</v>
      </c>
      <c r="B35" s="822" t="s">
        <v>2488</v>
      </c>
      <c r="C35" s="822" t="s">
        <v>2489</v>
      </c>
      <c r="D35" s="822" t="s">
        <v>1183</v>
      </c>
      <c r="E35" s="822" t="s">
        <v>2490</v>
      </c>
      <c r="F35" s="831"/>
      <c r="G35" s="831"/>
      <c r="H35" s="827">
        <v>0</v>
      </c>
      <c r="I35" s="831">
        <v>1</v>
      </c>
      <c r="J35" s="831">
        <v>39.549999999999997</v>
      </c>
      <c r="K35" s="827">
        <v>1</v>
      </c>
      <c r="L35" s="831">
        <v>1</v>
      </c>
      <c r="M35" s="832">
        <v>39.549999999999997</v>
      </c>
    </row>
    <row r="36" spans="1:13" ht="14.45" customHeight="1" x14ac:dyDescent="0.2">
      <c r="A36" s="821" t="s">
        <v>2964</v>
      </c>
      <c r="B36" s="822" t="s">
        <v>2498</v>
      </c>
      <c r="C36" s="822" t="s">
        <v>3195</v>
      </c>
      <c r="D36" s="822" t="s">
        <v>3196</v>
      </c>
      <c r="E36" s="822" t="s">
        <v>3197</v>
      </c>
      <c r="F36" s="831">
        <v>1</v>
      </c>
      <c r="G36" s="831">
        <v>59.88</v>
      </c>
      <c r="H36" s="827">
        <v>1</v>
      </c>
      <c r="I36" s="831"/>
      <c r="J36" s="831"/>
      <c r="K36" s="827">
        <v>0</v>
      </c>
      <c r="L36" s="831">
        <v>1</v>
      </c>
      <c r="M36" s="832">
        <v>59.88</v>
      </c>
    </row>
    <row r="37" spans="1:13" ht="14.45" customHeight="1" x14ac:dyDescent="0.2">
      <c r="A37" s="821" t="s">
        <v>2964</v>
      </c>
      <c r="B37" s="822" t="s">
        <v>2503</v>
      </c>
      <c r="C37" s="822" t="s">
        <v>2862</v>
      </c>
      <c r="D37" s="822" t="s">
        <v>2505</v>
      </c>
      <c r="E37" s="822" t="s">
        <v>2863</v>
      </c>
      <c r="F37" s="831"/>
      <c r="G37" s="831"/>
      <c r="H37" s="827">
        <v>0</v>
      </c>
      <c r="I37" s="831">
        <v>1</v>
      </c>
      <c r="J37" s="831">
        <v>102.85</v>
      </c>
      <c r="K37" s="827">
        <v>1</v>
      </c>
      <c r="L37" s="831">
        <v>1</v>
      </c>
      <c r="M37" s="832">
        <v>102.85</v>
      </c>
    </row>
    <row r="38" spans="1:13" ht="14.45" customHeight="1" x14ac:dyDescent="0.2">
      <c r="A38" s="821" t="s">
        <v>2964</v>
      </c>
      <c r="B38" s="822" t="s">
        <v>2507</v>
      </c>
      <c r="C38" s="822" t="s">
        <v>2513</v>
      </c>
      <c r="D38" s="822" t="s">
        <v>2509</v>
      </c>
      <c r="E38" s="822" t="s">
        <v>2514</v>
      </c>
      <c r="F38" s="831"/>
      <c r="G38" s="831"/>
      <c r="H38" s="827">
        <v>0</v>
      </c>
      <c r="I38" s="831">
        <v>2</v>
      </c>
      <c r="J38" s="831">
        <v>148.32</v>
      </c>
      <c r="K38" s="827">
        <v>1</v>
      </c>
      <c r="L38" s="831">
        <v>2</v>
      </c>
      <c r="M38" s="832">
        <v>148.32</v>
      </c>
    </row>
    <row r="39" spans="1:13" ht="14.45" customHeight="1" x14ac:dyDescent="0.2">
      <c r="A39" s="821" t="s">
        <v>2964</v>
      </c>
      <c r="B39" s="822" t="s">
        <v>2507</v>
      </c>
      <c r="C39" s="822" t="s">
        <v>2517</v>
      </c>
      <c r="D39" s="822" t="s">
        <v>2518</v>
      </c>
      <c r="E39" s="822" t="s">
        <v>2519</v>
      </c>
      <c r="F39" s="831">
        <v>1</v>
      </c>
      <c r="G39" s="831">
        <v>84.83</v>
      </c>
      <c r="H39" s="827">
        <v>1</v>
      </c>
      <c r="I39" s="831"/>
      <c r="J39" s="831"/>
      <c r="K39" s="827">
        <v>0</v>
      </c>
      <c r="L39" s="831">
        <v>1</v>
      </c>
      <c r="M39" s="832">
        <v>84.83</v>
      </c>
    </row>
    <row r="40" spans="1:13" ht="14.45" customHeight="1" x14ac:dyDescent="0.2">
      <c r="A40" s="821" t="s">
        <v>2964</v>
      </c>
      <c r="B40" s="822" t="s">
        <v>2507</v>
      </c>
      <c r="C40" s="822" t="s">
        <v>2508</v>
      </c>
      <c r="D40" s="822" t="s">
        <v>2509</v>
      </c>
      <c r="E40" s="822" t="s">
        <v>2510</v>
      </c>
      <c r="F40" s="831"/>
      <c r="G40" s="831"/>
      <c r="H40" s="827">
        <v>0</v>
      </c>
      <c r="I40" s="831">
        <v>1</v>
      </c>
      <c r="J40" s="831">
        <v>46.6</v>
      </c>
      <c r="K40" s="827">
        <v>1</v>
      </c>
      <c r="L40" s="831">
        <v>1</v>
      </c>
      <c r="M40" s="832">
        <v>46.6</v>
      </c>
    </row>
    <row r="41" spans="1:13" ht="14.45" customHeight="1" x14ac:dyDescent="0.2">
      <c r="A41" s="821" t="s">
        <v>2964</v>
      </c>
      <c r="B41" s="822" t="s">
        <v>4189</v>
      </c>
      <c r="C41" s="822" t="s">
        <v>3036</v>
      </c>
      <c r="D41" s="822" t="s">
        <v>3037</v>
      </c>
      <c r="E41" s="822" t="s">
        <v>1466</v>
      </c>
      <c r="F41" s="831">
        <v>1</v>
      </c>
      <c r="G41" s="831">
        <v>124.49</v>
      </c>
      <c r="H41" s="827">
        <v>1</v>
      </c>
      <c r="I41" s="831"/>
      <c r="J41" s="831"/>
      <c r="K41" s="827">
        <v>0</v>
      </c>
      <c r="L41" s="831">
        <v>1</v>
      </c>
      <c r="M41" s="832">
        <v>124.49</v>
      </c>
    </row>
    <row r="42" spans="1:13" ht="14.45" customHeight="1" x14ac:dyDescent="0.2">
      <c r="A42" s="821" t="s">
        <v>2964</v>
      </c>
      <c r="B42" s="822" t="s">
        <v>2520</v>
      </c>
      <c r="C42" s="822" t="s">
        <v>2521</v>
      </c>
      <c r="D42" s="822" t="s">
        <v>962</v>
      </c>
      <c r="E42" s="822" t="s">
        <v>2522</v>
      </c>
      <c r="F42" s="831"/>
      <c r="G42" s="831"/>
      <c r="H42" s="827">
        <v>0</v>
      </c>
      <c r="I42" s="831">
        <v>1</v>
      </c>
      <c r="J42" s="831">
        <v>44.86</v>
      </c>
      <c r="K42" s="827">
        <v>1</v>
      </c>
      <c r="L42" s="831">
        <v>1</v>
      </c>
      <c r="M42" s="832">
        <v>44.86</v>
      </c>
    </row>
    <row r="43" spans="1:13" ht="14.45" customHeight="1" x14ac:dyDescent="0.2">
      <c r="A43" s="821" t="s">
        <v>2964</v>
      </c>
      <c r="B43" s="822" t="s">
        <v>2530</v>
      </c>
      <c r="C43" s="822" t="s">
        <v>2875</v>
      </c>
      <c r="D43" s="822" t="s">
        <v>935</v>
      </c>
      <c r="E43" s="822" t="s">
        <v>946</v>
      </c>
      <c r="F43" s="831">
        <v>1</v>
      </c>
      <c r="G43" s="831">
        <v>74.08</v>
      </c>
      <c r="H43" s="827">
        <v>1</v>
      </c>
      <c r="I43" s="831"/>
      <c r="J43" s="831"/>
      <c r="K43" s="827">
        <v>0</v>
      </c>
      <c r="L43" s="831">
        <v>1</v>
      </c>
      <c r="M43" s="832">
        <v>74.08</v>
      </c>
    </row>
    <row r="44" spans="1:13" ht="14.45" customHeight="1" x14ac:dyDescent="0.2">
      <c r="A44" s="821" t="s">
        <v>2964</v>
      </c>
      <c r="B44" s="822" t="s">
        <v>2530</v>
      </c>
      <c r="C44" s="822" t="s">
        <v>2539</v>
      </c>
      <c r="D44" s="822" t="s">
        <v>2533</v>
      </c>
      <c r="E44" s="822" t="s">
        <v>2540</v>
      </c>
      <c r="F44" s="831"/>
      <c r="G44" s="831"/>
      <c r="H44" s="827">
        <v>0</v>
      </c>
      <c r="I44" s="831">
        <v>1</v>
      </c>
      <c r="J44" s="831">
        <v>84.18</v>
      </c>
      <c r="K44" s="827">
        <v>1</v>
      </c>
      <c r="L44" s="831">
        <v>1</v>
      </c>
      <c r="M44" s="832">
        <v>84.18</v>
      </c>
    </row>
    <row r="45" spans="1:13" ht="14.45" customHeight="1" x14ac:dyDescent="0.2">
      <c r="A45" s="821" t="s">
        <v>2964</v>
      </c>
      <c r="B45" s="822" t="s">
        <v>2530</v>
      </c>
      <c r="C45" s="822" t="s">
        <v>3260</v>
      </c>
      <c r="D45" s="822" t="s">
        <v>935</v>
      </c>
      <c r="E45" s="822" t="s">
        <v>936</v>
      </c>
      <c r="F45" s="831">
        <v>1</v>
      </c>
      <c r="G45" s="831">
        <v>63.14</v>
      </c>
      <c r="H45" s="827">
        <v>1</v>
      </c>
      <c r="I45" s="831"/>
      <c r="J45" s="831"/>
      <c r="K45" s="827">
        <v>0</v>
      </c>
      <c r="L45" s="831">
        <v>1</v>
      </c>
      <c r="M45" s="832">
        <v>63.14</v>
      </c>
    </row>
    <row r="46" spans="1:13" ht="14.45" customHeight="1" x14ac:dyDescent="0.2">
      <c r="A46" s="821" t="s">
        <v>2964</v>
      </c>
      <c r="B46" s="822" t="s">
        <v>2530</v>
      </c>
      <c r="C46" s="822" t="s">
        <v>3261</v>
      </c>
      <c r="D46" s="822" t="s">
        <v>935</v>
      </c>
      <c r="E46" s="822" t="s">
        <v>2546</v>
      </c>
      <c r="F46" s="831">
        <v>1</v>
      </c>
      <c r="G46" s="831">
        <v>49.08</v>
      </c>
      <c r="H46" s="827">
        <v>1</v>
      </c>
      <c r="I46" s="831"/>
      <c r="J46" s="831"/>
      <c r="K46" s="827">
        <v>0</v>
      </c>
      <c r="L46" s="831">
        <v>1</v>
      </c>
      <c r="M46" s="832">
        <v>49.08</v>
      </c>
    </row>
    <row r="47" spans="1:13" ht="14.45" customHeight="1" x14ac:dyDescent="0.2">
      <c r="A47" s="821" t="s">
        <v>2964</v>
      </c>
      <c r="B47" s="822" t="s">
        <v>2530</v>
      </c>
      <c r="C47" s="822" t="s">
        <v>2535</v>
      </c>
      <c r="D47" s="822" t="s">
        <v>2533</v>
      </c>
      <c r="E47" s="822" t="s">
        <v>2536</v>
      </c>
      <c r="F47" s="831"/>
      <c r="G47" s="831"/>
      <c r="H47" s="827">
        <v>0</v>
      </c>
      <c r="I47" s="831">
        <v>1</v>
      </c>
      <c r="J47" s="831">
        <v>63.14</v>
      </c>
      <c r="K47" s="827">
        <v>1</v>
      </c>
      <c r="L47" s="831">
        <v>1</v>
      </c>
      <c r="M47" s="832">
        <v>63.14</v>
      </c>
    </row>
    <row r="48" spans="1:13" ht="14.45" customHeight="1" x14ac:dyDescent="0.2">
      <c r="A48" s="821" t="s">
        <v>2964</v>
      </c>
      <c r="B48" s="822" t="s">
        <v>2530</v>
      </c>
      <c r="C48" s="822" t="s">
        <v>2537</v>
      </c>
      <c r="D48" s="822" t="s">
        <v>2533</v>
      </c>
      <c r="E48" s="822" t="s">
        <v>2538</v>
      </c>
      <c r="F48" s="831"/>
      <c r="G48" s="831"/>
      <c r="H48" s="827">
        <v>0</v>
      </c>
      <c r="I48" s="831">
        <v>3</v>
      </c>
      <c r="J48" s="831">
        <v>147.24</v>
      </c>
      <c r="K48" s="827">
        <v>1</v>
      </c>
      <c r="L48" s="831">
        <v>3</v>
      </c>
      <c r="M48" s="832">
        <v>147.24</v>
      </c>
    </row>
    <row r="49" spans="1:13" ht="14.45" customHeight="1" x14ac:dyDescent="0.2">
      <c r="A49" s="821" t="s">
        <v>2964</v>
      </c>
      <c r="B49" s="822" t="s">
        <v>2530</v>
      </c>
      <c r="C49" s="822" t="s">
        <v>2541</v>
      </c>
      <c r="D49" s="822" t="s">
        <v>935</v>
      </c>
      <c r="E49" s="822" t="s">
        <v>938</v>
      </c>
      <c r="F49" s="831"/>
      <c r="G49" s="831"/>
      <c r="H49" s="827">
        <v>0</v>
      </c>
      <c r="I49" s="831">
        <v>1</v>
      </c>
      <c r="J49" s="831">
        <v>84.18</v>
      </c>
      <c r="K49" s="827">
        <v>1</v>
      </c>
      <c r="L49" s="831">
        <v>1</v>
      </c>
      <c r="M49" s="832">
        <v>84.18</v>
      </c>
    </row>
    <row r="50" spans="1:13" ht="14.45" customHeight="1" x14ac:dyDescent="0.2">
      <c r="A50" s="821" t="s">
        <v>2964</v>
      </c>
      <c r="B50" s="822" t="s">
        <v>2530</v>
      </c>
      <c r="C50" s="822" t="s">
        <v>2542</v>
      </c>
      <c r="D50" s="822" t="s">
        <v>935</v>
      </c>
      <c r="E50" s="822" t="s">
        <v>936</v>
      </c>
      <c r="F50" s="831"/>
      <c r="G50" s="831"/>
      <c r="H50" s="827">
        <v>0</v>
      </c>
      <c r="I50" s="831">
        <v>1</v>
      </c>
      <c r="J50" s="831">
        <v>63.14</v>
      </c>
      <c r="K50" s="827">
        <v>1</v>
      </c>
      <c r="L50" s="831">
        <v>1</v>
      </c>
      <c r="M50" s="832">
        <v>63.14</v>
      </c>
    </row>
    <row r="51" spans="1:13" ht="14.45" customHeight="1" x14ac:dyDescent="0.2">
      <c r="A51" s="821" t="s">
        <v>2964</v>
      </c>
      <c r="B51" s="822" t="s">
        <v>2530</v>
      </c>
      <c r="C51" s="822" t="s">
        <v>2545</v>
      </c>
      <c r="D51" s="822" t="s">
        <v>935</v>
      </c>
      <c r="E51" s="822" t="s">
        <v>2546</v>
      </c>
      <c r="F51" s="831"/>
      <c r="G51" s="831"/>
      <c r="H51" s="827">
        <v>0</v>
      </c>
      <c r="I51" s="831">
        <v>1</v>
      </c>
      <c r="J51" s="831">
        <v>49.08</v>
      </c>
      <c r="K51" s="827">
        <v>1</v>
      </c>
      <c r="L51" s="831">
        <v>1</v>
      </c>
      <c r="M51" s="832">
        <v>49.08</v>
      </c>
    </row>
    <row r="52" spans="1:13" ht="14.45" customHeight="1" x14ac:dyDescent="0.2">
      <c r="A52" s="821" t="s">
        <v>2964</v>
      </c>
      <c r="B52" s="822" t="s">
        <v>2625</v>
      </c>
      <c r="C52" s="822" t="s">
        <v>2626</v>
      </c>
      <c r="D52" s="822" t="s">
        <v>616</v>
      </c>
      <c r="E52" s="822" t="s">
        <v>617</v>
      </c>
      <c r="F52" s="831"/>
      <c r="G52" s="831"/>
      <c r="H52" s="827">
        <v>0</v>
      </c>
      <c r="I52" s="831">
        <v>2</v>
      </c>
      <c r="J52" s="831">
        <v>43.52</v>
      </c>
      <c r="K52" s="827">
        <v>1</v>
      </c>
      <c r="L52" s="831">
        <v>2</v>
      </c>
      <c r="M52" s="832">
        <v>43.52</v>
      </c>
    </row>
    <row r="53" spans="1:13" ht="14.45" customHeight="1" x14ac:dyDescent="0.2">
      <c r="A53" s="821" t="s">
        <v>2964</v>
      </c>
      <c r="B53" s="822" t="s">
        <v>2651</v>
      </c>
      <c r="C53" s="822" t="s">
        <v>2652</v>
      </c>
      <c r="D53" s="822" t="s">
        <v>1280</v>
      </c>
      <c r="E53" s="822" t="s">
        <v>1282</v>
      </c>
      <c r="F53" s="831"/>
      <c r="G53" s="831"/>
      <c r="H53" s="827"/>
      <c r="I53" s="831">
        <v>13</v>
      </c>
      <c r="J53" s="831">
        <v>0</v>
      </c>
      <c r="K53" s="827"/>
      <c r="L53" s="831">
        <v>13</v>
      </c>
      <c r="M53" s="832">
        <v>0</v>
      </c>
    </row>
    <row r="54" spans="1:13" ht="14.45" customHeight="1" x14ac:dyDescent="0.2">
      <c r="A54" s="821" t="s">
        <v>2964</v>
      </c>
      <c r="B54" s="822" t="s">
        <v>2651</v>
      </c>
      <c r="C54" s="822" t="s">
        <v>3183</v>
      </c>
      <c r="D54" s="822" t="s">
        <v>3184</v>
      </c>
      <c r="E54" s="822" t="s">
        <v>2022</v>
      </c>
      <c r="F54" s="831">
        <v>1</v>
      </c>
      <c r="G54" s="831">
        <v>0</v>
      </c>
      <c r="H54" s="827"/>
      <c r="I54" s="831"/>
      <c r="J54" s="831"/>
      <c r="K54" s="827"/>
      <c r="L54" s="831">
        <v>1</v>
      </c>
      <c r="M54" s="832">
        <v>0</v>
      </c>
    </row>
    <row r="55" spans="1:13" ht="14.45" customHeight="1" x14ac:dyDescent="0.2">
      <c r="A55" s="821" t="s">
        <v>2964</v>
      </c>
      <c r="B55" s="822" t="s">
        <v>2663</v>
      </c>
      <c r="C55" s="822" t="s">
        <v>2664</v>
      </c>
      <c r="D55" s="822" t="s">
        <v>2665</v>
      </c>
      <c r="E55" s="822" t="s">
        <v>2666</v>
      </c>
      <c r="F55" s="831"/>
      <c r="G55" s="831"/>
      <c r="H55" s="827">
        <v>0</v>
      </c>
      <c r="I55" s="831">
        <v>1</v>
      </c>
      <c r="J55" s="831">
        <v>366.31</v>
      </c>
      <c r="K55" s="827">
        <v>1</v>
      </c>
      <c r="L55" s="831">
        <v>1</v>
      </c>
      <c r="M55" s="832">
        <v>366.31</v>
      </c>
    </row>
    <row r="56" spans="1:13" ht="14.45" customHeight="1" x14ac:dyDescent="0.2">
      <c r="A56" s="821" t="s">
        <v>2964</v>
      </c>
      <c r="B56" s="822" t="s">
        <v>2669</v>
      </c>
      <c r="C56" s="822" t="s">
        <v>2675</v>
      </c>
      <c r="D56" s="822" t="s">
        <v>2671</v>
      </c>
      <c r="E56" s="822" t="s">
        <v>2676</v>
      </c>
      <c r="F56" s="831"/>
      <c r="G56" s="831"/>
      <c r="H56" s="827">
        <v>0</v>
      </c>
      <c r="I56" s="831">
        <v>1</v>
      </c>
      <c r="J56" s="831">
        <v>339.47</v>
      </c>
      <c r="K56" s="827">
        <v>1</v>
      </c>
      <c r="L56" s="831">
        <v>1</v>
      </c>
      <c r="M56" s="832">
        <v>339.47</v>
      </c>
    </row>
    <row r="57" spans="1:13" ht="14.45" customHeight="1" x14ac:dyDescent="0.2">
      <c r="A57" s="821" t="s">
        <v>2964</v>
      </c>
      <c r="B57" s="822" t="s">
        <v>2709</v>
      </c>
      <c r="C57" s="822" t="s">
        <v>2710</v>
      </c>
      <c r="D57" s="822" t="s">
        <v>2711</v>
      </c>
      <c r="E57" s="822" t="s">
        <v>2712</v>
      </c>
      <c r="F57" s="831"/>
      <c r="G57" s="831"/>
      <c r="H57" s="827">
        <v>0</v>
      </c>
      <c r="I57" s="831">
        <v>1</v>
      </c>
      <c r="J57" s="831">
        <v>338</v>
      </c>
      <c r="K57" s="827">
        <v>1</v>
      </c>
      <c r="L57" s="831">
        <v>1</v>
      </c>
      <c r="M57" s="832">
        <v>338</v>
      </c>
    </row>
    <row r="58" spans="1:13" ht="14.45" customHeight="1" x14ac:dyDescent="0.2">
      <c r="A58" s="821" t="s">
        <v>2964</v>
      </c>
      <c r="B58" s="822" t="s">
        <v>2713</v>
      </c>
      <c r="C58" s="822" t="s">
        <v>2717</v>
      </c>
      <c r="D58" s="822" t="s">
        <v>2715</v>
      </c>
      <c r="E58" s="822" t="s">
        <v>2718</v>
      </c>
      <c r="F58" s="831"/>
      <c r="G58" s="831"/>
      <c r="H58" s="827">
        <v>0</v>
      </c>
      <c r="I58" s="831">
        <v>2</v>
      </c>
      <c r="J58" s="831">
        <v>23.42</v>
      </c>
      <c r="K58" s="827">
        <v>1</v>
      </c>
      <c r="L58" s="831">
        <v>2</v>
      </c>
      <c r="M58" s="832">
        <v>23.42</v>
      </c>
    </row>
    <row r="59" spans="1:13" ht="14.45" customHeight="1" x14ac:dyDescent="0.2">
      <c r="A59" s="821" t="s">
        <v>2964</v>
      </c>
      <c r="B59" s="822" t="s">
        <v>2719</v>
      </c>
      <c r="C59" s="822" t="s">
        <v>2722</v>
      </c>
      <c r="D59" s="822" t="s">
        <v>1597</v>
      </c>
      <c r="E59" s="822" t="s">
        <v>2084</v>
      </c>
      <c r="F59" s="831"/>
      <c r="G59" s="831"/>
      <c r="H59" s="827"/>
      <c r="I59" s="831">
        <v>1</v>
      </c>
      <c r="J59" s="831">
        <v>0</v>
      </c>
      <c r="K59" s="827"/>
      <c r="L59" s="831">
        <v>1</v>
      </c>
      <c r="M59" s="832">
        <v>0</v>
      </c>
    </row>
    <row r="60" spans="1:13" ht="14.45" customHeight="1" x14ac:dyDescent="0.2">
      <c r="A60" s="821" t="s">
        <v>2964</v>
      </c>
      <c r="B60" s="822" t="s">
        <v>2719</v>
      </c>
      <c r="C60" s="822" t="s">
        <v>2720</v>
      </c>
      <c r="D60" s="822" t="s">
        <v>1597</v>
      </c>
      <c r="E60" s="822" t="s">
        <v>2721</v>
      </c>
      <c r="F60" s="831"/>
      <c r="G60" s="831"/>
      <c r="H60" s="827"/>
      <c r="I60" s="831">
        <v>2</v>
      </c>
      <c r="J60" s="831">
        <v>0</v>
      </c>
      <c r="K60" s="827"/>
      <c r="L60" s="831">
        <v>2</v>
      </c>
      <c r="M60" s="832">
        <v>0</v>
      </c>
    </row>
    <row r="61" spans="1:13" ht="14.45" customHeight="1" x14ac:dyDescent="0.2">
      <c r="A61" s="821" t="s">
        <v>2964</v>
      </c>
      <c r="B61" s="822" t="s">
        <v>4190</v>
      </c>
      <c r="C61" s="822" t="s">
        <v>3007</v>
      </c>
      <c r="D61" s="822" t="s">
        <v>769</v>
      </c>
      <c r="E61" s="822" t="s">
        <v>770</v>
      </c>
      <c r="F61" s="831"/>
      <c r="G61" s="831"/>
      <c r="H61" s="827">
        <v>0</v>
      </c>
      <c r="I61" s="831">
        <v>1</v>
      </c>
      <c r="J61" s="831">
        <v>132</v>
      </c>
      <c r="K61" s="827">
        <v>1</v>
      </c>
      <c r="L61" s="831">
        <v>1</v>
      </c>
      <c r="M61" s="832">
        <v>132</v>
      </c>
    </row>
    <row r="62" spans="1:13" ht="14.45" customHeight="1" x14ac:dyDescent="0.2">
      <c r="A62" s="821" t="s">
        <v>2964</v>
      </c>
      <c r="B62" s="822" t="s">
        <v>2723</v>
      </c>
      <c r="C62" s="822" t="s">
        <v>2724</v>
      </c>
      <c r="D62" s="822" t="s">
        <v>2725</v>
      </c>
      <c r="E62" s="822" t="s">
        <v>2726</v>
      </c>
      <c r="F62" s="831"/>
      <c r="G62" s="831"/>
      <c r="H62" s="827">
        <v>0</v>
      </c>
      <c r="I62" s="831">
        <v>3</v>
      </c>
      <c r="J62" s="831">
        <v>368.88</v>
      </c>
      <c r="K62" s="827">
        <v>1</v>
      </c>
      <c r="L62" s="831">
        <v>3</v>
      </c>
      <c r="M62" s="832">
        <v>368.88</v>
      </c>
    </row>
    <row r="63" spans="1:13" ht="14.45" customHeight="1" x14ac:dyDescent="0.2">
      <c r="A63" s="821" t="s">
        <v>2964</v>
      </c>
      <c r="B63" s="822" t="s">
        <v>2727</v>
      </c>
      <c r="C63" s="822" t="s">
        <v>2728</v>
      </c>
      <c r="D63" s="822" t="s">
        <v>2729</v>
      </c>
      <c r="E63" s="822" t="s">
        <v>849</v>
      </c>
      <c r="F63" s="831">
        <v>1</v>
      </c>
      <c r="G63" s="831">
        <v>123.2</v>
      </c>
      <c r="H63" s="827">
        <v>1</v>
      </c>
      <c r="I63" s="831"/>
      <c r="J63" s="831"/>
      <c r="K63" s="827">
        <v>0</v>
      </c>
      <c r="L63" s="831">
        <v>1</v>
      </c>
      <c r="M63" s="832">
        <v>123.2</v>
      </c>
    </row>
    <row r="64" spans="1:13" ht="14.45" customHeight="1" x14ac:dyDescent="0.2">
      <c r="A64" s="821" t="s">
        <v>2964</v>
      </c>
      <c r="B64" s="822" t="s">
        <v>2746</v>
      </c>
      <c r="C64" s="822" t="s">
        <v>2749</v>
      </c>
      <c r="D64" s="822" t="s">
        <v>847</v>
      </c>
      <c r="E64" s="822" t="s">
        <v>848</v>
      </c>
      <c r="F64" s="831"/>
      <c r="G64" s="831"/>
      <c r="H64" s="827">
        <v>0</v>
      </c>
      <c r="I64" s="831">
        <v>2</v>
      </c>
      <c r="J64" s="831">
        <v>356.46</v>
      </c>
      <c r="K64" s="827">
        <v>1</v>
      </c>
      <c r="L64" s="831">
        <v>2</v>
      </c>
      <c r="M64" s="832">
        <v>356.46</v>
      </c>
    </row>
    <row r="65" spans="1:13" ht="14.45" customHeight="1" x14ac:dyDescent="0.2">
      <c r="A65" s="821" t="s">
        <v>2964</v>
      </c>
      <c r="B65" s="822" t="s">
        <v>2746</v>
      </c>
      <c r="C65" s="822" t="s">
        <v>2750</v>
      </c>
      <c r="D65" s="822" t="s">
        <v>847</v>
      </c>
      <c r="E65" s="822" t="s">
        <v>849</v>
      </c>
      <c r="F65" s="831"/>
      <c r="G65" s="831"/>
      <c r="H65" s="827">
        <v>0</v>
      </c>
      <c r="I65" s="831">
        <v>2</v>
      </c>
      <c r="J65" s="831">
        <v>1056.8800000000001</v>
      </c>
      <c r="K65" s="827">
        <v>1</v>
      </c>
      <c r="L65" s="831">
        <v>2</v>
      </c>
      <c r="M65" s="832">
        <v>1056.8800000000001</v>
      </c>
    </row>
    <row r="66" spans="1:13" ht="14.45" customHeight="1" x14ac:dyDescent="0.2">
      <c r="A66" s="821" t="s">
        <v>2964</v>
      </c>
      <c r="B66" s="822" t="s">
        <v>2746</v>
      </c>
      <c r="C66" s="822" t="s">
        <v>2747</v>
      </c>
      <c r="D66" s="822" t="s">
        <v>847</v>
      </c>
      <c r="E66" s="822" t="s">
        <v>2748</v>
      </c>
      <c r="F66" s="831"/>
      <c r="G66" s="831"/>
      <c r="H66" s="827">
        <v>0</v>
      </c>
      <c r="I66" s="831">
        <v>1</v>
      </c>
      <c r="J66" s="831">
        <v>528.44000000000005</v>
      </c>
      <c r="K66" s="827">
        <v>1</v>
      </c>
      <c r="L66" s="831">
        <v>1</v>
      </c>
      <c r="M66" s="832">
        <v>528.44000000000005</v>
      </c>
    </row>
    <row r="67" spans="1:13" ht="14.45" customHeight="1" x14ac:dyDescent="0.2">
      <c r="A67" s="821" t="s">
        <v>2964</v>
      </c>
      <c r="B67" s="822" t="s">
        <v>2751</v>
      </c>
      <c r="C67" s="822" t="s">
        <v>2930</v>
      </c>
      <c r="D67" s="822" t="s">
        <v>1810</v>
      </c>
      <c r="E67" s="822" t="s">
        <v>1811</v>
      </c>
      <c r="F67" s="831"/>
      <c r="G67" s="831"/>
      <c r="H67" s="827">
        <v>0</v>
      </c>
      <c r="I67" s="831">
        <v>1</v>
      </c>
      <c r="J67" s="831">
        <v>86.5</v>
      </c>
      <c r="K67" s="827">
        <v>1</v>
      </c>
      <c r="L67" s="831">
        <v>1</v>
      </c>
      <c r="M67" s="832">
        <v>86.5</v>
      </c>
    </row>
    <row r="68" spans="1:13" ht="14.45" customHeight="1" x14ac:dyDescent="0.2">
      <c r="A68" s="821" t="s">
        <v>2964</v>
      </c>
      <c r="B68" s="822" t="s">
        <v>2363</v>
      </c>
      <c r="C68" s="822" t="s">
        <v>3232</v>
      </c>
      <c r="D68" s="822" t="s">
        <v>889</v>
      </c>
      <c r="E68" s="822" t="s">
        <v>3233</v>
      </c>
      <c r="F68" s="831"/>
      <c r="G68" s="831"/>
      <c r="H68" s="827">
        <v>0</v>
      </c>
      <c r="I68" s="831">
        <v>5</v>
      </c>
      <c r="J68" s="831">
        <v>7724.95</v>
      </c>
      <c r="K68" s="827">
        <v>1</v>
      </c>
      <c r="L68" s="831">
        <v>5</v>
      </c>
      <c r="M68" s="832">
        <v>7724.95</v>
      </c>
    </row>
    <row r="69" spans="1:13" ht="14.45" customHeight="1" x14ac:dyDescent="0.2">
      <c r="A69" s="821" t="s">
        <v>2964</v>
      </c>
      <c r="B69" s="822" t="s">
        <v>2363</v>
      </c>
      <c r="C69" s="822" t="s">
        <v>2367</v>
      </c>
      <c r="D69" s="822" t="s">
        <v>889</v>
      </c>
      <c r="E69" s="822" t="s">
        <v>2368</v>
      </c>
      <c r="F69" s="831"/>
      <c r="G69" s="831"/>
      <c r="H69" s="827">
        <v>0</v>
      </c>
      <c r="I69" s="831">
        <v>1</v>
      </c>
      <c r="J69" s="831">
        <v>1771.84</v>
      </c>
      <c r="K69" s="827">
        <v>1</v>
      </c>
      <c r="L69" s="831">
        <v>1</v>
      </c>
      <c r="M69" s="832">
        <v>1771.84</v>
      </c>
    </row>
    <row r="70" spans="1:13" ht="14.45" customHeight="1" x14ac:dyDescent="0.2">
      <c r="A70" s="821" t="s">
        <v>2964</v>
      </c>
      <c r="B70" s="822" t="s">
        <v>2306</v>
      </c>
      <c r="C70" s="822" t="s">
        <v>3235</v>
      </c>
      <c r="D70" s="822" t="s">
        <v>1094</v>
      </c>
      <c r="E70" s="822" t="s">
        <v>3236</v>
      </c>
      <c r="F70" s="831"/>
      <c r="G70" s="831"/>
      <c r="H70" s="827">
        <v>0</v>
      </c>
      <c r="I70" s="831">
        <v>1</v>
      </c>
      <c r="J70" s="831">
        <v>414.07</v>
      </c>
      <c r="K70" s="827">
        <v>1</v>
      </c>
      <c r="L70" s="831">
        <v>1</v>
      </c>
      <c r="M70" s="832">
        <v>414.07</v>
      </c>
    </row>
    <row r="71" spans="1:13" ht="14.45" customHeight="1" x14ac:dyDescent="0.2">
      <c r="A71" s="821" t="s">
        <v>2964</v>
      </c>
      <c r="B71" s="822" t="s">
        <v>4191</v>
      </c>
      <c r="C71" s="822" t="s">
        <v>3241</v>
      </c>
      <c r="D71" s="822" t="s">
        <v>3242</v>
      </c>
      <c r="E71" s="822" t="s">
        <v>3243</v>
      </c>
      <c r="F71" s="831">
        <v>3</v>
      </c>
      <c r="G71" s="831">
        <v>150.96</v>
      </c>
      <c r="H71" s="827">
        <v>1</v>
      </c>
      <c r="I71" s="831"/>
      <c r="J71" s="831"/>
      <c r="K71" s="827">
        <v>0</v>
      </c>
      <c r="L71" s="831">
        <v>3</v>
      </c>
      <c r="M71" s="832">
        <v>150.96</v>
      </c>
    </row>
    <row r="72" spans="1:13" ht="14.45" customHeight="1" x14ac:dyDescent="0.2">
      <c r="A72" s="821" t="s">
        <v>2965</v>
      </c>
      <c r="B72" s="822" t="s">
        <v>2292</v>
      </c>
      <c r="C72" s="822" t="s">
        <v>2297</v>
      </c>
      <c r="D72" s="822" t="s">
        <v>785</v>
      </c>
      <c r="E72" s="822" t="s">
        <v>2298</v>
      </c>
      <c r="F72" s="831"/>
      <c r="G72" s="831"/>
      <c r="H72" s="827">
        <v>0</v>
      </c>
      <c r="I72" s="831">
        <v>1</v>
      </c>
      <c r="J72" s="831">
        <v>48.89</v>
      </c>
      <c r="K72" s="827">
        <v>1</v>
      </c>
      <c r="L72" s="831">
        <v>1</v>
      </c>
      <c r="M72" s="832">
        <v>48.89</v>
      </c>
    </row>
    <row r="73" spans="1:13" ht="14.45" customHeight="1" x14ac:dyDescent="0.2">
      <c r="A73" s="821" t="s">
        <v>2965</v>
      </c>
      <c r="B73" s="822" t="s">
        <v>2292</v>
      </c>
      <c r="C73" s="822" t="s">
        <v>2295</v>
      </c>
      <c r="D73" s="822" t="s">
        <v>785</v>
      </c>
      <c r="E73" s="822" t="s">
        <v>2296</v>
      </c>
      <c r="F73" s="831"/>
      <c r="G73" s="831"/>
      <c r="H73" s="827">
        <v>0</v>
      </c>
      <c r="I73" s="831">
        <v>13</v>
      </c>
      <c r="J73" s="831">
        <v>329.14</v>
      </c>
      <c r="K73" s="827">
        <v>1</v>
      </c>
      <c r="L73" s="831">
        <v>13</v>
      </c>
      <c r="M73" s="832">
        <v>329.14</v>
      </c>
    </row>
    <row r="74" spans="1:13" ht="14.45" customHeight="1" x14ac:dyDescent="0.2">
      <c r="A74" s="821" t="s">
        <v>2965</v>
      </c>
      <c r="B74" s="822" t="s">
        <v>2308</v>
      </c>
      <c r="C74" s="822" t="s">
        <v>2309</v>
      </c>
      <c r="D74" s="822" t="s">
        <v>2310</v>
      </c>
      <c r="E74" s="822" t="s">
        <v>2311</v>
      </c>
      <c r="F74" s="831"/>
      <c r="G74" s="831"/>
      <c r="H74" s="827">
        <v>0</v>
      </c>
      <c r="I74" s="831">
        <v>1</v>
      </c>
      <c r="J74" s="831">
        <v>672.95</v>
      </c>
      <c r="K74" s="827">
        <v>1</v>
      </c>
      <c r="L74" s="831">
        <v>1</v>
      </c>
      <c r="M74" s="832">
        <v>672.95</v>
      </c>
    </row>
    <row r="75" spans="1:13" ht="14.45" customHeight="1" x14ac:dyDescent="0.2">
      <c r="A75" s="821" t="s">
        <v>2965</v>
      </c>
      <c r="B75" s="822" t="s">
        <v>2321</v>
      </c>
      <c r="C75" s="822" t="s">
        <v>2322</v>
      </c>
      <c r="D75" s="822" t="s">
        <v>2323</v>
      </c>
      <c r="E75" s="822" t="s">
        <v>2324</v>
      </c>
      <c r="F75" s="831"/>
      <c r="G75" s="831"/>
      <c r="H75" s="827">
        <v>0</v>
      </c>
      <c r="I75" s="831">
        <v>2</v>
      </c>
      <c r="J75" s="831">
        <v>172.82</v>
      </c>
      <c r="K75" s="827">
        <v>1</v>
      </c>
      <c r="L75" s="831">
        <v>2</v>
      </c>
      <c r="M75" s="832">
        <v>172.82</v>
      </c>
    </row>
    <row r="76" spans="1:13" ht="14.45" customHeight="1" x14ac:dyDescent="0.2">
      <c r="A76" s="821" t="s">
        <v>2965</v>
      </c>
      <c r="B76" s="822" t="s">
        <v>2321</v>
      </c>
      <c r="C76" s="822" t="s">
        <v>3452</v>
      </c>
      <c r="D76" s="822" t="s">
        <v>3453</v>
      </c>
      <c r="E76" s="822" t="s">
        <v>840</v>
      </c>
      <c r="F76" s="831">
        <v>2</v>
      </c>
      <c r="G76" s="831">
        <v>86.42</v>
      </c>
      <c r="H76" s="827">
        <v>1</v>
      </c>
      <c r="I76" s="831"/>
      <c r="J76" s="831"/>
      <c r="K76" s="827">
        <v>0</v>
      </c>
      <c r="L76" s="831">
        <v>2</v>
      </c>
      <c r="M76" s="832">
        <v>86.42</v>
      </c>
    </row>
    <row r="77" spans="1:13" ht="14.45" customHeight="1" x14ac:dyDescent="0.2">
      <c r="A77" s="821" t="s">
        <v>2965</v>
      </c>
      <c r="B77" s="822" t="s">
        <v>2321</v>
      </c>
      <c r="C77" s="822" t="s">
        <v>2325</v>
      </c>
      <c r="D77" s="822" t="s">
        <v>2323</v>
      </c>
      <c r="E77" s="822" t="s">
        <v>1418</v>
      </c>
      <c r="F77" s="831"/>
      <c r="G77" s="831"/>
      <c r="H77" s="827">
        <v>0</v>
      </c>
      <c r="I77" s="831">
        <v>3</v>
      </c>
      <c r="J77" s="831">
        <v>259.29000000000002</v>
      </c>
      <c r="K77" s="827">
        <v>1</v>
      </c>
      <c r="L77" s="831">
        <v>3</v>
      </c>
      <c r="M77" s="832">
        <v>259.29000000000002</v>
      </c>
    </row>
    <row r="78" spans="1:13" ht="14.45" customHeight="1" x14ac:dyDescent="0.2">
      <c r="A78" s="821" t="s">
        <v>2965</v>
      </c>
      <c r="B78" s="822" t="s">
        <v>2321</v>
      </c>
      <c r="C78" s="822" t="s">
        <v>3454</v>
      </c>
      <c r="D78" s="822" t="s">
        <v>3455</v>
      </c>
      <c r="E78" s="822" t="s">
        <v>840</v>
      </c>
      <c r="F78" s="831">
        <v>1</v>
      </c>
      <c r="G78" s="831">
        <v>43.21</v>
      </c>
      <c r="H78" s="827">
        <v>1</v>
      </c>
      <c r="I78" s="831"/>
      <c r="J78" s="831"/>
      <c r="K78" s="827">
        <v>0</v>
      </c>
      <c r="L78" s="831">
        <v>1</v>
      </c>
      <c r="M78" s="832">
        <v>43.21</v>
      </c>
    </row>
    <row r="79" spans="1:13" ht="14.45" customHeight="1" x14ac:dyDescent="0.2">
      <c r="A79" s="821" t="s">
        <v>2965</v>
      </c>
      <c r="B79" s="822" t="s">
        <v>2321</v>
      </c>
      <c r="C79" s="822" t="s">
        <v>3456</v>
      </c>
      <c r="D79" s="822" t="s">
        <v>3457</v>
      </c>
      <c r="E79" s="822" t="s">
        <v>840</v>
      </c>
      <c r="F79" s="831">
        <v>3</v>
      </c>
      <c r="G79" s="831">
        <v>129.63</v>
      </c>
      <c r="H79" s="827">
        <v>1</v>
      </c>
      <c r="I79" s="831"/>
      <c r="J79" s="831"/>
      <c r="K79" s="827">
        <v>0</v>
      </c>
      <c r="L79" s="831">
        <v>3</v>
      </c>
      <c r="M79" s="832">
        <v>129.63</v>
      </c>
    </row>
    <row r="80" spans="1:13" ht="14.45" customHeight="1" x14ac:dyDescent="0.2">
      <c r="A80" s="821" t="s">
        <v>2965</v>
      </c>
      <c r="B80" s="822" t="s">
        <v>2321</v>
      </c>
      <c r="C80" s="822" t="s">
        <v>3458</v>
      </c>
      <c r="D80" s="822" t="s">
        <v>3457</v>
      </c>
      <c r="E80" s="822" t="s">
        <v>840</v>
      </c>
      <c r="F80" s="831">
        <v>1</v>
      </c>
      <c r="G80" s="831">
        <v>43.21</v>
      </c>
      <c r="H80" s="827">
        <v>1</v>
      </c>
      <c r="I80" s="831"/>
      <c r="J80" s="831"/>
      <c r="K80" s="827">
        <v>0</v>
      </c>
      <c r="L80" s="831">
        <v>1</v>
      </c>
      <c r="M80" s="832">
        <v>43.21</v>
      </c>
    </row>
    <row r="81" spans="1:13" ht="14.45" customHeight="1" x14ac:dyDescent="0.2">
      <c r="A81" s="821" t="s">
        <v>2965</v>
      </c>
      <c r="B81" s="822" t="s">
        <v>2321</v>
      </c>
      <c r="C81" s="822" t="s">
        <v>3459</v>
      </c>
      <c r="D81" s="822" t="s">
        <v>3455</v>
      </c>
      <c r="E81" s="822" t="s">
        <v>3460</v>
      </c>
      <c r="F81" s="831">
        <v>1</v>
      </c>
      <c r="G81" s="831">
        <v>86.41</v>
      </c>
      <c r="H81" s="827">
        <v>1</v>
      </c>
      <c r="I81" s="831"/>
      <c r="J81" s="831"/>
      <c r="K81" s="827">
        <v>0</v>
      </c>
      <c r="L81" s="831">
        <v>1</v>
      </c>
      <c r="M81" s="832">
        <v>86.41</v>
      </c>
    </row>
    <row r="82" spans="1:13" ht="14.45" customHeight="1" x14ac:dyDescent="0.2">
      <c r="A82" s="821" t="s">
        <v>2965</v>
      </c>
      <c r="B82" s="822" t="s">
        <v>2335</v>
      </c>
      <c r="C82" s="822" t="s">
        <v>2336</v>
      </c>
      <c r="D82" s="822" t="s">
        <v>2337</v>
      </c>
      <c r="E82" s="822" t="s">
        <v>2338</v>
      </c>
      <c r="F82" s="831"/>
      <c r="G82" s="831"/>
      <c r="H82" s="827">
        <v>0</v>
      </c>
      <c r="I82" s="831">
        <v>3</v>
      </c>
      <c r="J82" s="831">
        <v>281.25</v>
      </c>
      <c r="K82" s="827">
        <v>1</v>
      </c>
      <c r="L82" s="831">
        <v>3</v>
      </c>
      <c r="M82" s="832">
        <v>281.25</v>
      </c>
    </row>
    <row r="83" spans="1:13" ht="14.45" customHeight="1" x14ac:dyDescent="0.2">
      <c r="A83" s="821" t="s">
        <v>2965</v>
      </c>
      <c r="B83" s="822" t="s">
        <v>2344</v>
      </c>
      <c r="C83" s="822" t="s">
        <v>2349</v>
      </c>
      <c r="D83" s="822" t="s">
        <v>976</v>
      </c>
      <c r="E83" s="822" t="s">
        <v>2350</v>
      </c>
      <c r="F83" s="831"/>
      <c r="G83" s="831"/>
      <c r="H83" s="827">
        <v>0</v>
      </c>
      <c r="I83" s="831">
        <v>15</v>
      </c>
      <c r="J83" s="831">
        <v>13856.1</v>
      </c>
      <c r="K83" s="827">
        <v>1</v>
      </c>
      <c r="L83" s="831">
        <v>15</v>
      </c>
      <c r="M83" s="832">
        <v>13856.1</v>
      </c>
    </row>
    <row r="84" spans="1:13" ht="14.45" customHeight="1" x14ac:dyDescent="0.2">
      <c r="A84" s="821" t="s">
        <v>2965</v>
      </c>
      <c r="B84" s="822" t="s">
        <v>2357</v>
      </c>
      <c r="C84" s="822" t="s">
        <v>2361</v>
      </c>
      <c r="D84" s="822" t="s">
        <v>2359</v>
      </c>
      <c r="E84" s="822" t="s">
        <v>2362</v>
      </c>
      <c r="F84" s="831"/>
      <c r="G84" s="831"/>
      <c r="H84" s="827">
        <v>0</v>
      </c>
      <c r="I84" s="831">
        <v>1</v>
      </c>
      <c r="J84" s="831">
        <v>186.87</v>
      </c>
      <c r="K84" s="827">
        <v>1</v>
      </c>
      <c r="L84" s="831">
        <v>1</v>
      </c>
      <c r="M84" s="832">
        <v>186.87</v>
      </c>
    </row>
    <row r="85" spans="1:13" ht="14.45" customHeight="1" x14ac:dyDescent="0.2">
      <c r="A85" s="821" t="s">
        <v>2965</v>
      </c>
      <c r="B85" s="822" t="s">
        <v>2398</v>
      </c>
      <c r="C85" s="822" t="s">
        <v>2400</v>
      </c>
      <c r="D85" s="822" t="s">
        <v>2401</v>
      </c>
      <c r="E85" s="822" t="s">
        <v>2402</v>
      </c>
      <c r="F85" s="831"/>
      <c r="G85" s="831"/>
      <c r="H85" s="827">
        <v>0</v>
      </c>
      <c r="I85" s="831">
        <v>2</v>
      </c>
      <c r="J85" s="831">
        <v>85.02</v>
      </c>
      <c r="K85" s="827">
        <v>1</v>
      </c>
      <c r="L85" s="831">
        <v>2</v>
      </c>
      <c r="M85" s="832">
        <v>85.02</v>
      </c>
    </row>
    <row r="86" spans="1:13" ht="14.45" customHeight="1" x14ac:dyDescent="0.2">
      <c r="A86" s="821" t="s">
        <v>2965</v>
      </c>
      <c r="B86" s="822" t="s">
        <v>2398</v>
      </c>
      <c r="C86" s="822" t="s">
        <v>2403</v>
      </c>
      <c r="D86" s="822" t="s">
        <v>2401</v>
      </c>
      <c r="E86" s="822" t="s">
        <v>2404</v>
      </c>
      <c r="F86" s="831"/>
      <c r="G86" s="831"/>
      <c r="H86" s="827">
        <v>0</v>
      </c>
      <c r="I86" s="831">
        <v>1</v>
      </c>
      <c r="J86" s="831">
        <v>85.02</v>
      </c>
      <c r="K86" s="827">
        <v>1</v>
      </c>
      <c r="L86" s="831">
        <v>1</v>
      </c>
      <c r="M86" s="832">
        <v>85.02</v>
      </c>
    </row>
    <row r="87" spans="1:13" ht="14.45" customHeight="1" x14ac:dyDescent="0.2">
      <c r="A87" s="821" t="s">
        <v>2965</v>
      </c>
      <c r="B87" s="822" t="s">
        <v>2419</v>
      </c>
      <c r="C87" s="822" t="s">
        <v>3461</v>
      </c>
      <c r="D87" s="822" t="s">
        <v>678</v>
      </c>
      <c r="E87" s="822" t="s">
        <v>680</v>
      </c>
      <c r="F87" s="831">
        <v>2</v>
      </c>
      <c r="G87" s="831">
        <v>117.04</v>
      </c>
      <c r="H87" s="827">
        <v>1</v>
      </c>
      <c r="I87" s="831"/>
      <c r="J87" s="831"/>
      <c r="K87" s="827">
        <v>0</v>
      </c>
      <c r="L87" s="831">
        <v>2</v>
      </c>
      <c r="M87" s="832">
        <v>117.04</v>
      </c>
    </row>
    <row r="88" spans="1:13" ht="14.45" customHeight="1" x14ac:dyDescent="0.2">
      <c r="A88" s="821" t="s">
        <v>2965</v>
      </c>
      <c r="B88" s="822" t="s">
        <v>2419</v>
      </c>
      <c r="C88" s="822" t="s">
        <v>2428</v>
      </c>
      <c r="D88" s="822" t="s">
        <v>678</v>
      </c>
      <c r="E88" s="822" t="s">
        <v>680</v>
      </c>
      <c r="F88" s="831"/>
      <c r="G88" s="831"/>
      <c r="H88" s="827">
        <v>0</v>
      </c>
      <c r="I88" s="831">
        <v>2</v>
      </c>
      <c r="J88" s="831">
        <v>117.04</v>
      </c>
      <c r="K88" s="827">
        <v>1</v>
      </c>
      <c r="L88" s="831">
        <v>2</v>
      </c>
      <c r="M88" s="832">
        <v>117.04</v>
      </c>
    </row>
    <row r="89" spans="1:13" ht="14.45" customHeight="1" x14ac:dyDescent="0.2">
      <c r="A89" s="821" t="s">
        <v>2965</v>
      </c>
      <c r="B89" s="822" t="s">
        <v>2429</v>
      </c>
      <c r="C89" s="822" t="s">
        <v>3289</v>
      </c>
      <c r="D89" s="822" t="s">
        <v>3290</v>
      </c>
      <c r="E89" s="822" t="s">
        <v>2917</v>
      </c>
      <c r="F89" s="831">
        <v>6</v>
      </c>
      <c r="G89" s="831">
        <v>98.94</v>
      </c>
      <c r="H89" s="827">
        <v>1</v>
      </c>
      <c r="I89" s="831"/>
      <c r="J89" s="831"/>
      <c r="K89" s="827">
        <v>0</v>
      </c>
      <c r="L89" s="831">
        <v>6</v>
      </c>
      <c r="M89" s="832">
        <v>98.94</v>
      </c>
    </row>
    <row r="90" spans="1:13" ht="14.45" customHeight="1" x14ac:dyDescent="0.2">
      <c r="A90" s="821" t="s">
        <v>2965</v>
      </c>
      <c r="B90" s="822" t="s">
        <v>2435</v>
      </c>
      <c r="C90" s="822" t="s">
        <v>2837</v>
      </c>
      <c r="D90" s="822" t="s">
        <v>2437</v>
      </c>
      <c r="E90" s="822" t="s">
        <v>2838</v>
      </c>
      <c r="F90" s="831"/>
      <c r="G90" s="831"/>
      <c r="H90" s="827">
        <v>0</v>
      </c>
      <c r="I90" s="831">
        <v>1</v>
      </c>
      <c r="J90" s="831">
        <v>229.38</v>
      </c>
      <c r="K90" s="827">
        <v>1</v>
      </c>
      <c r="L90" s="831">
        <v>1</v>
      </c>
      <c r="M90" s="832">
        <v>229.38</v>
      </c>
    </row>
    <row r="91" spans="1:13" ht="14.45" customHeight="1" x14ac:dyDescent="0.2">
      <c r="A91" s="821" t="s">
        <v>2965</v>
      </c>
      <c r="B91" s="822" t="s">
        <v>2439</v>
      </c>
      <c r="C91" s="822" t="s">
        <v>3312</v>
      </c>
      <c r="D91" s="822" t="s">
        <v>702</v>
      </c>
      <c r="E91" s="822" t="s">
        <v>703</v>
      </c>
      <c r="F91" s="831"/>
      <c r="G91" s="831"/>
      <c r="H91" s="827">
        <v>0</v>
      </c>
      <c r="I91" s="831">
        <v>3</v>
      </c>
      <c r="J91" s="831">
        <v>210.69</v>
      </c>
      <c r="K91" s="827">
        <v>1</v>
      </c>
      <c r="L91" s="831">
        <v>3</v>
      </c>
      <c r="M91" s="832">
        <v>210.69</v>
      </c>
    </row>
    <row r="92" spans="1:13" ht="14.45" customHeight="1" x14ac:dyDescent="0.2">
      <c r="A92" s="821" t="s">
        <v>2965</v>
      </c>
      <c r="B92" s="822" t="s">
        <v>2439</v>
      </c>
      <c r="C92" s="822" t="s">
        <v>3313</v>
      </c>
      <c r="D92" s="822" t="s">
        <v>702</v>
      </c>
      <c r="E92" s="822" t="s">
        <v>707</v>
      </c>
      <c r="F92" s="831">
        <v>3</v>
      </c>
      <c r="G92" s="831">
        <v>52.679999999999993</v>
      </c>
      <c r="H92" s="827">
        <v>1</v>
      </c>
      <c r="I92" s="831"/>
      <c r="J92" s="831"/>
      <c r="K92" s="827">
        <v>0</v>
      </c>
      <c r="L92" s="831">
        <v>3</v>
      </c>
      <c r="M92" s="832">
        <v>52.679999999999993</v>
      </c>
    </row>
    <row r="93" spans="1:13" ht="14.45" customHeight="1" x14ac:dyDescent="0.2">
      <c r="A93" s="821" t="s">
        <v>2965</v>
      </c>
      <c r="B93" s="822" t="s">
        <v>2439</v>
      </c>
      <c r="C93" s="822" t="s">
        <v>2443</v>
      </c>
      <c r="D93" s="822" t="s">
        <v>702</v>
      </c>
      <c r="E93" s="822" t="s">
        <v>707</v>
      </c>
      <c r="F93" s="831"/>
      <c r="G93" s="831"/>
      <c r="H93" s="827">
        <v>0</v>
      </c>
      <c r="I93" s="831">
        <v>3</v>
      </c>
      <c r="J93" s="831">
        <v>52.679999999999993</v>
      </c>
      <c r="K93" s="827">
        <v>1</v>
      </c>
      <c r="L93" s="831">
        <v>3</v>
      </c>
      <c r="M93" s="832">
        <v>52.679999999999993</v>
      </c>
    </row>
    <row r="94" spans="1:13" ht="14.45" customHeight="1" x14ac:dyDescent="0.2">
      <c r="A94" s="821" t="s">
        <v>2965</v>
      </c>
      <c r="B94" s="822" t="s">
        <v>2439</v>
      </c>
      <c r="C94" s="822" t="s">
        <v>2446</v>
      </c>
      <c r="D94" s="822" t="s">
        <v>702</v>
      </c>
      <c r="E94" s="822" t="s">
        <v>703</v>
      </c>
      <c r="F94" s="831"/>
      <c r="G94" s="831"/>
      <c r="H94" s="827">
        <v>0</v>
      </c>
      <c r="I94" s="831">
        <v>3</v>
      </c>
      <c r="J94" s="831">
        <v>210.69</v>
      </c>
      <c r="K94" s="827">
        <v>1</v>
      </c>
      <c r="L94" s="831">
        <v>3</v>
      </c>
      <c r="M94" s="832">
        <v>210.69</v>
      </c>
    </row>
    <row r="95" spans="1:13" ht="14.45" customHeight="1" x14ac:dyDescent="0.2">
      <c r="A95" s="821" t="s">
        <v>2965</v>
      </c>
      <c r="B95" s="822" t="s">
        <v>2439</v>
      </c>
      <c r="C95" s="822" t="s">
        <v>2998</v>
      </c>
      <c r="D95" s="822" t="s">
        <v>2840</v>
      </c>
      <c r="E95" s="822"/>
      <c r="F95" s="831">
        <v>3</v>
      </c>
      <c r="G95" s="831">
        <v>52.679999999999993</v>
      </c>
      <c r="H95" s="827">
        <v>1</v>
      </c>
      <c r="I95" s="831"/>
      <c r="J95" s="831"/>
      <c r="K95" s="827">
        <v>0</v>
      </c>
      <c r="L95" s="831">
        <v>3</v>
      </c>
      <c r="M95" s="832">
        <v>52.679999999999993</v>
      </c>
    </row>
    <row r="96" spans="1:13" ht="14.45" customHeight="1" x14ac:dyDescent="0.2">
      <c r="A96" s="821" t="s">
        <v>2965</v>
      </c>
      <c r="B96" s="822" t="s">
        <v>2439</v>
      </c>
      <c r="C96" s="822" t="s">
        <v>2839</v>
      </c>
      <c r="D96" s="822" t="s">
        <v>2840</v>
      </c>
      <c r="E96" s="822" t="s">
        <v>707</v>
      </c>
      <c r="F96" s="831">
        <v>3</v>
      </c>
      <c r="G96" s="831">
        <v>52.679999999999993</v>
      </c>
      <c r="H96" s="827">
        <v>1</v>
      </c>
      <c r="I96" s="831"/>
      <c r="J96" s="831"/>
      <c r="K96" s="827">
        <v>0</v>
      </c>
      <c r="L96" s="831">
        <v>3</v>
      </c>
      <c r="M96" s="832">
        <v>52.679999999999993</v>
      </c>
    </row>
    <row r="97" spans="1:13" ht="14.45" customHeight="1" x14ac:dyDescent="0.2">
      <c r="A97" s="821" t="s">
        <v>2965</v>
      </c>
      <c r="B97" s="822" t="s">
        <v>2439</v>
      </c>
      <c r="C97" s="822" t="s">
        <v>3314</v>
      </c>
      <c r="D97" s="822" t="s">
        <v>779</v>
      </c>
      <c r="E97" s="822" t="s">
        <v>709</v>
      </c>
      <c r="F97" s="831">
        <v>3</v>
      </c>
      <c r="G97" s="831">
        <v>105.33</v>
      </c>
      <c r="H97" s="827">
        <v>1</v>
      </c>
      <c r="I97" s="831"/>
      <c r="J97" s="831"/>
      <c r="K97" s="827">
        <v>0</v>
      </c>
      <c r="L97" s="831">
        <v>3</v>
      </c>
      <c r="M97" s="832">
        <v>105.33</v>
      </c>
    </row>
    <row r="98" spans="1:13" ht="14.45" customHeight="1" x14ac:dyDescent="0.2">
      <c r="A98" s="821" t="s">
        <v>2965</v>
      </c>
      <c r="B98" s="822" t="s">
        <v>2448</v>
      </c>
      <c r="C98" s="822" t="s">
        <v>3286</v>
      </c>
      <c r="D98" s="822" t="s">
        <v>3287</v>
      </c>
      <c r="E98" s="822" t="s">
        <v>2453</v>
      </c>
      <c r="F98" s="831">
        <v>1</v>
      </c>
      <c r="G98" s="831">
        <v>31.09</v>
      </c>
      <c r="H98" s="827">
        <v>1</v>
      </c>
      <c r="I98" s="831"/>
      <c r="J98" s="831"/>
      <c r="K98" s="827">
        <v>0</v>
      </c>
      <c r="L98" s="831">
        <v>1</v>
      </c>
      <c r="M98" s="832">
        <v>31.09</v>
      </c>
    </row>
    <row r="99" spans="1:13" ht="14.45" customHeight="1" x14ac:dyDescent="0.2">
      <c r="A99" s="821" t="s">
        <v>2965</v>
      </c>
      <c r="B99" s="822" t="s">
        <v>2845</v>
      </c>
      <c r="C99" s="822" t="s">
        <v>3484</v>
      </c>
      <c r="D99" s="822" t="s">
        <v>2847</v>
      </c>
      <c r="E99" s="822" t="s">
        <v>2994</v>
      </c>
      <c r="F99" s="831"/>
      <c r="G99" s="831"/>
      <c r="H99" s="827">
        <v>0</v>
      </c>
      <c r="I99" s="831">
        <v>9</v>
      </c>
      <c r="J99" s="831">
        <v>279.81</v>
      </c>
      <c r="K99" s="827">
        <v>1</v>
      </c>
      <c r="L99" s="831">
        <v>9</v>
      </c>
      <c r="M99" s="832">
        <v>279.81</v>
      </c>
    </row>
    <row r="100" spans="1:13" ht="14.45" customHeight="1" x14ac:dyDescent="0.2">
      <c r="A100" s="821" t="s">
        <v>2965</v>
      </c>
      <c r="B100" s="822" t="s">
        <v>2845</v>
      </c>
      <c r="C100" s="822" t="s">
        <v>3485</v>
      </c>
      <c r="D100" s="822" t="s">
        <v>3486</v>
      </c>
      <c r="E100" s="822" t="s">
        <v>3487</v>
      </c>
      <c r="F100" s="831">
        <v>3</v>
      </c>
      <c r="G100" s="831">
        <v>304.68</v>
      </c>
      <c r="H100" s="827">
        <v>1</v>
      </c>
      <c r="I100" s="831"/>
      <c r="J100" s="831"/>
      <c r="K100" s="827">
        <v>0</v>
      </c>
      <c r="L100" s="831">
        <v>3</v>
      </c>
      <c r="M100" s="832">
        <v>304.68</v>
      </c>
    </row>
    <row r="101" spans="1:13" ht="14.45" customHeight="1" x14ac:dyDescent="0.2">
      <c r="A101" s="821" t="s">
        <v>2965</v>
      </c>
      <c r="B101" s="822" t="s">
        <v>2456</v>
      </c>
      <c r="C101" s="822" t="s">
        <v>2459</v>
      </c>
      <c r="D101" s="822" t="s">
        <v>2458</v>
      </c>
      <c r="E101" s="822" t="s">
        <v>2460</v>
      </c>
      <c r="F101" s="831"/>
      <c r="G101" s="831"/>
      <c r="H101" s="827">
        <v>0</v>
      </c>
      <c r="I101" s="831">
        <v>3</v>
      </c>
      <c r="J101" s="831">
        <v>186.54</v>
      </c>
      <c r="K101" s="827">
        <v>1</v>
      </c>
      <c r="L101" s="831">
        <v>3</v>
      </c>
      <c r="M101" s="832">
        <v>186.54</v>
      </c>
    </row>
    <row r="102" spans="1:13" ht="14.45" customHeight="1" x14ac:dyDescent="0.2">
      <c r="A102" s="821" t="s">
        <v>2965</v>
      </c>
      <c r="B102" s="822" t="s">
        <v>2465</v>
      </c>
      <c r="C102" s="822" t="s">
        <v>2467</v>
      </c>
      <c r="D102" s="822" t="s">
        <v>1351</v>
      </c>
      <c r="E102" s="822" t="s">
        <v>2468</v>
      </c>
      <c r="F102" s="831"/>
      <c r="G102" s="831"/>
      <c r="H102" s="827">
        <v>0</v>
      </c>
      <c r="I102" s="831">
        <v>5</v>
      </c>
      <c r="J102" s="831">
        <v>517</v>
      </c>
      <c r="K102" s="827">
        <v>1</v>
      </c>
      <c r="L102" s="831">
        <v>5</v>
      </c>
      <c r="M102" s="832">
        <v>517</v>
      </c>
    </row>
    <row r="103" spans="1:13" ht="14.45" customHeight="1" x14ac:dyDescent="0.2">
      <c r="A103" s="821" t="s">
        <v>2965</v>
      </c>
      <c r="B103" s="822" t="s">
        <v>2469</v>
      </c>
      <c r="C103" s="822" t="s">
        <v>2472</v>
      </c>
      <c r="D103" s="822" t="s">
        <v>2471</v>
      </c>
      <c r="E103" s="822" t="s">
        <v>2473</v>
      </c>
      <c r="F103" s="831"/>
      <c r="G103" s="831"/>
      <c r="H103" s="827">
        <v>0</v>
      </c>
      <c r="I103" s="831">
        <v>39</v>
      </c>
      <c r="J103" s="831">
        <v>291.33</v>
      </c>
      <c r="K103" s="827">
        <v>1</v>
      </c>
      <c r="L103" s="831">
        <v>39</v>
      </c>
      <c r="M103" s="832">
        <v>291.33</v>
      </c>
    </row>
    <row r="104" spans="1:13" ht="14.45" customHeight="1" x14ac:dyDescent="0.2">
      <c r="A104" s="821" t="s">
        <v>2965</v>
      </c>
      <c r="B104" s="822" t="s">
        <v>2469</v>
      </c>
      <c r="C104" s="822" t="s">
        <v>2474</v>
      </c>
      <c r="D104" s="822" t="s">
        <v>2471</v>
      </c>
      <c r="E104" s="822" t="s">
        <v>2475</v>
      </c>
      <c r="F104" s="831"/>
      <c r="G104" s="831"/>
      <c r="H104" s="827">
        <v>0</v>
      </c>
      <c r="I104" s="831">
        <v>6</v>
      </c>
      <c r="J104" s="831">
        <v>68.88</v>
      </c>
      <c r="K104" s="827">
        <v>1</v>
      </c>
      <c r="L104" s="831">
        <v>6</v>
      </c>
      <c r="M104" s="832">
        <v>68.88</v>
      </c>
    </row>
    <row r="105" spans="1:13" ht="14.45" customHeight="1" x14ac:dyDescent="0.2">
      <c r="A105" s="821" t="s">
        <v>2965</v>
      </c>
      <c r="B105" s="822" t="s">
        <v>2493</v>
      </c>
      <c r="C105" s="822" t="s">
        <v>3560</v>
      </c>
      <c r="D105" s="822" t="s">
        <v>3561</v>
      </c>
      <c r="E105" s="822" t="s">
        <v>3562</v>
      </c>
      <c r="F105" s="831">
        <v>3</v>
      </c>
      <c r="G105" s="831">
        <v>237.32999999999998</v>
      </c>
      <c r="H105" s="827">
        <v>1</v>
      </c>
      <c r="I105" s="831"/>
      <c r="J105" s="831"/>
      <c r="K105" s="827">
        <v>0</v>
      </c>
      <c r="L105" s="831">
        <v>3</v>
      </c>
      <c r="M105" s="832">
        <v>237.32999999999998</v>
      </c>
    </row>
    <row r="106" spans="1:13" ht="14.45" customHeight="1" x14ac:dyDescent="0.2">
      <c r="A106" s="821" t="s">
        <v>2965</v>
      </c>
      <c r="B106" s="822" t="s">
        <v>2495</v>
      </c>
      <c r="C106" s="822" t="s">
        <v>3436</v>
      </c>
      <c r="D106" s="822" t="s">
        <v>3437</v>
      </c>
      <c r="E106" s="822" t="s">
        <v>3438</v>
      </c>
      <c r="F106" s="831">
        <v>12</v>
      </c>
      <c r="G106" s="831">
        <v>734.88</v>
      </c>
      <c r="H106" s="827">
        <v>1</v>
      </c>
      <c r="I106" s="831"/>
      <c r="J106" s="831"/>
      <c r="K106" s="827">
        <v>0</v>
      </c>
      <c r="L106" s="831">
        <v>12</v>
      </c>
      <c r="M106" s="832">
        <v>734.88</v>
      </c>
    </row>
    <row r="107" spans="1:13" ht="14.45" customHeight="1" x14ac:dyDescent="0.2">
      <c r="A107" s="821" t="s">
        <v>2965</v>
      </c>
      <c r="B107" s="822" t="s">
        <v>2495</v>
      </c>
      <c r="C107" s="822" t="s">
        <v>3439</v>
      </c>
      <c r="D107" s="822" t="s">
        <v>3437</v>
      </c>
      <c r="E107" s="822" t="s">
        <v>3440</v>
      </c>
      <c r="F107" s="831">
        <v>3</v>
      </c>
      <c r="G107" s="831">
        <v>146.52000000000001</v>
      </c>
      <c r="H107" s="827">
        <v>1</v>
      </c>
      <c r="I107" s="831"/>
      <c r="J107" s="831"/>
      <c r="K107" s="827">
        <v>0</v>
      </c>
      <c r="L107" s="831">
        <v>3</v>
      </c>
      <c r="M107" s="832">
        <v>146.52000000000001</v>
      </c>
    </row>
    <row r="108" spans="1:13" ht="14.45" customHeight="1" x14ac:dyDescent="0.2">
      <c r="A108" s="821" t="s">
        <v>2965</v>
      </c>
      <c r="B108" s="822" t="s">
        <v>2498</v>
      </c>
      <c r="C108" s="822" t="s">
        <v>3563</v>
      </c>
      <c r="D108" s="822" t="s">
        <v>3564</v>
      </c>
      <c r="E108" s="822" t="s">
        <v>3565</v>
      </c>
      <c r="F108" s="831">
        <v>6</v>
      </c>
      <c r="G108" s="831">
        <v>580.79999999999995</v>
      </c>
      <c r="H108" s="827">
        <v>1</v>
      </c>
      <c r="I108" s="831"/>
      <c r="J108" s="831"/>
      <c r="K108" s="827">
        <v>0</v>
      </c>
      <c r="L108" s="831">
        <v>6</v>
      </c>
      <c r="M108" s="832">
        <v>580.79999999999995</v>
      </c>
    </row>
    <row r="109" spans="1:13" ht="14.45" customHeight="1" x14ac:dyDescent="0.2">
      <c r="A109" s="821" t="s">
        <v>2965</v>
      </c>
      <c r="B109" s="822" t="s">
        <v>2498</v>
      </c>
      <c r="C109" s="822" t="s">
        <v>3566</v>
      </c>
      <c r="D109" s="822" t="s">
        <v>3564</v>
      </c>
      <c r="E109" s="822" t="s">
        <v>3567</v>
      </c>
      <c r="F109" s="831">
        <v>4</v>
      </c>
      <c r="G109" s="831">
        <v>323.76</v>
      </c>
      <c r="H109" s="827">
        <v>1</v>
      </c>
      <c r="I109" s="831"/>
      <c r="J109" s="831"/>
      <c r="K109" s="827">
        <v>0</v>
      </c>
      <c r="L109" s="831">
        <v>4</v>
      </c>
      <c r="M109" s="832">
        <v>323.76</v>
      </c>
    </row>
    <row r="110" spans="1:13" ht="14.45" customHeight="1" x14ac:dyDescent="0.2">
      <c r="A110" s="821" t="s">
        <v>2965</v>
      </c>
      <c r="B110" s="822" t="s">
        <v>2507</v>
      </c>
      <c r="C110" s="822" t="s">
        <v>2511</v>
      </c>
      <c r="D110" s="822" t="s">
        <v>2509</v>
      </c>
      <c r="E110" s="822" t="s">
        <v>2512</v>
      </c>
      <c r="F110" s="831"/>
      <c r="G110" s="831"/>
      <c r="H110" s="827">
        <v>0</v>
      </c>
      <c r="I110" s="831">
        <v>8</v>
      </c>
      <c r="J110" s="831">
        <v>946.95000000000016</v>
      </c>
      <c r="K110" s="827">
        <v>1</v>
      </c>
      <c r="L110" s="831">
        <v>8</v>
      </c>
      <c r="M110" s="832">
        <v>946.95000000000016</v>
      </c>
    </row>
    <row r="111" spans="1:13" ht="14.45" customHeight="1" x14ac:dyDescent="0.2">
      <c r="A111" s="821" t="s">
        <v>2965</v>
      </c>
      <c r="B111" s="822" t="s">
        <v>2507</v>
      </c>
      <c r="C111" s="822" t="s">
        <v>2515</v>
      </c>
      <c r="D111" s="822" t="s">
        <v>2509</v>
      </c>
      <c r="E111" s="822" t="s">
        <v>2516</v>
      </c>
      <c r="F111" s="831"/>
      <c r="G111" s="831"/>
      <c r="H111" s="827">
        <v>0</v>
      </c>
      <c r="I111" s="831">
        <v>11</v>
      </c>
      <c r="J111" s="831">
        <v>2390.1099999999997</v>
      </c>
      <c r="K111" s="827">
        <v>1</v>
      </c>
      <c r="L111" s="831">
        <v>11</v>
      </c>
      <c r="M111" s="832">
        <v>2390.1099999999997</v>
      </c>
    </row>
    <row r="112" spans="1:13" ht="14.45" customHeight="1" x14ac:dyDescent="0.2">
      <c r="A112" s="821" t="s">
        <v>2965</v>
      </c>
      <c r="B112" s="822" t="s">
        <v>2507</v>
      </c>
      <c r="C112" s="822" t="s">
        <v>3293</v>
      </c>
      <c r="D112" s="822" t="s">
        <v>2518</v>
      </c>
      <c r="E112" s="822" t="s">
        <v>703</v>
      </c>
      <c r="F112" s="831">
        <v>3</v>
      </c>
      <c r="G112" s="831">
        <v>82.679999999999993</v>
      </c>
      <c r="H112" s="827">
        <v>1</v>
      </c>
      <c r="I112" s="831"/>
      <c r="J112" s="831"/>
      <c r="K112" s="827">
        <v>0</v>
      </c>
      <c r="L112" s="831">
        <v>3</v>
      </c>
      <c r="M112" s="832">
        <v>82.679999999999993</v>
      </c>
    </row>
    <row r="113" spans="1:13" ht="14.45" customHeight="1" x14ac:dyDescent="0.2">
      <c r="A113" s="821" t="s">
        <v>2965</v>
      </c>
      <c r="B113" s="822" t="s">
        <v>2507</v>
      </c>
      <c r="C113" s="822" t="s">
        <v>3294</v>
      </c>
      <c r="D113" s="822" t="s">
        <v>2518</v>
      </c>
      <c r="E113" s="822" t="s">
        <v>770</v>
      </c>
      <c r="F113" s="831">
        <v>3</v>
      </c>
      <c r="G113" s="831">
        <v>241.5</v>
      </c>
      <c r="H113" s="827">
        <v>1</v>
      </c>
      <c r="I113" s="831"/>
      <c r="J113" s="831"/>
      <c r="K113" s="827">
        <v>0</v>
      </c>
      <c r="L113" s="831">
        <v>3</v>
      </c>
      <c r="M113" s="832">
        <v>241.5</v>
      </c>
    </row>
    <row r="114" spans="1:13" ht="14.45" customHeight="1" x14ac:dyDescent="0.2">
      <c r="A114" s="821" t="s">
        <v>2965</v>
      </c>
      <c r="B114" s="822" t="s">
        <v>2507</v>
      </c>
      <c r="C114" s="822" t="s">
        <v>3295</v>
      </c>
      <c r="D114" s="822" t="s">
        <v>3296</v>
      </c>
      <c r="E114" s="822" t="s">
        <v>770</v>
      </c>
      <c r="F114" s="831">
        <v>3</v>
      </c>
      <c r="G114" s="831">
        <v>279.54000000000002</v>
      </c>
      <c r="H114" s="827">
        <v>1</v>
      </c>
      <c r="I114" s="831"/>
      <c r="J114" s="831"/>
      <c r="K114" s="827">
        <v>0</v>
      </c>
      <c r="L114" s="831">
        <v>3</v>
      </c>
      <c r="M114" s="832">
        <v>279.54000000000002</v>
      </c>
    </row>
    <row r="115" spans="1:13" ht="14.45" customHeight="1" x14ac:dyDescent="0.2">
      <c r="A115" s="821" t="s">
        <v>2965</v>
      </c>
      <c r="B115" s="822" t="s">
        <v>4192</v>
      </c>
      <c r="C115" s="822" t="s">
        <v>3356</v>
      </c>
      <c r="D115" s="822" t="s">
        <v>1167</v>
      </c>
      <c r="E115" s="822" t="s">
        <v>3357</v>
      </c>
      <c r="F115" s="831"/>
      <c r="G115" s="831"/>
      <c r="H115" s="827">
        <v>0</v>
      </c>
      <c r="I115" s="831">
        <v>4</v>
      </c>
      <c r="J115" s="831">
        <v>1676.8</v>
      </c>
      <c r="K115" s="827">
        <v>1</v>
      </c>
      <c r="L115" s="831">
        <v>4</v>
      </c>
      <c r="M115" s="832">
        <v>1676.8</v>
      </c>
    </row>
    <row r="116" spans="1:13" ht="14.45" customHeight="1" x14ac:dyDescent="0.2">
      <c r="A116" s="821" t="s">
        <v>2965</v>
      </c>
      <c r="B116" s="822" t="s">
        <v>2530</v>
      </c>
      <c r="C116" s="822" t="s">
        <v>3642</v>
      </c>
      <c r="D116" s="822" t="s">
        <v>935</v>
      </c>
      <c r="E116" s="822" t="s">
        <v>3643</v>
      </c>
      <c r="F116" s="831">
        <v>1</v>
      </c>
      <c r="G116" s="831">
        <v>168.36</v>
      </c>
      <c r="H116" s="827">
        <v>1</v>
      </c>
      <c r="I116" s="831"/>
      <c r="J116" s="831"/>
      <c r="K116" s="827">
        <v>0</v>
      </c>
      <c r="L116" s="831">
        <v>1</v>
      </c>
      <c r="M116" s="832">
        <v>168.36</v>
      </c>
    </row>
    <row r="117" spans="1:13" ht="14.45" customHeight="1" x14ac:dyDescent="0.2">
      <c r="A117" s="821" t="s">
        <v>2965</v>
      </c>
      <c r="B117" s="822" t="s">
        <v>2530</v>
      </c>
      <c r="C117" s="822" t="s">
        <v>3644</v>
      </c>
      <c r="D117" s="822" t="s">
        <v>935</v>
      </c>
      <c r="E117" s="822" t="s">
        <v>937</v>
      </c>
      <c r="F117" s="831">
        <v>2</v>
      </c>
      <c r="G117" s="831">
        <v>230.66</v>
      </c>
      <c r="H117" s="827">
        <v>1</v>
      </c>
      <c r="I117" s="831"/>
      <c r="J117" s="831"/>
      <c r="K117" s="827">
        <v>0</v>
      </c>
      <c r="L117" s="831">
        <v>2</v>
      </c>
      <c r="M117" s="832">
        <v>230.66</v>
      </c>
    </row>
    <row r="118" spans="1:13" ht="14.45" customHeight="1" x14ac:dyDescent="0.2">
      <c r="A118" s="821" t="s">
        <v>2965</v>
      </c>
      <c r="B118" s="822" t="s">
        <v>2530</v>
      </c>
      <c r="C118" s="822" t="s">
        <v>2532</v>
      </c>
      <c r="D118" s="822" t="s">
        <v>2533</v>
      </c>
      <c r="E118" s="822" t="s">
        <v>2534</v>
      </c>
      <c r="F118" s="831"/>
      <c r="G118" s="831"/>
      <c r="H118" s="827">
        <v>0</v>
      </c>
      <c r="I118" s="831">
        <v>1</v>
      </c>
      <c r="J118" s="831">
        <v>105.23</v>
      </c>
      <c r="K118" s="827">
        <v>1</v>
      </c>
      <c r="L118" s="831">
        <v>1</v>
      </c>
      <c r="M118" s="832">
        <v>105.23</v>
      </c>
    </row>
    <row r="119" spans="1:13" ht="14.45" customHeight="1" x14ac:dyDescent="0.2">
      <c r="A119" s="821" t="s">
        <v>2965</v>
      </c>
      <c r="B119" s="822" t="s">
        <v>2530</v>
      </c>
      <c r="C119" s="822" t="s">
        <v>2539</v>
      </c>
      <c r="D119" s="822" t="s">
        <v>2533</v>
      </c>
      <c r="E119" s="822" t="s">
        <v>2540</v>
      </c>
      <c r="F119" s="831"/>
      <c r="G119" s="831"/>
      <c r="H119" s="827">
        <v>0</v>
      </c>
      <c r="I119" s="831">
        <v>1</v>
      </c>
      <c r="J119" s="831">
        <v>84.18</v>
      </c>
      <c r="K119" s="827">
        <v>1</v>
      </c>
      <c r="L119" s="831">
        <v>1</v>
      </c>
      <c r="M119" s="832">
        <v>84.18</v>
      </c>
    </row>
    <row r="120" spans="1:13" ht="14.45" customHeight="1" x14ac:dyDescent="0.2">
      <c r="A120" s="821" t="s">
        <v>2965</v>
      </c>
      <c r="B120" s="822" t="s">
        <v>2530</v>
      </c>
      <c r="C120" s="822" t="s">
        <v>3260</v>
      </c>
      <c r="D120" s="822" t="s">
        <v>935</v>
      </c>
      <c r="E120" s="822" t="s">
        <v>936</v>
      </c>
      <c r="F120" s="831">
        <v>4</v>
      </c>
      <c r="G120" s="831">
        <v>252.56</v>
      </c>
      <c r="H120" s="827">
        <v>1</v>
      </c>
      <c r="I120" s="831"/>
      <c r="J120" s="831"/>
      <c r="K120" s="827">
        <v>0</v>
      </c>
      <c r="L120" s="831">
        <v>4</v>
      </c>
      <c r="M120" s="832">
        <v>252.56</v>
      </c>
    </row>
    <row r="121" spans="1:13" ht="14.45" customHeight="1" x14ac:dyDescent="0.2">
      <c r="A121" s="821" t="s">
        <v>2965</v>
      </c>
      <c r="B121" s="822" t="s">
        <v>2530</v>
      </c>
      <c r="C121" s="822" t="s">
        <v>3261</v>
      </c>
      <c r="D121" s="822" t="s">
        <v>935</v>
      </c>
      <c r="E121" s="822" t="s">
        <v>2546</v>
      </c>
      <c r="F121" s="831">
        <v>4</v>
      </c>
      <c r="G121" s="831">
        <v>196.32</v>
      </c>
      <c r="H121" s="827">
        <v>1</v>
      </c>
      <c r="I121" s="831"/>
      <c r="J121" s="831"/>
      <c r="K121" s="827">
        <v>0</v>
      </c>
      <c r="L121" s="831">
        <v>4</v>
      </c>
      <c r="M121" s="832">
        <v>196.32</v>
      </c>
    </row>
    <row r="122" spans="1:13" ht="14.45" customHeight="1" x14ac:dyDescent="0.2">
      <c r="A122" s="821" t="s">
        <v>2965</v>
      </c>
      <c r="B122" s="822" t="s">
        <v>2530</v>
      </c>
      <c r="C122" s="822" t="s">
        <v>3645</v>
      </c>
      <c r="D122" s="822" t="s">
        <v>935</v>
      </c>
      <c r="E122" s="822" t="s">
        <v>2548</v>
      </c>
      <c r="F122" s="831">
        <v>1</v>
      </c>
      <c r="G122" s="831">
        <v>126.27</v>
      </c>
      <c r="H122" s="827">
        <v>1</v>
      </c>
      <c r="I122" s="831"/>
      <c r="J122" s="831"/>
      <c r="K122" s="827">
        <v>0</v>
      </c>
      <c r="L122" s="831">
        <v>1</v>
      </c>
      <c r="M122" s="832">
        <v>126.27</v>
      </c>
    </row>
    <row r="123" spans="1:13" ht="14.45" customHeight="1" x14ac:dyDescent="0.2">
      <c r="A123" s="821" t="s">
        <v>2965</v>
      </c>
      <c r="B123" s="822" t="s">
        <v>2530</v>
      </c>
      <c r="C123" s="822" t="s">
        <v>2535</v>
      </c>
      <c r="D123" s="822" t="s">
        <v>2533</v>
      </c>
      <c r="E123" s="822" t="s">
        <v>2536</v>
      </c>
      <c r="F123" s="831"/>
      <c r="G123" s="831"/>
      <c r="H123" s="827">
        <v>0</v>
      </c>
      <c r="I123" s="831">
        <v>5</v>
      </c>
      <c r="J123" s="831">
        <v>315.70000000000005</v>
      </c>
      <c r="K123" s="827">
        <v>1</v>
      </c>
      <c r="L123" s="831">
        <v>5</v>
      </c>
      <c r="M123" s="832">
        <v>315.70000000000005</v>
      </c>
    </row>
    <row r="124" spans="1:13" ht="14.45" customHeight="1" x14ac:dyDescent="0.2">
      <c r="A124" s="821" t="s">
        <v>2965</v>
      </c>
      <c r="B124" s="822" t="s">
        <v>2530</v>
      </c>
      <c r="C124" s="822" t="s">
        <v>2537</v>
      </c>
      <c r="D124" s="822" t="s">
        <v>2533</v>
      </c>
      <c r="E124" s="822" t="s">
        <v>2538</v>
      </c>
      <c r="F124" s="831"/>
      <c r="G124" s="831"/>
      <c r="H124" s="827">
        <v>0</v>
      </c>
      <c r="I124" s="831">
        <v>1</v>
      </c>
      <c r="J124" s="831">
        <v>49.08</v>
      </c>
      <c r="K124" s="827">
        <v>1</v>
      </c>
      <c r="L124" s="831">
        <v>1</v>
      </c>
      <c r="M124" s="832">
        <v>49.08</v>
      </c>
    </row>
    <row r="125" spans="1:13" ht="14.45" customHeight="1" x14ac:dyDescent="0.2">
      <c r="A125" s="821" t="s">
        <v>2965</v>
      </c>
      <c r="B125" s="822" t="s">
        <v>2530</v>
      </c>
      <c r="C125" s="822" t="s">
        <v>2541</v>
      </c>
      <c r="D125" s="822" t="s">
        <v>935</v>
      </c>
      <c r="E125" s="822" t="s">
        <v>938</v>
      </c>
      <c r="F125" s="831"/>
      <c r="G125" s="831"/>
      <c r="H125" s="827">
        <v>0</v>
      </c>
      <c r="I125" s="831">
        <v>1</v>
      </c>
      <c r="J125" s="831">
        <v>84.18</v>
      </c>
      <c r="K125" s="827">
        <v>1</v>
      </c>
      <c r="L125" s="831">
        <v>1</v>
      </c>
      <c r="M125" s="832">
        <v>84.18</v>
      </c>
    </row>
    <row r="126" spans="1:13" ht="14.45" customHeight="1" x14ac:dyDescent="0.2">
      <c r="A126" s="821" t="s">
        <v>2965</v>
      </c>
      <c r="B126" s="822" t="s">
        <v>2530</v>
      </c>
      <c r="C126" s="822" t="s">
        <v>2545</v>
      </c>
      <c r="D126" s="822" t="s">
        <v>935</v>
      </c>
      <c r="E126" s="822" t="s">
        <v>2546</v>
      </c>
      <c r="F126" s="831"/>
      <c r="G126" s="831"/>
      <c r="H126" s="827">
        <v>0</v>
      </c>
      <c r="I126" s="831">
        <v>1</v>
      </c>
      <c r="J126" s="831">
        <v>49.08</v>
      </c>
      <c r="K126" s="827">
        <v>1</v>
      </c>
      <c r="L126" s="831">
        <v>1</v>
      </c>
      <c r="M126" s="832">
        <v>49.08</v>
      </c>
    </row>
    <row r="127" spans="1:13" ht="14.45" customHeight="1" x14ac:dyDescent="0.2">
      <c r="A127" s="821" t="s">
        <v>2965</v>
      </c>
      <c r="B127" s="822" t="s">
        <v>2530</v>
      </c>
      <c r="C127" s="822" t="s">
        <v>3646</v>
      </c>
      <c r="D127" s="822" t="s">
        <v>935</v>
      </c>
      <c r="E127" s="822" t="s">
        <v>3643</v>
      </c>
      <c r="F127" s="831"/>
      <c r="G127" s="831"/>
      <c r="H127" s="827">
        <v>0</v>
      </c>
      <c r="I127" s="831">
        <v>1</v>
      </c>
      <c r="J127" s="831">
        <v>168.36</v>
      </c>
      <c r="K127" s="827">
        <v>1</v>
      </c>
      <c r="L127" s="831">
        <v>1</v>
      </c>
      <c r="M127" s="832">
        <v>168.36</v>
      </c>
    </row>
    <row r="128" spans="1:13" ht="14.45" customHeight="1" x14ac:dyDescent="0.2">
      <c r="A128" s="821" t="s">
        <v>2965</v>
      </c>
      <c r="B128" s="822" t="s">
        <v>2553</v>
      </c>
      <c r="C128" s="822" t="s">
        <v>2557</v>
      </c>
      <c r="D128" s="822" t="s">
        <v>1682</v>
      </c>
      <c r="E128" s="822" t="s">
        <v>2558</v>
      </c>
      <c r="F128" s="831"/>
      <c r="G128" s="831"/>
      <c r="H128" s="827">
        <v>0</v>
      </c>
      <c r="I128" s="831">
        <v>4</v>
      </c>
      <c r="J128" s="831">
        <v>617.44000000000005</v>
      </c>
      <c r="K128" s="827">
        <v>1</v>
      </c>
      <c r="L128" s="831">
        <v>4</v>
      </c>
      <c r="M128" s="832">
        <v>617.44000000000005</v>
      </c>
    </row>
    <row r="129" spans="1:13" ht="14.45" customHeight="1" x14ac:dyDescent="0.2">
      <c r="A129" s="821" t="s">
        <v>2965</v>
      </c>
      <c r="B129" s="822" t="s">
        <v>2584</v>
      </c>
      <c r="C129" s="822" t="s">
        <v>3298</v>
      </c>
      <c r="D129" s="822" t="s">
        <v>3299</v>
      </c>
      <c r="E129" s="822" t="s">
        <v>2587</v>
      </c>
      <c r="F129" s="831">
        <v>1</v>
      </c>
      <c r="G129" s="831">
        <v>119.7</v>
      </c>
      <c r="H129" s="827">
        <v>1</v>
      </c>
      <c r="I129" s="831"/>
      <c r="J129" s="831"/>
      <c r="K129" s="827">
        <v>0</v>
      </c>
      <c r="L129" s="831">
        <v>1</v>
      </c>
      <c r="M129" s="832">
        <v>119.7</v>
      </c>
    </row>
    <row r="130" spans="1:13" ht="14.45" customHeight="1" x14ac:dyDescent="0.2">
      <c r="A130" s="821" t="s">
        <v>2965</v>
      </c>
      <c r="B130" s="822" t="s">
        <v>4193</v>
      </c>
      <c r="C130" s="822" t="s">
        <v>3389</v>
      </c>
      <c r="D130" s="822" t="s">
        <v>3390</v>
      </c>
      <c r="E130" s="822" t="s">
        <v>3391</v>
      </c>
      <c r="F130" s="831"/>
      <c r="G130" s="831"/>
      <c r="H130" s="827">
        <v>0</v>
      </c>
      <c r="I130" s="831">
        <v>2</v>
      </c>
      <c r="J130" s="831">
        <v>1546.9</v>
      </c>
      <c r="K130" s="827">
        <v>1</v>
      </c>
      <c r="L130" s="831">
        <v>2</v>
      </c>
      <c r="M130" s="832">
        <v>1546.9</v>
      </c>
    </row>
    <row r="131" spans="1:13" ht="14.45" customHeight="1" x14ac:dyDescent="0.2">
      <c r="A131" s="821" t="s">
        <v>2965</v>
      </c>
      <c r="B131" s="822" t="s">
        <v>2621</v>
      </c>
      <c r="C131" s="822" t="s">
        <v>3448</v>
      </c>
      <c r="D131" s="822" t="s">
        <v>2623</v>
      </c>
      <c r="E131" s="822" t="s">
        <v>3449</v>
      </c>
      <c r="F131" s="831"/>
      <c r="G131" s="831"/>
      <c r="H131" s="827">
        <v>0</v>
      </c>
      <c r="I131" s="831">
        <v>1</v>
      </c>
      <c r="J131" s="831">
        <v>140.96</v>
      </c>
      <c r="K131" s="827">
        <v>1</v>
      </c>
      <c r="L131" s="831">
        <v>1</v>
      </c>
      <c r="M131" s="832">
        <v>140.96</v>
      </c>
    </row>
    <row r="132" spans="1:13" ht="14.45" customHeight="1" x14ac:dyDescent="0.2">
      <c r="A132" s="821" t="s">
        <v>2965</v>
      </c>
      <c r="B132" s="822" t="s">
        <v>2625</v>
      </c>
      <c r="C132" s="822" t="s">
        <v>3284</v>
      </c>
      <c r="D132" s="822" t="s">
        <v>3285</v>
      </c>
      <c r="E132" s="822" t="s">
        <v>618</v>
      </c>
      <c r="F132" s="831">
        <v>2</v>
      </c>
      <c r="G132" s="831">
        <v>145.1</v>
      </c>
      <c r="H132" s="827">
        <v>1</v>
      </c>
      <c r="I132" s="831"/>
      <c r="J132" s="831"/>
      <c r="K132" s="827">
        <v>0</v>
      </c>
      <c r="L132" s="831">
        <v>2</v>
      </c>
      <c r="M132" s="832">
        <v>145.1</v>
      </c>
    </row>
    <row r="133" spans="1:13" ht="14.45" customHeight="1" x14ac:dyDescent="0.2">
      <c r="A133" s="821" t="s">
        <v>2965</v>
      </c>
      <c r="B133" s="822" t="s">
        <v>2625</v>
      </c>
      <c r="C133" s="822" t="s">
        <v>2626</v>
      </c>
      <c r="D133" s="822" t="s">
        <v>616</v>
      </c>
      <c r="E133" s="822" t="s">
        <v>617</v>
      </c>
      <c r="F133" s="831"/>
      <c r="G133" s="831"/>
      <c r="H133" s="827">
        <v>0</v>
      </c>
      <c r="I133" s="831">
        <v>6</v>
      </c>
      <c r="J133" s="831">
        <v>130.56</v>
      </c>
      <c r="K133" s="827">
        <v>1</v>
      </c>
      <c r="L133" s="831">
        <v>6</v>
      </c>
      <c r="M133" s="832">
        <v>130.56</v>
      </c>
    </row>
    <row r="134" spans="1:13" ht="14.45" customHeight="1" x14ac:dyDescent="0.2">
      <c r="A134" s="821" t="s">
        <v>2965</v>
      </c>
      <c r="B134" s="822" t="s">
        <v>2651</v>
      </c>
      <c r="C134" s="822" t="s">
        <v>2652</v>
      </c>
      <c r="D134" s="822" t="s">
        <v>1280</v>
      </c>
      <c r="E134" s="822" t="s">
        <v>1282</v>
      </c>
      <c r="F134" s="831"/>
      <c r="G134" s="831"/>
      <c r="H134" s="827"/>
      <c r="I134" s="831">
        <v>20</v>
      </c>
      <c r="J134" s="831">
        <v>0</v>
      </c>
      <c r="K134" s="827"/>
      <c r="L134" s="831">
        <v>20</v>
      </c>
      <c r="M134" s="832">
        <v>0</v>
      </c>
    </row>
    <row r="135" spans="1:13" ht="14.45" customHeight="1" x14ac:dyDescent="0.2">
      <c r="A135" s="821" t="s">
        <v>2965</v>
      </c>
      <c r="B135" s="822" t="s">
        <v>2713</v>
      </c>
      <c r="C135" s="822" t="s">
        <v>2714</v>
      </c>
      <c r="D135" s="822" t="s">
        <v>2715</v>
      </c>
      <c r="E135" s="822" t="s">
        <v>2716</v>
      </c>
      <c r="F135" s="831"/>
      <c r="G135" s="831"/>
      <c r="H135" s="827">
        <v>0</v>
      </c>
      <c r="I135" s="831">
        <v>5</v>
      </c>
      <c r="J135" s="831">
        <v>116.99999999999999</v>
      </c>
      <c r="K135" s="827">
        <v>1</v>
      </c>
      <c r="L135" s="831">
        <v>5</v>
      </c>
      <c r="M135" s="832">
        <v>116.99999999999999</v>
      </c>
    </row>
    <row r="136" spans="1:13" ht="14.45" customHeight="1" x14ac:dyDescent="0.2">
      <c r="A136" s="821" t="s">
        <v>2965</v>
      </c>
      <c r="B136" s="822" t="s">
        <v>2713</v>
      </c>
      <c r="C136" s="822" t="s">
        <v>2717</v>
      </c>
      <c r="D136" s="822" t="s">
        <v>2715</v>
      </c>
      <c r="E136" s="822" t="s">
        <v>2718</v>
      </c>
      <c r="F136" s="831"/>
      <c r="G136" s="831"/>
      <c r="H136" s="827">
        <v>0</v>
      </c>
      <c r="I136" s="831">
        <v>7</v>
      </c>
      <c r="J136" s="831">
        <v>81.97</v>
      </c>
      <c r="K136" s="827">
        <v>1</v>
      </c>
      <c r="L136" s="831">
        <v>7</v>
      </c>
      <c r="M136" s="832">
        <v>81.97</v>
      </c>
    </row>
    <row r="137" spans="1:13" ht="14.45" customHeight="1" x14ac:dyDescent="0.2">
      <c r="A137" s="821" t="s">
        <v>2965</v>
      </c>
      <c r="B137" s="822" t="s">
        <v>2719</v>
      </c>
      <c r="C137" s="822" t="s">
        <v>3596</v>
      </c>
      <c r="D137" s="822" t="s">
        <v>3597</v>
      </c>
      <c r="E137" s="822" t="s">
        <v>849</v>
      </c>
      <c r="F137" s="831">
        <v>4</v>
      </c>
      <c r="G137" s="831">
        <v>0</v>
      </c>
      <c r="H137" s="827"/>
      <c r="I137" s="831"/>
      <c r="J137" s="831"/>
      <c r="K137" s="827"/>
      <c r="L137" s="831">
        <v>4</v>
      </c>
      <c r="M137" s="832">
        <v>0</v>
      </c>
    </row>
    <row r="138" spans="1:13" ht="14.45" customHeight="1" x14ac:dyDescent="0.2">
      <c r="A138" s="821" t="s">
        <v>2965</v>
      </c>
      <c r="B138" s="822" t="s">
        <v>2719</v>
      </c>
      <c r="C138" s="822" t="s">
        <v>2722</v>
      </c>
      <c r="D138" s="822" t="s">
        <v>1597</v>
      </c>
      <c r="E138" s="822" t="s">
        <v>2084</v>
      </c>
      <c r="F138" s="831"/>
      <c r="G138" s="831"/>
      <c r="H138" s="827"/>
      <c r="I138" s="831">
        <v>5</v>
      </c>
      <c r="J138" s="831">
        <v>0</v>
      </c>
      <c r="K138" s="827"/>
      <c r="L138" s="831">
        <v>5</v>
      </c>
      <c r="M138" s="832">
        <v>0</v>
      </c>
    </row>
    <row r="139" spans="1:13" ht="14.45" customHeight="1" x14ac:dyDescent="0.2">
      <c r="A139" s="821" t="s">
        <v>2965</v>
      </c>
      <c r="B139" s="822" t="s">
        <v>2719</v>
      </c>
      <c r="C139" s="822" t="s">
        <v>3598</v>
      </c>
      <c r="D139" s="822" t="s">
        <v>3599</v>
      </c>
      <c r="E139" s="822" t="s">
        <v>2084</v>
      </c>
      <c r="F139" s="831">
        <v>1</v>
      </c>
      <c r="G139" s="831">
        <v>0</v>
      </c>
      <c r="H139" s="827"/>
      <c r="I139" s="831"/>
      <c r="J139" s="831"/>
      <c r="K139" s="827"/>
      <c r="L139" s="831">
        <v>1</v>
      </c>
      <c r="M139" s="832">
        <v>0</v>
      </c>
    </row>
    <row r="140" spans="1:13" ht="14.45" customHeight="1" x14ac:dyDescent="0.2">
      <c r="A140" s="821" t="s">
        <v>2965</v>
      </c>
      <c r="B140" s="822" t="s">
        <v>2727</v>
      </c>
      <c r="C140" s="822" t="s">
        <v>2728</v>
      </c>
      <c r="D140" s="822" t="s">
        <v>2729</v>
      </c>
      <c r="E140" s="822" t="s">
        <v>849</v>
      </c>
      <c r="F140" s="831">
        <v>3</v>
      </c>
      <c r="G140" s="831">
        <v>369.6</v>
      </c>
      <c r="H140" s="827">
        <v>1</v>
      </c>
      <c r="I140" s="831"/>
      <c r="J140" s="831"/>
      <c r="K140" s="827">
        <v>0</v>
      </c>
      <c r="L140" s="831">
        <v>3</v>
      </c>
      <c r="M140" s="832">
        <v>369.6</v>
      </c>
    </row>
    <row r="141" spans="1:13" ht="14.45" customHeight="1" x14ac:dyDescent="0.2">
      <c r="A141" s="821" t="s">
        <v>2965</v>
      </c>
      <c r="B141" s="822" t="s">
        <v>2727</v>
      </c>
      <c r="C141" s="822" t="s">
        <v>3352</v>
      </c>
      <c r="D141" s="822" t="s">
        <v>2729</v>
      </c>
      <c r="E141" s="822" t="s">
        <v>848</v>
      </c>
      <c r="F141" s="831">
        <v>2</v>
      </c>
      <c r="G141" s="831">
        <v>123.18</v>
      </c>
      <c r="H141" s="827">
        <v>1</v>
      </c>
      <c r="I141" s="831"/>
      <c r="J141" s="831"/>
      <c r="K141" s="827">
        <v>0</v>
      </c>
      <c r="L141" s="831">
        <v>2</v>
      </c>
      <c r="M141" s="832">
        <v>123.18</v>
      </c>
    </row>
    <row r="142" spans="1:13" ht="14.45" customHeight="1" x14ac:dyDescent="0.2">
      <c r="A142" s="821" t="s">
        <v>2965</v>
      </c>
      <c r="B142" s="822" t="s">
        <v>2727</v>
      </c>
      <c r="C142" s="822" t="s">
        <v>3353</v>
      </c>
      <c r="D142" s="822" t="s">
        <v>2729</v>
      </c>
      <c r="E142" s="822" t="s">
        <v>2702</v>
      </c>
      <c r="F142" s="831">
        <v>2</v>
      </c>
      <c r="G142" s="831">
        <v>492.78</v>
      </c>
      <c r="H142" s="827">
        <v>1</v>
      </c>
      <c r="I142" s="831"/>
      <c r="J142" s="831"/>
      <c r="K142" s="827">
        <v>0</v>
      </c>
      <c r="L142" s="831">
        <v>2</v>
      </c>
      <c r="M142" s="832">
        <v>492.78</v>
      </c>
    </row>
    <row r="143" spans="1:13" ht="14.45" customHeight="1" x14ac:dyDescent="0.2">
      <c r="A143" s="821" t="s">
        <v>2965</v>
      </c>
      <c r="B143" s="822" t="s">
        <v>2742</v>
      </c>
      <c r="C143" s="822" t="s">
        <v>3590</v>
      </c>
      <c r="D143" s="822" t="s">
        <v>752</v>
      </c>
      <c r="E143" s="822" t="s">
        <v>2844</v>
      </c>
      <c r="F143" s="831"/>
      <c r="G143" s="831"/>
      <c r="H143" s="827"/>
      <c r="I143" s="831">
        <v>3</v>
      </c>
      <c r="J143" s="831">
        <v>0</v>
      </c>
      <c r="K143" s="827"/>
      <c r="L143" s="831">
        <v>3</v>
      </c>
      <c r="M143" s="832">
        <v>0</v>
      </c>
    </row>
    <row r="144" spans="1:13" ht="14.45" customHeight="1" x14ac:dyDescent="0.2">
      <c r="A144" s="821" t="s">
        <v>2965</v>
      </c>
      <c r="B144" s="822" t="s">
        <v>2746</v>
      </c>
      <c r="C144" s="822" t="s">
        <v>3340</v>
      </c>
      <c r="D144" s="822" t="s">
        <v>3341</v>
      </c>
      <c r="E144" s="822" t="s">
        <v>848</v>
      </c>
      <c r="F144" s="831">
        <v>3</v>
      </c>
      <c r="G144" s="831">
        <v>534.68999999999994</v>
      </c>
      <c r="H144" s="827">
        <v>1</v>
      </c>
      <c r="I144" s="831"/>
      <c r="J144" s="831"/>
      <c r="K144" s="827">
        <v>0</v>
      </c>
      <c r="L144" s="831">
        <v>3</v>
      </c>
      <c r="M144" s="832">
        <v>534.68999999999994</v>
      </c>
    </row>
    <row r="145" spans="1:13" ht="14.45" customHeight="1" x14ac:dyDescent="0.2">
      <c r="A145" s="821" t="s">
        <v>2965</v>
      </c>
      <c r="B145" s="822" t="s">
        <v>2746</v>
      </c>
      <c r="C145" s="822" t="s">
        <v>3342</v>
      </c>
      <c r="D145" s="822" t="s">
        <v>3343</v>
      </c>
      <c r="E145" s="822" t="s">
        <v>849</v>
      </c>
      <c r="F145" s="831">
        <v>4</v>
      </c>
      <c r="G145" s="831">
        <v>1597.8500000000001</v>
      </c>
      <c r="H145" s="827">
        <v>1</v>
      </c>
      <c r="I145" s="831"/>
      <c r="J145" s="831"/>
      <c r="K145" s="827">
        <v>0</v>
      </c>
      <c r="L145" s="831">
        <v>4</v>
      </c>
      <c r="M145" s="832">
        <v>1597.8500000000001</v>
      </c>
    </row>
    <row r="146" spans="1:13" ht="14.45" customHeight="1" x14ac:dyDescent="0.2">
      <c r="A146" s="821" t="s">
        <v>2965</v>
      </c>
      <c r="B146" s="822" t="s">
        <v>2746</v>
      </c>
      <c r="C146" s="822" t="s">
        <v>2749</v>
      </c>
      <c r="D146" s="822" t="s">
        <v>847</v>
      </c>
      <c r="E146" s="822" t="s">
        <v>848</v>
      </c>
      <c r="F146" s="831"/>
      <c r="G146" s="831"/>
      <c r="H146" s="827">
        <v>0</v>
      </c>
      <c r="I146" s="831">
        <v>6</v>
      </c>
      <c r="J146" s="831">
        <v>1499.38</v>
      </c>
      <c r="K146" s="827">
        <v>1</v>
      </c>
      <c r="L146" s="831">
        <v>6</v>
      </c>
      <c r="M146" s="832">
        <v>1499.38</v>
      </c>
    </row>
    <row r="147" spans="1:13" ht="14.45" customHeight="1" x14ac:dyDescent="0.2">
      <c r="A147" s="821" t="s">
        <v>2965</v>
      </c>
      <c r="B147" s="822" t="s">
        <v>2746</v>
      </c>
      <c r="C147" s="822" t="s">
        <v>2750</v>
      </c>
      <c r="D147" s="822" t="s">
        <v>847</v>
      </c>
      <c r="E147" s="822" t="s">
        <v>849</v>
      </c>
      <c r="F147" s="831"/>
      <c r="G147" s="831"/>
      <c r="H147" s="827">
        <v>0</v>
      </c>
      <c r="I147" s="831">
        <v>6</v>
      </c>
      <c r="J147" s="831">
        <v>2654.7300000000005</v>
      </c>
      <c r="K147" s="827">
        <v>1</v>
      </c>
      <c r="L147" s="831">
        <v>6</v>
      </c>
      <c r="M147" s="832">
        <v>2654.7300000000005</v>
      </c>
    </row>
    <row r="148" spans="1:13" ht="14.45" customHeight="1" x14ac:dyDescent="0.2">
      <c r="A148" s="821" t="s">
        <v>2965</v>
      </c>
      <c r="B148" s="822" t="s">
        <v>2746</v>
      </c>
      <c r="C148" s="822" t="s">
        <v>2747</v>
      </c>
      <c r="D148" s="822" t="s">
        <v>847</v>
      </c>
      <c r="E148" s="822" t="s">
        <v>2748</v>
      </c>
      <c r="F148" s="831"/>
      <c r="G148" s="831"/>
      <c r="H148" s="827">
        <v>0</v>
      </c>
      <c r="I148" s="831">
        <v>7</v>
      </c>
      <c r="J148" s="831">
        <v>3011.2000000000003</v>
      </c>
      <c r="K148" s="827">
        <v>1</v>
      </c>
      <c r="L148" s="831">
        <v>7</v>
      </c>
      <c r="M148" s="832">
        <v>3011.2000000000003</v>
      </c>
    </row>
    <row r="149" spans="1:13" ht="14.45" customHeight="1" x14ac:dyDescent="0.2">
      <c r="A149" s="821" t="s">
        <v>2965</v>
      </c>
      <c r="B149" s="822" t="s">
        <v>2746</v>
      </c>
      <c r="C149" s="822" t="s">
        <v>2929</v>
      </c>
      <c r="D149" s="822" t="s">
        <v>847</v>
      </c>
      <c r="E149" s="822" t="s">
        <v>1849</v>
      </c>
      <c r="F149" s="831"/>
      <c r="G149" s="831"/>
      <c r="H149" s="827">
        <v>0</v>
      </c>
      <c r="I149" s="831">
        <v>1</v>
      </c>
      <c r="J149" s="831">
        <v>1069.3900000000001</v>
      </c>
      <c r="K149" s="827">
        <v>1</v>
      </c>
      <c r="L149" s="831">
        <v>1</v>
      </c>
      <c r="M149" s="832">
        <v>1069.3900000000001</v>
      </c>
    </row>
    <row r="150" spans="1:13" ht="14.45" customHeight="1" x14ac:dyDescent="0.2">
      <c r="A150" s="821" t="s">
        <v>2965</v>
      </c>
      <c r="B150" s="822" t="s">
        <v>2756</v>
      </c>
      <c r="C150" s="822" t="s">
        <v>2757</v>
      </c>
      <c r="D150" s="822" t="s">
        <v>2758</v>
      </c>
      <c r="E150" s="822" t="s">
        <v>2759</v>
      </c>
      <c r="F150" s="831"/>
      <c r="G150" s="831"/>
      <c r="H150" s="827">
        <v>0</v>
      </c>
      <c r="I150" s="831">
        <v>1</v>
      </c>
      <c r="J150" s="831">
        <v>141.25</v>
      </c>
      <c r="K150" s="827">
        <v>1</v>
      </c>
      <c r="L150" s="831">
        <v>1</v>
      </c>
      <c r="M150" s="832">
        <v>141.25</v>
      </c>
    </row>
    <row r="151" spans="1:13" ht="14.45" customHeight="1" x14ac:dyDescent="0.2">
      <c r="A151" s="821" t="s">
        <v>2965</v>
      </c>
      <c r="B151" s="822" t="s">
        <v>2773</v>
      </c>
      <c r="C151" s="822" t="s">
        <v>2774</v>
      </c>
      <c r="D151" s="822" t="s">
        <v>1593</v>
      </c>
      <c r="E151" s="822" t="s">
        <v>703</v>
      </c>
      <c r="F151" s="831"/>
      <c r="G151" s="831"/>
      <c r="H151" s="827">
        <v>0</v>
      </c>
      <c r="I151" s="831">
        <v>1</v>
      </c>
      <c r="J151" s="831">
        <v>58.77</v>
      </c>
      <c r="K151" s="827">
        <v>1</v>
      </c>
      <c r="L151" s="831">
        <v>1</v>
      </c>
      <c r="M151" s="832">
        <v>58.77</v>
      </c>
    </row>
    <row r="152" spans="1:13" ht="14.45" customHeight="1" x14ac:dyDescent="0.2">
      <c r="A152" s="821" t="s">
        <v>2965</v>
      </c>
      <c r="B152" s="822" t="s">
        <v>2363</v>
      </c>
      <c r="C152" s="822" t="s">
        <v>3232</v>
      </c>
      <c r="D152" s="822" t="s">
        <v>889</v>
      </c>
      <c r="E152" s="822" t="s">
        <v>3233</v>
      </c>
      <c r="F152" s="831"/>
      <c r="G152" s="831"/>
      <c r="H152" s="827">
        <v>0</v>
      </c>
      <c r="I152" s="831">
        <v>4</v>
      </c>
      <c r="J152" s="831">
        <v>6179.96</v>
      </c>
      <c r="K152" s="827">
        <v>1</v>
      </c>
      <c r="L152" s="831">
        <v>4</v>
      </c>
      <c r="M152" s="832">
        <v>6179.96</v>
      </c>
    </row>
    <row r="153" spans="1:13" ht="14.45" customHeight="1" x14ac:dyDescent="0.2">
      <c r="A153" s="821" t="s">
        <v>2965</v>
      </c>
      <c r="B153" s="822" t="s">
        <v>2363</v>
      </c>
      <c r="C153" s="822" t="s">
        <v>2367</v>
      </c>
      <c r="D153" s="822" t="s">
        <v>889</v>
      </c>
      <c r="E153" s="822" t="s">
        <v>2368</v>
      </c>
      <c r="F153" s="831"/>
      <c r="G153" s="831"/>
      <c r="H153" s="827">
        <v>0</v>
      </c>
      <c r="I153" s="831">
        <v>7</v>
      </c>
      <c r="J153" s="831">
        <v>12402.88</v>
      </c>
      <c r="K153" s="827">
        <v>1</v>
      </c>
      <c r="L153" s="831">
        <v>7</v>
      </c>
      <c r="M153" s="832">
        <v>12402.88</v>
      </c>
    </row>
    <row r="154" spans="1:13" ht="14.45" customHeight="1" x14ac:dyDescent="0.2">
      <c r="A154" s="821" t="s">
        <v>2965</v>
      </c>
      <c r="B154" s="822" t="s">
        <v>2363</v>
      </c>
      <c r="C154" s="822" t="s">
        <v>3600</v>
      </c>
      <c r="D154" s="822" t="s">
        <v>889</v>
      </c>
      <c r="E154" s="822" t="s">
        <v>3601</v>
      </c>
      <c r="F154" s="831"/>
      <c r="G154" s="831"/>
      <c r="H154" s="827">
        <v>0</v>
      </c>
      <c r="I154" s="831">
        <v>3</v>
      </c>
      <c r="J154" s="831">
        <v>14883.420000000002</v>
      </c>
      <c r="K154" s="827">
        <v>1</v>
      </c>
      <c r="L154" s="831">
        <v>3</v>
      </c>
      <c r="M154" s="832">
        <v>14883.420000000002</v>
      </c>
    </row>
    <row r="155" spans="1:13" ht="14.45" customHeight="1" x14ac:dyDescent="0.2">
      <c r="A155" s="821" t="s">
        <v>2965</v>
      </c>
      <c r="B155" s="822" t="s">
        <v>2363</v>
      </c>
      <c r="C155" s="822" t="s">
        <v>3602</v>
      </c>
      <c r="D155" s="822" t="s">
        <v>889</v>
      </c>
      <c r="E155" s="822" t="s">
        <v>3603</v>
      </c>
      <c r="F155" s="831"/>
      <c r="G155" s="831"/>
      <c r="H155" s="827">
        <v>0</v>
      </c>
      <c r="I155" s="831">
        <v>7</v>
      </c>
      <c r="J155" s="831">
        <v>18688.25</v>
      </c>
      <c r="K155" s="827">
        <v>1</v>
      </c>
      <c r="L155" s="831">
        <v>7</v>
      </c>
      <c r="M155" s="832">
        <v>18688.25</v>
      </c>
    </row>
    <row r="156" spans="1:13" ht="14.45" customHeight="1" x14ac:dyDescent="0.2">
      <c r="A156" s="821" t="s">
        <v>2965</v>
      </c>
      <c r="B156" s="822" t="s">
        <v>2306</v>
      </c>
      <c r="C156" s="822" t="s">
        <v>3235</v>
      </c>
      <c r="D156" s="822" t="s">
        <v>1094</v>
      </c>
      <c r="E156" s="822" t="s">
        <v>3236</v>
      </c>
      <c r="F156" s="831"/>
      <c r="G156" s="831"/>
      <c r="H156" s="827">
        <v>0</v>
      </c>
      <c r="I156" s="831">
        <v>2</v>
      </c>
      <c r="J156" s="831">
        <v>828.14</v>
      </c>
      <c r="K156" s="827">
        <v>1</v>
      </c>
      <c r="L156" s="831">
        <v>2</v>
      </c>
      <c r="M156" s="832">
        <v>828.14</v>
      </c>
    </row>
    <row r="157" spans="1:13" ht="14.45" customHeight="1" x14ac:dyDescent="0.2">
      <c r="A157" s="821" t="s">
        <v>2965</v>
      </c>
      <c r="B157" s="822" t="s">
        <v>4191</v>
      </c>
      <c r="C157" s="822" t="s">
        <v>3619</v>
      </c>
      <c r="D157" s="822" t="s">
        <v>3620</v>
      </c>
      <c r="E157" s="822" t="s">
        <v>3621</v>
      </c>
      <c r="F157" s="831">
        <v>1</v>
      </c>
      <c r="G157" s="831">
        <v>50.32</v>
      </c>
      <c r="H157" s="827">
        <v>1</v>
      </c>
      <c r="I157" s="831"/>
      <c r="J157" s="831"/>
      <c r="K157" s="827">
        <v>0</v>
      </c>
      <c r="L157" s="831">
        <v>1</v>
      </c>
      <c r="M157" s="832">
        <v>50.32</v>
      </c>
    </row>
    <row r="158" spans="1:13" ht="14.45" customHeight="1" x14ac:dyDescent="0.2">
      <c r="A158" s="821" t="s">
        <v>2966</v>
      </c>
      <c r="B158" s="822" t="s">
        <v>2292</v>
      </c>
      <c r="C158" s="822" t="s">
        <v>2295</v>
      </c>
      <c r="D158" s="822" t="s">
        <v>785</v>
      </c>
      <c r="E158" s="822" t="s">
        <v>2296</v>
      </c>
      <c r="F158" s="831"/>
      <c r="G158" s="831"/>
      <c r="H158" s="827">
        <v>0</v>
      </c>
      <c r="I158" s="831">
        <v>13</v>
      </c>
      <c r="J158" s="831">
        <v>208.1</v>
      </c>
      <c r="K158" s="827">
        <v>1</v>
      </c>
      <c r="L158" s="831">
        <v>13</v>
      </c>
      <c r="M158" s="832">
        <v>208.1</v>
      </c>
    </row>
    <row r="159" spans="1:13" ht="14.45" customHeight="1" x14ac:dyDescent="0.2">
      <c r="A159" s="821" t="s">
        <v>2966</v>
      </c>
      <c r="B159" s="822" t="s">
        <v>2321</v>
      </c>
      <c r="C159" s="822" t="s">
        <v>2322</v>
      </c>
      <c r="D159" s="822" t="s">
        <v>2323</v>
      </c>
      <c r="E159" s="822" t="s">
        <v>2324</v>
      </c>
      <c r="F159" s="831"/>
      <c r="G159" s="831"/>
      <c r="H159" s="827">
        <v>0</v>
      </c>
      <c r="I159" s="831">
        <v>1</v>
      </c>
      <c r="J159" s="831">
        <v>86.41</v>
      </c>
      <c r="K159" s="827">
        <v>1</v>
      </c>
      <c r="L159" s="831">
        <v>1</v>
      </c>
      <c r="M159" s="832">
        <v>86.41</v>
      </c>
    </row>
    <row r="160" spans="1:13" ht="14.45" customHeight="1" x14ac:dyDescent="0.2">
      <c r="A160" s="821" t="s">
        <v>2966</v>
      </c>
      <c r="B160" s="822" t="s">
        <v>2330</v>
      </c>
      <c r="C160" s="822" t="s">
        <v>2331</v>
      </c>
      <c r="D160" s="822" t="s">
        <v>2332</v>
      </c>
      <c r="E160" s="822" t="s">
        <v>2333</v>
      </c>
      <c r="F160" s="831"/>
      <c r="G160" s="831"/>
      <c r="H160" s="827">
        <v>0</v>
      </c>
      <c r="I160" s="831">
        <v>2</v>
      </c>
      <c r="J160" s="831">
        <v>41.66</v>
      </c>
      <c r="K160" s="827">
        <v>1</v>
      </c>
      <c r="L160" s="831">
        <v>2</v>
      </c>
      <c r="M160" s="832">
        <v>41.66</v>
      </c>
    </row>
    <row r="161" spans="1:13" ht="14.45" customHeight="1" x14ac:dyDescent="0.2">
      <c r="A161" s="821" t="s">
        <v>2966</v>
      </c>
      <c r="B161" s="822" t="s">
        <v>2335</v>
      </c>
      <c r="C161" s="822" t="s">
        <v>2336</v>
      </c>
      <c r="D161" s="822" t="s">
        <v>2337</v>
      </c>
      <c r="E161" s="822" t="s">
        <v>2338</v>
      </c>
      <c r="F161" s="831"/>
      <c r="G161" s="831"/>
      <c r="H161" s="827">
        <v>0</v>
      </c>
      <c r="I161" s="831">
        <v>1</v>
      </c>
      <c r="J161" s="831">
        <v>93.75</v>
      </c>
      <c r="K161" s="827">
        <v>1</v>
      </c>
      <c r="L161" s="831">
        <v>1</v>
      </c>
      <c r="M161" s="832">
        <v>93.75</v>
      </c>
    </row>
    <row r="162" spans="1:13" ht="14.45" customHeight="1" x14ac:dyDescent="0.2">
      <c r="A162" s="821" t="s">
        <v>2966</v>
      </c>
      <c r="B162" s="822" t="s">
        <v>2335</v>
      </c>
      <c r="C162" s="822" t="s">
        <v>2341</v>
      </c>
      <c r="D162" s="822" t="s">
        <v>2342</v>
      </c>
      <c r="E162" s="822" t="s">
        <v>2343</v>
      </c>
      <c r="F162" s="831"/>
      <c r="G162" s="831"/>
      <c r="H162" s="827">
        <v>0</v>
      </c>
      <c r="I162" s="831">
        <v>2</v>
      </c>
      <c r="J162" s="831">
        <v>241.22</v>
      </c>
      <c r="K162" s="827">
        <v>1</v>
      </c>
      <c r="L162" s="831">
        <v>2</v>
      </c>
      <c r="M162" s="832">
        <v>241.22</v>
      </c>
    </row>
    <row r="163" spans="1:13" ht="14.45" customHeight="1" x14ac:dyDescent="0.2">
      <c r="A163" s="821" t="s">
        <v>2966</v>
      </c>
      <c r="B163" s="822" t="s">
        <v>2344</v>
      </c>
      <c r="C163" s="822" t="s">
        <v>4081</v>
      </c>
      <c r="D163" s="822" t="s">
        <v>981</v>
      </c>
      <c r="E163" s="822" t="s">
        <v>4082</v>
      </c>
      <c r="F163" s="831"/>
      <c r="G163" s="831"/>
      <c r="H163" s="827">
        <v>0</v>
      </c>
      <c r="I163" s="831">
        <v>1</v>
      </c>
      <c r="J163" s="831">
        <v>1385.62</v>
      </c>
      <c r="K163" s="827">
        <v>1</v>
      </c>
      <c r="L163" s="831">
        <v>1</v>
      </c>
      <c r="M163" s="832">
        <v>1385.62</v>
      </c>
    </row>
    <row r="164" spans="1:13" ht="14.45" customHeight="1" x14ac:dyDescent="0.2">
      <c r="A164" s="821" t="s">
        <v>2966</v>
      </c>
      <c r="B164" s="822" t="s">
        <v>2344</v>
      </c>
      <c r="C164" s="822" t="s">
        <v>2353</v>
      </c>
      <c r="D164" s="822" t="s">
        <v>976</v>
      </c>
      <c r="E164" s="822" t="s">
        <v>2354</v>
      </c>
      <c r="F164" s="831"/>
      <c r="G164" s="831"/>
      <c r="H164" s="827">
        <v>0</v>
      </c>
      <c r="I164" s="831">
        <v>4</v>
      </c>
      <c r="J164" s="831">
        <v>2945.32</v>
      </c>
      <c r="K164" s="827">
        <v>1</v>
      </c>
      <c r="L164" s="831">
        <v>4</v>
      </c>
      <c r="M164" s="832">
        <v>2945.32</v>
      </c>
    </row>
    <row r="165" spans="1:13" ht="14.45" customHeight="1" x14ac:dyDescent="0.2">
      <c r="A165" s="821" t="s">
        <v>2966</v>
      </c>
      <c r="B165" s="822" t="s">
        <v>2344</v>
      </c>
      <c r="C165" s="822" t="s">
        <v>2355</v>
      </c>
      <c r="D165" s="822" t="s">
        <v>976</v>
      </c>
      <c r="E165" s="822" t="s">
        <v>2356</v>
      </c>
      <c r="F165" s="831"/>
      <c r="G165" s="831"/>
      <c r="H165" s="827">
        <v>0</v>
      </c>
      <c r="I165" s="831">
        <v>10</v>
      </c>
      <c r="J165" s="831">
        <v>4908.8999999999996</v>
      </c>
      <c r="K165" s="827">
        <v>1</v>
      </c>
      <c r="L165" s="831">
        <v>10</v>
      </c>
      <c r="M165" s="832">
        <v>4908.8999999999996</v>
      </c>
    </row>
    <row r="166" spans="1:13" ht="14.45" customHeight="1" x14ac:dyDescent="0.2">
      <c r="A166" s="821" t="s">
        <v>2966</v>
      </c>
      <c r="B166" s="822" t="s">
        <v>2344</v>
      </c>
      <c r="C166" s="822" t="s">
        <v>4136</v>
      </c>
      <c r="D166" s="822" t="s">
        <v>981</v>
      </c>
      <c r="E166" s="822" t="s">
        <v>4137</v>
      </c>
      <c r="F166" s="831"/>
      <c r="G166" s="831"/>
      <c r="H166" s="827">
        <v>0</v>
      </c>
      <c r="I166" s="831">
        <v>1</v>
      </c>
      <c r="J166" s="831">
        <v>1847.49</v>
      </c>
      <c r="K166" s="827">
        <v>1</v>
      </c>
      <c r="L166" s="831">
        <v>1</v>
      </c>
      <c r="M166" s="832">
        <v>1847.49</v>
      </c>
    </row>
    <row r="167" spans="1:13" ht="14.45" customHeight="1" x14ac:dyDescent="0.2">
      <c r="A167" s="821" t="s">
        <v>2966</v>
      </c>
      <c r="B167" s="822" t="s">
        <v>2357</v>
      </c>
      <c r="C167" s="822" t="s">
        <v>2358</v>
      </c>
      <c r="D167" s="822" t="s">
        <v>2359</v>
      </c>
      <c r="E167" s="822" t="s">
        <v>2360</v>
      </c>
      <c r="F167" s="831"/>
      <c r="G167" s="831"/>
      <c r="H167" s="827">
        <v>0</v>
      </c>
      <c r="I167" s="831">
        <v>4</v>
      </c>
      <c r="J167" s="831">
        <v>373.72</v>
      </c>
      <c r="K167" s="827">
        <v>1</v>
      </c>
      <c r="L167" s="831">
        <v>4</v>
      </c>
      <c r="M167" s="832">
        <v>373.72</v>
      </c>
    </row>
    <row r="168" spans="1:13" ht="14.45" customHeight="1" x14ac:dyDescent="0.2">
      <c r="A168" s="821" t="s">
        <v>2966</v>
      </c>
      <c r="B168" s="822" t="s">
        <v>2369</v>
      </c>
      <c r="C168" s="822" t="s">
        <v>2370</v>
      </c>
      <c r="D168" s="822" t="s">
        <v>797</v>
      </c>
      <c r="E168" s="822" t="s">
        <v>2371</v>
      </c>
      <c r="F168" s="831"/>
      <c r="G168" s="831"/>
      <c r="H168" s="827">
        <v>0</v>
      </c>
      <c r="I168" s="831">
        <v>3</v>
      </c>
      <c r="J168" s="831">
        <v>240.03000000000003</v>
      </c>
      <c r="K168" s="827">
        <v>1</v>
      </c>
      <c r="L168" s="831">
        <v>3</v>
      </c>
      <c r="M168" s="832">
        <v>240.03000000000003</v>
      </c>
    </row>
    <row r="169" spans="1:13" ht="14.45" customHeight="1" x14ac:dyDescent="0.2">
      <c r="A169" s="821" t="s">
        <v>2966</v>
      </c>
      <c r="B169" s="822" t="s">
        <v>2382</v>
      </c>
      <c r="C169" s="822" t="s">
        <v>2388</v>
      </c>
      <c r="D169" s="822" t="s">
        <v>2384</v>
      </c>
      <c r="E169" s="822" t="s">
        <v>2389</v>
      </c>
      <c r="F169" s="831"/>
      <c r="G169" s="831"/>
      <c r="H169" s="827">
        <v>0</v>
      </c>
      <c r="I169" s="831">
        <v>2</v>
      </c>
      <c r="J169" s="831">
        <v>281.18</v>
      </c>
      <c r="K169" s="827">
        <v>1</v>
      </c>
      <c r="L169" s="831">
        <v>2</v>
      </c>
      <c r="M169" s="832">
        <v>281.18</v>
      </c>
    </row>
    <row r="170" spans="1:13" ht="14.45" customHeight="1" x14ac:dyDescent="0.2">
      <c r="A170" s="821" t="s">
        <v>2966</v>
      </c>
      <c r="B170" s="822" t="s">
        <v>2390</v>
      </c>
      <c r="C170" s="822" t="s">
        <v>2391</v>
      </c>
      <c r="D170" s="822" t="s">
        <v>2392</v>
      </c>
      <c r="E170" s="822" t="s">
        <v>2393</v>
      </c>
      <c r="F170" s="831"/>
      <c r="G170" s="831"/>
      <c r="H170" s="827">
        <v>0</v>
      </c>
      <c r="I170" s="831">
        <v>2</v>
      </c>
      <c r="J170" s="831">
        <v>600.62</v>
      </c>
      <c r="K170" s="827">
        <v>1</v>
      </c>
      <c r="L170" s="831">
        <v>2</v>
      </c>
      <c r="M170" s="832">
        <v>600.62</v>
      </c>
    </row>
    <row r="171" spans="1:13" ht="14.45" customHeight="1" x14ac:dyDescent="0.2">
      <c r="A171" s="821" t="s">
        <v>2966</v>
      </c>
      <c r="B171" s="822" t="s">
        <v>2398</v>
      </c>
      <c r="C171" s="822" t="s">
        <v>2400</v>
      </c>
      <c r="D171" s="822" t="s">
        <v>2401</v>
      </c>
      <c r="E171" s="822" t="s">
        <v>2402</v>
      </c>
      <c r="F171" s="831"/>
      <c r="G171" s="831"/>
      <c r="H171" s="827">
        <v>0</v>
      </c>
      <c r="I171" s="831">
        <v>19</v>
      </c>
      <c r="J171" s="831">
        <v>807.68999999999994</v>
      </c>
      <c r="K171" s="827">
        <v>1</v>
      </c>
      <c r="L171" s="831">
        <v>19</v>
      </c>
      <c r="M171" s="832">
        <v>807.68999999999994</v>
      </c>
    </row>
    <row r="172" spans="1:13" ht="14.45" customHeight="1" x14ac:dyDescent="0.2">
      <c r="A172" s="821" t="s">
        <v>2966</v>
      </c>
      <c r="B172" s="822" t="s">
        <v>2398</v>
      </c>
      <c r="C172" s="822" t="s">
        <v>3736</v>
      </c>
      <c r="D172" s="822" t="s">
        <v>2401</v>
      </c>
      <c r="E172" s="822" t="s">
        <v>3737</v>
      </c>
      <c r="F172" s="831"/>
      <c r="G172" s="831"/>
      <c r="H172" s="827">
        <v>0</v>
      </c>
      <c r="I172" s="831">
        <v>1</v>
      </c>
      <c r="J172" s="831">
        <v>58.97</v>
      </c>
      <c r="K172" s="827">
        <v>1</v>
      </c>
      <c r="L172" s="831">
        <v>1</v>
      </c>
      <c r="M172" s="832">
        <v>58.97</v>
      </c>
    </row>
    <row r="173" spans="1:13" ht="14.45" customHeight="1" x14ac:dyDescent="0.2">
      <c r="A173" s="821" t="s">
        <v>2966</v>
      </c>
      <c r="B173" s="822" t="s">
        <v>2398</v>
      </c>
      <c r="C173" s="822" t="s">
        <v>2409</v>
      </c>
      <c r="D173" s="822" t="s">
        <v>2401</v>
      </c>
      <c r="E173" s="822" t="s">
        <v>2410</v>
      </c>
      <c r="F173" s="831"/>
      <c r="G173" s="831"/>
      <c r="H173" s="827">
        <v>0</v>
      </c>
      <c r="I173" s="831">
        <v>1</v>
      </c>
      <c r="J173" s="831">
        <v>196.56</v>
      </c>
      <c r="K173" s="827">
        <v>1</v>
      </c>
      <c r="L173" s="831">
        <v>1</v>
      </c>
      <c r="M173" s="832">
        <v>196.56</v>
      </c>
    </row>
    <row r="174" spans="1:13" ht="14.45" customHeight="1" x14ac:dyDescent="0.2">
      <c r="A174" s="821" t="s">
        <v>2966</v>
      </c>
      <c r="B174" s="822" t="s">
        <v>2419</v>
      </c>
      <c r="C174" s="822" t="s">
        <v>3126</v>
      </c>
      <c r="D174" s="822" t="s">
        <v>678</v>
      </c>
      <c r="E174" s="822" t="s">
        <v>681</v>
      </c>
      <c r="F174" s="831">
        <v>3</v>
      </c>
      <c r="G174" s="831">
        <v>31.950000000000003</v>
      </c>
      <c r="H174" s="827">
        <v>1</v>
      </c>
      <c r="I174" s="831"/>
      <c r="J174" s="831"/>
      <c r="K174" s="827">
        <v>0</v>
      </c>
      <c r="L174" s="831">
        <v>3</v>
      </c>
      <c r="M174" s="832">
        <v>31.950000000000003</v>
      </c>
    </row>
    <row r="175" spans="1:13" ht="14.45" customHeight="1" x14ac:dyDescent="0.2">
      <c r="A175" s="821" t="s">
        <v>2966</v>
      </c>
      <c r="B175" s="822" t="s">
        <v>2419</v>
      </c>
      <c r="C175" s="822" t="s">
        <v>2427</v>
      </c>
      <c r="D175" s="822" t="s">
        <v>678</v>
      </c>
      <c r="E175" s="822" t="s">
        <v>683</v>
      </c>
      <c r="F175" s="831"/>
      <c r="G175" s="831"/>
      <c r="H175" s="827">
        <v>0</v>
      </c>
      <c r="I175" s="831">
        <v>3</v>
      </c>
      <c r="J175" s="831">
        <v>52.679999999999993</v>
      </c>
      <c r="K175" s="827">
        <v>1</v>
      </c>
      <c r="L175" s="831">
        <v>3</v>
      </c>
      <c r="M175" s="832">
        <v>52.679999999999993</v>
      </c>
    </row>
    <row r="176" spans="1:13" ht="14.45" customHeight="1" x14ac:dyDescent="0.2">
      <c r="A176" s="821" t="s">
        <v>2966</v>
      </c>
      <c r="B176" s="822" t="s">
        <v>2419</v>
      </c>
      <c r="C176" s="822" t="s">
        <v>2426</v>
      </c>
      <c r="D176" s="822" t="s">
        <v>678</v>
      </c>
      <c r="E176" s="822" t="s">
        <v>681</v>
      </c>
      <c r="F176" s="831"/>
      <c r="G176" s="831"/>
      <c r="H176" s="827">
        <v>0</v>
      </c>
      <c r="I176" s="831">
        <v>4</v>
      </c>
      <c r="J176" s="831">
        <v>42.6</v>
      </c>
      <c r="K176" s="827">
        <v>1</v>
      </c>
      <c r="L176" s="831">
        <v>4</v>
      </c>
      <c r="M176" s="832">
        <v>42.6</v>
      </c>
    </row>
    <row r="177" spans="1:13" ht="14.45" customHeight="1" x14ac:dyDescent="0.2">
      <c r="A177" s="821" t="s">
        <v>2966</v>
      </c>
      <c r="B177" s="822" t="s">
        <v>2419</v>
      </c>
      <c r="C177" s="822" t="s">
        <v>2420</v>
      </c>
      <c r="D177" s="822" t="s">
        <v>676</v>
      </c>
      <c r="E177" s="822" t="s">
        <v>677</v>
      </c>
      <c r="F177" s="831"/>
      <c r="G177" s="831"/>
      <c r="H177" s="827">
        <v>0</v>
      </c>
      <c r="I177" s="831">
        <v>1</v>
      </c>
      <c r="J177" s="831">
        <v>70.23</v>
      </c>
      <c r="K177" s="827">
        <v>1</v>
      </c>
      <c r="L177" s="831">
        <v>1</v>
      </c>
      <c r="M177" s="832">
        <v>70.23</v>
      </c>
    </row>
    <row r="178" spans="1:13" ht="14.45" customHeight="1" x14ac:dyDescent="0.2">
      <c r="A178" s="821" t="s">
        <v>2966</v>
      </c>
      <c r="B178" s="822" t="s">
        <v>2435</v>
      </c>
      <c r="C178" s="822" t="s">
        <v>2436</v>
      </c>
      <c r="D178" s="822" t="s">
        <v>2437</v>
      </c>
      <c r="E178" s="822" t="s">
        <v>2438</v>
      </c>
      <c r="F178" s="831"/>
      <c r="G178" s="831"/>
      <c r="H178" s="827">
        <v>0</v>
      </c>
      <c r="I178" s="831">
        <v>3</v>
      </c>
      <c r="J178" s="831">
        <v>196.62</v>
      </c>
      <c r="K178" s="827">
        <v>1</v>
      </c>
      <c r="L178" s="831">
        <v>3</v>
      </c>
      <c r="M178" s="832">
        <v>196.62</v>
      </c>
    </row>
    <row r="179" spans="1:13" ht="14.45" customHeight="1" x14ac:dyDescent="0.2">
      <c r="A179" s="821" t="s">
        <v>2966</v>
      </c>
      <c r="B179" s="822" t="s">
        <v>2439</v>
      </c>
      <c r="C179" s="822" t="s">
        <v>3312</v>
      </c>
      <c r="D179" s="822" t="s">
        <v>702</v>
      </c>
      <c r="E179" s="822" t="s">
        <v>703</v>
      </c>
      <c r="F179" s="831"/>
      <c r="G179" s="831"/>
      <c r="H179" s="827">
        <v>0</v>
      </c>
      <c r="I179" s="831">
        <v>1</v>
      </c>
      <c r="J179" s="831">
        <v>70.23</v>
      </c>
      <c r="K179" s="827">
        <v>1</v>
      </c>
      <c r="L179" s="831">
        <v>1</v>
      </c>
      <c r="M179" s="832">
        <v>70.23</v>
      </c>
    </row>
    <row r="180" spans="1:13" ht="14.45" customHeight="1" x14ac:dyDescent="0.2">
      <c r="A180" s="821" t="s">
        <v>2966</v>
      </c>
      <c r="B180" s="822" t="s">
        <v>2439</v>
      </c>
      <c r="C180" s="822" t="s">
        <v>2443</v>
      </c>
      <c r="D180" s="822" t="s">
        <v>702</v>
      </c>
      <c r="E180" s="822" t="s">
        <v>707</v>
      </c>
      <c r="F180" s="831"/>
      <c r="G180" s="831"/>
      <c r="H180" s="827">
        <v>0</v>
      </c>
      <c r="I180" s="831">
        <v>2</v>
      </c>
      <c r="J180" s="831">
        <v>35.119999999999997</v>
      </c>
      <c r="K180" s="827">
        <v>1</v>
      </c>
      <c r="L180" s="831">
        <v>2</v>
      </c>
      <c r="M180" s="832">
        <v>35.119999999999997</v>
      </c>
    </row>
    <row r="181" spans="1:13" ht="14.45" customHeight="1" x14ac:dyDescent="0.2">
      <c r="A181" s="821" t="s">
        <v>2966</v>
      </c>
      <c r="B181" s="822" t="s">
        <v>2439</v>
      </c>
      <c r="C181" s="822" t="s">
        <v>2444</v>
      </c>
      <c r="D181" s="822" t="s">
        <v>702</v>
      </c>
      <c r="E181" s="822" t="s">
        <v>709</v>
      </c>
      <c r="F181" s="831"/>
      <c r="G181" s="831"/>
      <c r="H181" s="827">
        <v>0</v>
      </c>
      <c r="I181" s="831">
        <v>6</v>
      </c>
      <c r="J181" s="831">
        <v>210.66000000000003</v>
      </c>
      <c r="K181" s="827">
        <v>1</v>
      </c>
      <c r="L181" s="831">
        <v>6</v>
      </c>
      <c r="M181" s="832">
        <v>210.66000000000003</v>
      </c>
    </row>
    <row r="182" spans="1:13" ht="14.45" customHeight="1" x14ac:dyDescent="0.2">
      <c r="A182" s="821" t="s">
        <v>2966</v>
      </c>
      <c r="B182" s="822" t="s">
        <v>2448</v>
      </c>
      <c r="C182" s="822" t="s">
        <v>2452</v>
      </c>
      <c r="D182" s="822" t="s">
        <v>2450</v>
      </c>
      <c r="E182" s="822" t="s">
        <v>2453</v>
      </c>
      <c r="F182" s="831"/>
      <c r="G182" s="831"/>
      <c r="H182" s="827">
        <v>0</v>
      </c>
      <c r="I182" s="831">
        <v>1</v>
      </c>
      <c r="J182" s="831">
        <v>31.09</v>
      </c>
      <c r="K182" s="827">
        <v>1</v>
      </c>
      <c r="L182" s="831">
        <v>1</v>
      </c>
      <c r="M182" s="832">
        <v>31.09</v>
      </c>
    </row>
    <row r="183" spans="1:13" ht="14.45" customHeight="1" x14ac:dyDescent="0.2">
      <c r="A183" s="821" t="s">
        <v>2966</v>
      </c>
      <c r="B183" s="822" t="s">
        <v>2448</v>
      </c>
      <c r="C183" s="822" t="s">
        <v>2454</v>
      </c>
      <c r="D183" s="822" t="s">
        <v>2450</v>
      </c>
      <c r="E183" s="822" t="s">
        <v>2455</v>
      </c>
      <c r="F183" s="831"/>
      <c r="G183" s="831"/>
      <c r="H183" s="827">
        <v>0</v>
      </c>
      <c r="I183" s="831">
        <v>2</v>
      </c>
      <c r="J183" s="831">
        <v>124.36</v>
      </c>
      <c r="K183" s="827">
        <v>1</v>
      </c>
      <c r="L183" s="831">
        <v>2</v>
      </c>
      <c r="M183" s="832">
        <v>124.36</v>
      </c>
    </row>
    <row r="184" spans="1:13" ht="14.45" customHeight="1" x14ac:dyDescent="0.2">
      <c r="A184" s="821" t="s">
        <v>2966</v>
      </c>
      <c r="B184" s="822" t="s">
        <v>2845</v>
      </c>
      <c r="C184" s="822" t="s">
        <v>3484</v>
      </c>
      <c r="D184" s="822" t="s">
        <v>2847</v>
      </c>
      <c r="E184" s="822" t="s">
        <v>2994</v>
      </c>
      <c r="F184" s="831"/>
      <c r="G184" s="831"/>
      <c r="H184" s="827">
        <v>0</v>
      </c>
      <c r="I184" s="831">
        <v>1</v>
      </c>
      <c r="J184" s="831">
        <v>31.09</v>
      </c>
      <c r="K184" s="827">
        <v>1</v>
      </c>
      <c r="L184" s="831">
        <v>1</v>
      </c>
      <c r="M184" s="832">
        <v>31.09</v>
      </c>
    </row>
    <row r="185" spans="1:13" ht="14.45" customHeight="1" x14ac:dyDescent="0.2">
      <c r="A185" s="821" t="s">
        <v>2966</v>
      </c>
      <c r="B185" s="822" t="s">
        <v>2456</v>
      </c>
      <c r="C185" s="822" t="s">
        <v>2459</v>
      </c>
      <c r="D185" s="822" t="s">
        <v>2458</v>
      </c>
      <c r="E185" s="822" t="s">
        <v>2460</v>
      </c>
      <c r="F185" s="831"/>
      <c r="G185" s="831"/>
      <c r="H185" s="827">
        <v>0</v>
      </c>
      <c r="I185" s="831">
        <v>1</v>
      </c>
      <c r="J185" s="831">
        <v>62.18</v>
      </c>
      <c r="K185" s="827">
        <v>1</v>
      </c>
      <c r="L185" s="831">
        <v>1</v>
      </c>
      <c r="M185" s="832">
        <v>62.18</v>
      </c>
    </row>
    <row r="186" spans="1:13" ht="14.45" customHeight="1" x14ac:dyDescent="0.2">
      <c r="A186" s="821" t="s">
        <v>2966</v>
      </c>
      <c r="B186" s="822" t="s">
        <v>2461</v>
      </c>
      <c r="C186" s="822" t="s">
        <v>2462</v>
      </c>
      <c r="D186" s="822" t="s">
        <v>2463</v>
      </c>
      <c r="E186" s="822" t="s">
        <v>2464</v>
      </c>
      <c r="F186" s="831"/>
      <c r="G186" s="831"/>
      <c r="H186" s="827">
        <v>0</v>
      </c>
      <c r="I186" s="831">
        <v>1</v>
      </c>
      <c r="J186" s="831">
        <v>218.73</v>
      </c>
      <c r="K186" s="827">
        <v>1</v>
      </c>
      <c r="L186" s="831">
        <v>1</v>
      </c>
      <c r="M186" s="832">
        <v>218.73</v>
      </c>
    </row>
    <row r="187" spans="1:13" ht="14.45" customHeight="1" x14ac:dyDescent="0.2">
      <c r="A187" s="821" t="s">
        <v>2966</v>
      </c>
      <c r="B187" s="822" t="s">
        <v>2465</v>
      </c>
      <c r="C187" s="822" t="s">
        <v>2466</v>
      </c>
      <c r="D187" s="822" t="s">
        <v>1351</v>
      </c>
      <c r="E187" s="822" t="s">
        <v>709</v>
      </c>
      <c r="F187" s="831"/>
      <c r="G187" s="831"/>
      <c r="H187" s="827">
        <v>0</v>
      </c>
      <c r="I187" s="831">
        <v>4</v>
      </c>
      <c r="J187" s="831">
        <v>137.88</v>
      </c>
      <c r="K187" s="827">
        <v>1</v>
      </c>
      <c r="L187" s="831">
        <v>4</v>
      </c>
      <c r="M187" s="832">
        <v>137.88</v>
      </c>
    </row>
    <row r="188" spans="1:13" ht="14.45" customHeight="1" x14ac:dyDescent="0.2">
      <c r="A188" s="821" t="s">
        <v>2966</v>
      </c>
      <c r="B188" s="822" t="s">
        <v>2469</v>
      </c>
      <c r="C188" s="822" t="s">
        <v>2470</v>
      </c>
      <c r="D188" s="822" t="s">
        <v>2471</v>
      </c>
      <c r="E188" s="822" t="s">
        <v>2455</v>
      </c>
      <c r="F188" s="831"/>
      <c r="G188" s="831"/>
      <c r="H188" s="827">
        <v>0</v>
      </c>
      <c r="I188" s="831">
        <v>2</v>
      </c>
      <c r="J188" s="831">
        <v>137.86000000000001</v>
      </c>
      <c r="K188" s="827">
        <v>1</v>
      </c>
      <c r="L188" s="831">
        <v>2</v>
      </c>
      <c r="M188" s="832">
        <v>137.86000000000001</v>
      </c>
    </row>
    <row r="189" spans="1:13" ht="14.45" customHeight="1" x14ac:dyDescent="0.2">
      <c r="A189" s="821" t="s">
        <v>2966</v>
      </c>
      <c r="B189" s="822" t="s">
        <v>2469</v>
      </c>
      <c r="C189" s="822" t="s">
        <v>2472</v>
      </c>
      <c r="D189" s="822" t="s">
        <v>2471</v>
      </c>
      <c r="E189" s="822" t="s">
        <v>2473</v>
      </c>
      <c r="F189" s="831"/>
      <c r="G189" s="831"/>
      <c r="H189" s="827">
        <v>0</v>
      </c>
      <c r="I189" s="831">
        <v>5</v>
      </c>
      <c r="J189" s="831">
        <v>37.35</v>
      </c>
      <c r="K189" s="827">
        <v>1</v>
      </c>
      <c r="L189" s="831">
        <v>5</v>
      </c>
      <c r="M189" s="832">
        <v>37.35</v>
      </c>
    </row>
    <row r="190" spans="1:13" ht="14.45" customHeight="1" x14ac:dyDescent="0.2">
      <c r="A190" s="821" t="s">
        <v>2966</v>
      </c>
      <c r="B190" s="822" t="s">
        <v>2469</v>
      </c>
      <c r="C190" s="822" t="s">
        <v>2474</v>
      </c>
      <c r="D190" s="822" t="s">
        <v>2471</v>
      </c>
      <c r="E190" s="822" t="s">
        <v>2475</v>
      </c>
      <c r="F190" s="831"/>
      <c r="G190" s="831"/>
      <c r="H190" s="827">
        <v>0</v>
      </c>
      <c r="I190" s="831">
        <v>2</v>
      </c>
      <c r="J190" s="831">
        <v>22.96</v>
      </c>
      <c r="K190" s="827">
        <v>1</v>
      </c>
      <c r="L190" s="831">
        <v>2</v>
      </c>
      <c r="M190" s="832">
        <v>22.96</v>
      </c>
    </row>
    <row r="191" spans="1:13" ht="14.45" customHeight="1" x14ac:dyDescent="0.2">
      <c r="A191" s="821" t="s">
        <v>2966</v>
      </c>
      <c r="B191" s="822" t="s">
        <v>2477</v>
      </c>
      <c r="C191" s="822" t="s">
        <v>2481</v>
      </c>
      <c r="D191" s="822" t="s">
        <v>2479</v>
      </c>
      <c r="E191" s="822" t="s">
        <v>2482</v>
      </c>
      <c r="F191" s="831"/>
      <c r="G191" s="831"/>
      <c r="H191" s="827">
        <v>0</v>
      </c>
      <c r="I191" s="831">
        <v>1</v>
      </c>
      <c r="J191" s="831">
        <v>234.91</v>
      </c>
      <c r="K191" s="827">
        <v>1</v>
      </c>
      <c r="L191" s="831">
        <v>1</v>
      </c>
      <c r="M191" s="832">
        <v>234.91</v>
      </c>
    </row>
    <row r="192" spans="1:13" ht="14.45" customHeight="1" x14ac:dyDescent="0.2">
      <c r="A192" s="821" t="s">
        <v>2966</v>
      </c>
      <c r="B192" s="822" t="s">
        <v>2486</v>
      </c>
      <c r="C192" s="822" t="s">
        <v>4147</v>
      </c>
      <c r="D192" s="822" t="s">
        <v>1510</v>
      </c>
      <c r="E192" s="822" t="s">
        <v>1368</v>
      </c>
      <c r="F192" s="831">
        <v>1</v>
      </c>
      <c r="G192" s="831">
        <v>137.33000000000001</v>
      </c>
      <c r="H192" s="827">
        <v>1</v>
      </c>
      <c r="I192" s="831"/>
      <c r="J192" s="831"/>
      <c r="K192" s="827">
        <v>0</v>
      </c>
      <c r="L192" s="831">
        <v>1</v>
      </c>
      <c r="M192" s="832">
        <v>137.33000000000001</v>
      </c>
    </row>
    <row r="193" spans="1:13" ht="14.45" customHeight="1" x14ac:dyDescent="0.2">
      <c r="A193" s="821" t="s">
        <v>2966</v>
      </c>
      <c r="B193" s="822" t="s">
        <v>2488</v>
      </c>
      <c r="C193" s="822" t="s">
        <v>2855</v>
      </c>
      <c r="D193" s="822" t="s">
        <v>2856</v>
      </c>
      <c r="E193" s="822" t="s">
        <v>2857</v>
      </c>
      <c r="F193" s="831"/>
      <c r="G193" s="831"/>
      <c r="H193" s="827">
        <v>0</v>
      </c>
      <c r="I193" s="831">
        <v>1</v>
      </c>
      <c r="J193" s="831">
        <v>12.79</v>
      </c>
      <c r="K193" s="827">
        <v>1</v>
      </c>
      <c r="L193" s="831">
        <v>1</v>
      </c>
      <c r="M193" s="832">
        <v>12.79</v>
      </c>
    </row>
    <row r="194" spans="1:13" ht="14.45" customHeight="1" x14ac:dyDescent="0.2">
      <c r="A194" s="821" t="s">
        <v>2966</v>
      </c>
      <c r="B194" s="822" t="s">
        <v>2488</v>
      </c>
      <c r="C194" s="822" t="s">
        <v>2489</v>
      </c>
      <c r="D194" s="822" t="s">
        <v>1183</v>
      </c>
      <c r="E194" s="822" t="s">
        <v>2490</v>
      </c>
      <c r="F194" s="831"/>
      <c r="G194" s="831"/>
      <c r="H194" s="827">
        <v>0</v>
      </c>
      <c r="I194" s="831">
        <v>1</v>
      </c>
      <c r="J194" s="831">
        <v>39.549999999999997</v>
      </c>
      <c r="K194" s="827">
        <v>1</v>
      </c>
      <c r="L194" s="831">
        <v>1</v>
      </c>
      <c r="M194" s="832">
        <v>39.549999999999997</v>
      </c>
    </row>
    <row r="195" spans="1:13" ht="14.45" customHeight="1" x14ac:dyDescent="0.2">
      <c r="A195" s="821" t="s">
        <v>2966</v>
      </c>
      <c r="B195" s="822" t="s">
        <v>2493</v>
      </c>
      <c r="C195" s="822" t="s">
        <v>3560</v>
      </c>
      <c r="D195" s="822" t="s">
        <v>3561</v>
      </c>
      <c r="E195" s="822" t="s">
        <v>3562</v>
      </c>
      <c r="F195" s="831">
        <v>1</v>
      </c>
      <c r="G195" s="831">
        <v>79.11</v>
      </c>
      <c r="H195" s="827">
        <v>1</v>
      </c>
      <c r="I195" s="831"/>
      <c r="J195" s="831"/>
      <c r="K195" s="827">
        <v>0</v>
      </c>
      <c r="L195" s="831">
        <v>1</v>
      </c>
      <c r="M195" s="832">
        <v>79.11</v>
      </c>
    </row>
    <row r="196" spans="1:13" ht="14.45" customHeight="1" x14ac:dyDescent="0.2">
      <c r="A196" s="821" t="s">
        <v>2966</v>
      </c>
      <c r="B196" s="822" t="s">
        <v>2495</v>
      </c>
      <c r="C196" s="822" t="s">
        <v>2496</v>
      </c>
      <c r="D196" s="822" t="s">
        <v>1185</v>
      </c>
      <c r="E196" s="822" t="s">
        <v>2497</v>
      </c>
      <c r="F196" s="831"/>
      <c r="G196" s="831"/>
      <c r="H196" s="827">
        <v>0</v>
      </c>
      <c r="I196" s="831">
        <v>1</v>
      </c>
      <c r="J196" s="831">
        <v>25.94</v>
      </c>
      <c r="K196" s="827">
        <v>1</v>
      </c>
      <c r="L196" s="831">
        <v>1</v>
      </c>
      <c r="M196" s="832">
        <v>25.94</v>
      </c>
    </row>
    <row r="197" spans="1:13" ht="14.45" customHeight="1" x14ac:dyDescent="0.2">
      <c r="A197" s="821" t="s">
        <v>2966</v>
      </c>
      <c r="B197" s="822" t="s">
        <v>2507</v>
      </c>
      <c r="C197" s="822" t="s">
        <v>4118</v>
      </c>
      <c r="D197" s="822" t="s">
        <v>2518</v>
      </c>
      <c r="E197" s="822" t="s">
        <v>3562</v>
      </c>
      <c r="F197" s="831"/>
      <c r="G197" s="831"/>
      <c r="H197" s="827">
        <v>0</v>
      </c>
      <c r="I197" s="831">
        <v>1</v>
      </c>
      <c r="J197" s="831">
        <v>130.51</v>
      </c>
      <c r="K197" s="827">
        <v>1</v>
      </c>
      <c r="L197" s="831">
        <v>1</v>
      </c>
      <c r="M197" s="832">
        <v>130.51</v>
      </c>
    </row>
    <row r="198" spans="1:13" ht="14.45" customHeight="1" x14ac:dyDescent="0.2">
      <c r="A198" s="821" t="s">
        <v>2966</v>
      </c>
      <c r="B198" s="822" t="s">
        <v>2507</v>
      </c>
      <c r="C198" s="822" t="s">
        <v>2513</v>
      </c>
      <c r="D198" s="822" t="s">
        <v>2509</v>
      </c>
      <c r="E198" s="822" t="s">
        <v>2514</v>
      </c>
      <c r="F198" s="831"/>
      <c r="G198" s="831"/>
      <c r="H198" s="827">
        <v>0</v>
      </c>
      <c r="I198" s="831">
        <v>3</v>
      </c>
      <c r="J198" s="831">
        <v>203.46</v>
      </c>
      <c r="K198" s="827">
        <v>1</v>
      </c>
      <c r="L198" s="831">
        <v>3</v>
      </c>
      <c r="M198" s="832">
        <v>203.46</v>
      </c>
    </row>
    <row r="199" spans="1:13" ht="14.45" customHeight="1" x14ac:dyDescent="0.2">
      <c r="A199" s="821" t="s">
        <v>2966</v>
      </c>
      <c r="B199" s="822" t="s">
        <v>2507</v>
      </c>
      <c r="C199" s="822" t="s">
        <v>2508</v>
      </c>
      <c r="D199" s="822" t="s">
        <v>2509</v>
      </c>
      <c r="E199" s="822" t="s">
        <v>2510</v>
      </c>
      <c r="F199" s="831"/>
      <c r="G199" s="831"/>
      <c r="H199" s="827">
        <v>0</v>
      </c>
      <c r="I199" s="831">
        <v>3</v>
      </c>
      <c r="J199" s="831">
        <v>139.80000000000001</v>
      </c>
      <c r="K199" s="827">
        <v>1</v>
      </c>
      <c r="L199" s="831">
        <v>3</v>
      </c>
      <c r="M199" s="832">
        <v>139.80000000000001</v>
      </c>
    </row>
    <row r="200" spans="1:13" ht="14.45" customHeight="1" x14ac:dyDescent="0.2">
      <c r="A200" s="821" t="s">
        <v>2966</v>
      </c>
      <c r="B200" s="822" t="s">
        <v>4192</v>
      </c>
      <c r="C200" s="822" t="s">
        <v>4060</v>
      </c>
      <c r="D200" s="822" t="s">
        <v>4061</v>
      </c>
      <c r="E200" s="822" t="s">
        <v>4062</v>
      </c>
      <c r="F200" s="831"/>
      <c r="G200" s="831"/>
      <c r="H200" s="827">
        <v>0</v>
      </c>
      <c r="I200" s="831">
        <v>1</v>
      </c>
      <c r="J200" s="831">
        <v>140.65</v>
      </c>
      <c r="K200" s="827">
        <v>1</v>
      </c>
      <c r="L200" s="831">
        <v>1</v>
      </c>
      <c r="M200" s="832">
        <v>140.65</v>
      </c>
    </row>
    <row r="201" spans="1:13" ht="14.45" customHeight="1" x14ac:dyDescent="0.2">
      <c r="A201" s="821" t="s">
        <v>2966</v>
      </c>
      <c r="B201" s="822" t="s">
        <v>2530</v>
      </c>
      <c r="C201" s="822" t="s">
        <v>2539</v>
      </c>
      <c r="D201" s="822" t="s">
        <v>2533</v>
      </c>
      <c r="E201" s="822" t="s">
        <v>2540</v>
      </c>
      <c r="F201" s="831"/>
      <c r="G201" s="831"/>
      <c r="H201" s="827">
        <v>0</v>
      </c>
      <c r="I201" s="831">
        <v>2</v>
      </c>
      <c r="J201" s="831">
        <v>168.36</v>
      </c>
      <c r="K201" s="827">
        <v>1</v>
      </c>
      <c r="L201" s="831">
        <v>2</v>
      </c>
      <c r="M201" s="832">
        <v>168.36</v>
      </c>
    </row>
    <row r="202" spans="1:13" ht="14.45" customHeight="1" x14ac:dyDescent="0.2">
      <c r="A202" s="821" t="s">
        <v>2966</v>
      </c>
      <c r="B202" s="822" t="s">
        <v>2530</v>
      </c>
      <c r="C202" s="822" t="s">
        <v>3261</v>
      </c>
      <c r="D202" s="822" t="s">
        <v>935</v>
      </c>
      <c r="E202" s="822" t="s">
        <v>2546</v>
      </c>
      <c r="F202" s="831">
        <v>1</v>
      </c>
      <c r="G202" s="831">
        <v>49.08</v>
      </c>
      <c r="H202" s="827">
        <v>1</v>
      </c>
      <c r="I202" s="831"/>
      <c r="J202" s="831"/>
      <c r="K202" s="827">
        <v>0</v>
      </c>
      <c r="L202" s="831">
        <v>1</v>
      </c>
      <c r="M202" s="832">
        <v>49.08</v>
      </c>
    </row>
    <row r="203" spans="1:13" ht="14.45" customHeight="1" x14ac:dyDescent="0.2">
      <c r="A203" s="821" t="s">
        <v>2966</v>
      </c>
      <c r="B203" s="822" t="s">
        <v>2530</v>
      </c>
      <c r="C203" s="822" t="s">
        <v>2878</v>
      </c>
      <c r="D203" s="822" t="s">
        <v>935</v>
      </c>
      <c r="E203" s="822" t="s">
        <v>938</v>
      </c>
      <c r="F203" s="831">
        <v>1</v>
      </c>
      <c r="G203" s="831">
        <v>84.18</v>
      </c>
      <c r="H203" s="827">
        <v>1</v>
      </c>
      <c r="I203" s="831"/>
      <c r="J203" s="831"/>
      <c r="K203" s="827">
        <v>0</v>
      </c>
      <c r="L203" s="831">
        <v>1</v>
      </c>
      <c r="M203" s="832">
        <v>84.18</v>
      </c>
    </row>
    <row r="204" spans="1:13" ht="14.45" customHeight="1" x14ac:dyDescent="0.2">
      <c r="A204" s="821" t="s">
        <v>2966</v>
      </c>
      <c r="B204" s="822" t="s">
        <v>2530</v>
      </c>
      <c r="C204" s="822" t="s">
        <v>2542</v>
      </c>
      <c r="D204" s="822" t="s">
        <v>935</v>
      </c>
      <c r="E204" s="822" t="s">
        <v>936</v>
      </c>
      <c r="F204" s="831"/>
      <c r="G204" s="831"/>
      <c r="H204" s="827">
        <v>0</v>
      </c>
      <c r="I204" s="831">
        <v>2</v>
      </c>
      <c r="J204" s="831">
        <v>126.28</v>
      </c>
      <c r="K204" s="827">
        <v>1</v>
      </c>
      <c r="L204" s="831">
        <v>2</v>
      </c>
      <c r="M204" s="832">
        <v>126.28</v>
      </c>
    </row>
    <row r="205" spans="1:13" ht="14.45" customHeight="1" x14ac:dyDescent="0.2">
      <c r="A205" s="821" t="s">
        <v>2966</v>
      </c>
      <c r="B205" s="822" t="s">
        <v>2530</v>
      </c>
      <c r="C205" s="822" t="s">
        <v>2545</v>
      </c>
      <c r="D205" s="822" t="s">
        <v>935</v>
      </c>
      <c r="E205" s="822" t="s">
        <v>2546</v>
      </c>
      <c r="F205" s="831"/>
      <c r="G205" s="831"/>
      <c r="H205" s="827">
        <v>0</v>
      </c>
      <c r="I205" s="831">
        <v>2</v>
      </c>
      <c r="J205" s="831">
        <v>98.16</v>
      </c>
      <c r="K205" s="827">
        <v>1</v>
      </c>
      <c r="L205" s="831">
        <v>2</v>
      </c>
      <c r="M205" s="832">
        <v>98.16</v>
      </c>
    </row>
    <row r="206" spans="1:13" ht="14.45" customHeight="1" x14ac:dyDescent="0.2">
      <c r="A206" s="821" t="s">
        <v>2966</v>
      </c>
      <c r="B206" s="822" t="s">
        <v>2621</v>
      </c>
      <c r="C206" s="822" t="s">
        <v>2622</v>
      </c>
      <c r="D206" s="822" t="s">
        <v>2623</v>
      </c>
      <c r="E206" s="822" t="s">
        <v>2624</v>
      </c>
      <c r="F206" s="831"/>
      <c r="G206" s="831"/>
      <c r="H206" s="827">
        <v>0</v>
      </c>
      <c r="I206" s="831">
        <v>1</v>
      </c>
      <c r="J206" s="831">
        <v>70.48</v>
      </c>
      <c r="K206" s="827">
        <v>1</v>
      </c>
      <c r="L206" s="831">
        <v>1</v>
      </c>
      <c r="M206" s="832">
        <v>70.48</v>
      </c>
    </row>
    <row r="207" spans="1:13" ht="14.45" customHeight="1" x14ac:dyDescent="0.2">
      <c r="A207" s="821" t="s">
        <v>2966</v>
      </c>
      <c r="B207" s="822" t="s">
        <v>2625</v>
      </c>
      <c r="C207" s="822" t="s">
        <v>2628</v>
      </c>
      <c r="D207" s="822" t="s">
        <v>616</v>
      </c>
      <c r="E207" s="822" t="s">
        <v>619</v>
      </c>
      <c r="F207" s="831"/>
      <c r="G207" s="831"/>
      <c r="H207" s="827">
        <v>0</v>
      </c>
      <c r="I207" s="831">
        <v>1</v>
      </c>
      <c r="J207" s="831">
        <v>65.28</v>
      </c>
      <c r="K207" s="827">
        <v>1</v>
      </c>
      <c r="L207" s="831">
        <v>1</v>
      </c>
      <c r="M207" s="832">
        <v>65.28</v>
      </c>
    </row>
    <row r="208" spans="1:13" ht="14.45" customHeight="1" x14ac:dyDescent="0.2">
      <c r="A208" s="821" t="s">
        <v>2966</v>
      </c>
      <c r="B208" s="822" t="s">
        <v>2625</v>
      </c>
      <c r="C208" s="822" t="s">
        <v>2626</v>
      </c>
      <c r="D208" s="822" t="s">
        <v>616</v>
      </c>
      <c r="E208" s="822" t="s">
        <v>617</v>
      </c>
      <c r="F208" s="831"/>
      <c r="G208" s="831"/>
      <c r="H208" s="827">
        <v>0</v>
      </c>
      <c r="I208" s="831">
        <v>7</v>
      </c>
      <c r="J208" s="831">
        <v>152.32</v>
      </c>
      <c r="K208" s="827">
        <v>1</v>
      </c>
      <c r="L208" s="831">
        <v>7</v>
      </c>
      <c r="M208" s="832">
        <v>152.32</v>
      </c>
    </row>
    <row r="209" spans="1:13" ht="14.45" customHeight="1" x14ac:dyDescent="0.2">
      <c r="A209" s="821" t="s">
        <v>2966</v>
      </c>
      <c r="B209" s="822" t="s">
        <v>2633</v>
      </c>
      <c r="C209" s="822" t="s">
        <v>2634</v>
      </c>
      <c r="D209" s="822" t="s">
        <v>2635</v>
      </c>
      <c r="E209" s="822" t="s">
        <v>2636</v>
      </c>
      <c r="F209" s="831">
        <v>2</v>
      </c>
      <c r="G209" s="831">
        <v>1105.28</v>
      </c>
      <c r="H209" s="827">
        <v>1</v>
      </c>
      <c r="I209" s="831"/>
      <c r="J209" s="831"/>
      <c r="K209" s="827">
        <v>0</v>
      </c>
      <c r="L209" s="831">
        <v>2</v>
      </c>
      <c r="M209" s="832">
        <v>1105.28</v>
      </c>
    </row>
    <row r="210" spans="1:13" ht="14.45" customHeight="1" x14ac:dyDescent="0.2">
      <c r="A210" s="821" t="s">
        <v>2966</v>
      </c>
      <c r="B210" s="822" t="s">
        <v>2639</v>
      </c>
      <c r="C210" s="822" t="s">
        <v>2640</v>
      </c>
      <c r="D210" s="822" t="s">
        <v>2641</v>
      </c>
      <c r="E210" s="822" t="s">
        <v>2642</v>
      </c>
      <c r="F210" s="831"/>
      <c r="G210" s="831"/>
      <c r="H210" s="827">
        <v>0</v>
      </c>
      <c r="I210" s="831">
        <v>1</v>
      </c>
      <c r="J210" s="831">
        <v>232.68</v>
      </c>
      <c r="K210" s="827">
        <v>1</v>
      </c>
      <c r="L210" s="831">
        <v>1</v>
      </c>
      <c r="M210" s="832">
        <v>232.68</v>
      </c>
    </row>
    <row r="211" spans="1:13" ht="14.45" customHeight="1" x14ac:dyDescent="0.2">
      <c r="A211" s="821" t="s">
        <v>2966</v>
      </c>
      <c r="B211" s="822" t="s">
        <v>2639</v>
      </c>
      <c r="C211" s="822" t="s">
        <v>2645</v>
      </c>
      <c r="D211" s="822" t="s">
        <v>2641</v>
      </c>
      <c r="E211" s="822" t="s">
        <v>2646</v>
      </c>
      <c r="F211" s="831"/>
      <c r="G211" s="831"/>
      <c r="H211" s="827">
        <v>0</v>
      </c>
      <c r="I211" s="831">
        <v>1</v>
      </c>
      <c r="J211" s="831">
        <v>650.4</v>
      </c>
      <c r="K211" s="827">
        <v>1</v>
      </c>
      <c r="L211" s="831">
        <v>1</v>
      </c>
      <c r="M211" s="832">
        <v>650.4</v>
      </c>
    </row>
    <row r="212" spans="1:13" ht="14.45" customHeight="1" x14ac:dyDescent="0.2">
      <c r="A212" s="821" t="s">
        <v>2966</v>
      </c>
      <c r="B212" s="822" t="s">
        <v>2651</v>
      </c>
      <c r="C212" s="822" t="s">
        <v>2652</v>
      </c>
      <c r="D212" s="822" t="s">
        <v>1280</v>
      </c>
      <c r="E212" s="822" t="s">
        <v>1282</v>
      </c>
      <c r="F212" s="831"/>
      <c r="G212" s="831"/>
      <c r="H212" s="827"/>
      <c r="I212" s="831">
        <v>8</v>
      </c>
      <c r="J212" s="831">
        <v>0</v>
      </c>
      <c r="K212" s="827"/>
      <c r="L212" s="831">
        <v>8</v>
      </c>
      <c r="M212" s="832">
        <v>0</v>
      </c>
    </row>
    <row r="213" spans="1:13" ht="14.45" customHeight="1" x14ac:dyDescent="0.2">
      <c r="A213" s="821" t="s">
        <v>2966</v>
      </c>
      <c r="B213" s="822" t="s">
        <v>2669</v>
      </c>
      <c r="C213" s="822" t="s">
        <v>2673</v>
      </c>
      <c r="D213" s="822" t="s">
        <v>2671</v>
      </c>
      <c r="E213" s="822" t="s">
        <v>2674</v>
      </c>
      <c r="F213" s="831"/>
      <c r="G213" s="831"/>
      <c r="H213" s="827">
        <v>0</v>
      </c>
      <c r="I213" s="831">
        <v>2</v>
      </c>
      <c r="J213" s="831">
        <v>339.46</v>
      </c>
      <c r="K213" s="827">
        <v>1</v>
      </c>
      <c r="L213" s="831">
        <v>2</v>
      </c>
      <c r="M213" s="832">
        <v>339.46</v>
      </c>
    </row>
    <row r="214" spans="1:13" ht="14.45" customHeight="1" x14ac:dyDescent="0.2">
      <c r="A214" s="821" t="s">
        <v>2966</v>
      </c>
      <c r="B214" s="822" t="s">
        <v>2669</v>
      </c>
      <c r="C214" s="822" t="s">
        <v>2675</v>
      </c>
      <c r="D214" s="822" t="s">
        <v>2671</v>
      </c>
      <c r="E214" s="822" t="s">
        <v>2676</v>
      </c>
      <c r="F214" s="831"/>
      <c r="G214" s="831"/>
      <c r="H214" s="827">
        <v>0</v>
      </c>
      <c r="I214" s="831">
        <v>1</v>
      </c>
      <c r="J214" s="831">
        <v>339.47</v>
      </c>
      <c r="K214" s="827">
        <v>1</v>
      </c>
      <c r="L214" s="831">
        <v>1</v>
      </c>
      <c r="M214" s="832">
        <v>339.47</v>
      </c>
    </row>
    <row r="215" spans="1:13" ht="14.45" customHeight="1" x14ac:dyDescent="0.2">
      <c r="A215" s="821" t="s">
        <v>2966</v>
      </c>
      <c r="B215" s="822" t="s">
        <v>4190</v>
      </c>
      <c r="C215" s="822" t="s">
        <v>4122</v>
      </c>
      <c r="D215" s="822" t="s">
        <v>768</v>
      </c>
      <c r="E215" s="822" t="s">
        <v>703</v>
      </c>
      <c r="F215" s="831"/>
      <c r="G215" s="831"/>
      <c r="H215" s="827">
        <v>0</v>
      </c>
      <c r="I215" s="831">
        <v>1</v>
      </c>
      <c r="J215" s="831">
        <v>65.989999999999995</v>
      </c>
      <c r="K215" s="827">
        <v>1</v>
      </c>
      <c r="L215" s="831">
        <v>1</v>
      </c>
      <c r="M215" s="832">
        <v>65.989999999999995</v>
      </c>
    </row>
    <row r="216" spans="1:13" ht="14.45" customHeight="1" x14ac:dyDescent="0.2">
      <c r="A216" s="821" t="s">
        <v>2966</v>
      </c>
      <c r="B216" s="822" t="s">
        <v>4194</v>
      </c>
      <c r="C216" s="822" t="s">
        <v>3924</v>
      </c>
      <c r="D216" s="822" t="s">
        <v>3925</v>
      </c>
      <c r="E216" s="822" t="s">
        <v>770</v>
      </c>
      <c r="F216" s="831"/>
      <c r="G216" s="831"/>
      <c r="H216" s="827">
        <v>0</v>
      </c>
      <c r="I216" s="831">
        <v>1</v>
      </c>
      <c r="J216" s="831">
        <v>132</v>
      </c>
      <c r="K216" s="827">
        <v>1</v>
      </c>
      <c r="L216" s="831">
        <v>1</v>
      </c>
      <c r="M216" s="832">
        <v>132</v>
      </c>
    </row>
    <row r="217" spans="1:13" ht="14.45" customHeight="1" x14ac:dyDescent="0.2">
      <c r="A217" s="821" t="s">
        <v>2966</v>
      </c>
      <c r="B217" s="822" t="s">
        <v>2727</v>
      </c>
      <c r="C217" s="822" t="s">
        <v>2730</v>
      </c>
      <c r="D217" s="822" t="s">
        <v>2729</v>
      </c>
      <c r="E217" s="822" t="s">
        <v>2438</v>
      </c>
      <c r="F217" s="831">
        <v>1</v>
      </c>
      <c r="G217" s="831">
        <v>246.39</v>
      </c>
      <c r="H217" s="827">
        <v>1</v>
      </c>
      <c r="I217" s="831"/>
      <c r="J217" s="831"/>
      <c r="K217" s="827">
        <v>0</v>
      </c>
      <c r="L217" s="831">
        <v>1</v>
      </c>
      <c r="M217" s="832">
        <v>246.39</v>
      </c>
    </row>
    <row r="218" spans="1:13" ht="14.45" customHeight="1" x14ac:dyDescent="0.2">
      <c r="A218" s="821" t="s">
        <v>2966</v>
      </c>
      <c r="B218" s="822" t="s">
        <v>2727</v>
      </c>
      <c r="C218" s="822" t="s">
        <v>4123</v>
      </c>
      <c r="D218" s="822" t="s">
        <v>4124</v>
      </c>
      <c r="E218" s="822" t="s">
        <v>703</v>
      </c>
      <c r="F218" s="831">
        <v>1</v>
      </c>
      <c r="G218" s="831">
        <v>132</v>
      </c>
      <c r="H218" s="827">
        <v>1</v>
      </c>
      <c r="I218" s="831"/>
      <c r="J218" s="831"/>
      <c r="K218" s="827">
        <v>0</v>
      </c>
      <c r="L218" s="831">
        <v>1</v>
      </c>
      <c r="M218" s="832">
        <v>132</v>
      </c>
    </row>
    <row r="219" spans="1:13" ht="14.45" customHeight="1" x14ac:dyDescent="0.2">
      <c r="A219" s="821" t="s">
        <v>2966</v>
      </c>
      <c r="B219" s="822" t="s">
        <v>2742</v>
      </c>
      <c r="C219" s="822" t="s">
        <v>2744</v>
      </c>
      <c r="D219" s="822" t="s">
        <v>750</v>
      </c>
      <c r="E219" s="822" t="s">
        <v>2745</v>
      </c>
      <c r="F219" s="831"/>
      <c r="G219" s="831"/>
      <c r="H219" s="827"/>
      <c r="I219" s="831">
        <v>1</v>
      </c>
      <c r="J219" s="831">
        <v>0</v>
      </c>
      <c r="K219" s="827"/>
      <c r="L219" s="831">
        <v>1</v>
      </c>
      <c r="M219" s="832">
        <v>0</v>
      </c>
    </row>
    <row r="220" spans="1:13" ht="14.45" customHeight="1" x14ac:dyDescent="0.2">
      <c r="A220" s="821" t="s">
        <v>2966</v>
      </c>
      <c r="B220" s="822" t="s">
        <v>2751</v>
      </c>
      <c r="C220" s="822" t="s">
        <v>3722</v>
      </c>
      <c r="D220" s="822" t="s">
        <v>686</v>
      </c>
      <c r="E220" s="822" t="s">
        <v>2754</v>
      </c>
      <c r="F220" s="831"/>
      <c r="G220" s="831"/>
      <c r="H220" s="827">
        <v>0</v>
      </c>
      <c r="I220" s="831">
        <v>1</v>
      </c>
      <c r="J220" s="831">
        <v>103.8</v>
      </c>
      <c r="K220" s="827">
        <v>1</v>
      </c>
      <c r="L220" s="831">
        <v>1</v>
      </c>
      <c r="M220" s="832">
        <v>103.8</v>
      </c>
    </row>
    <row r="221" spans="1:13" ht="14.45" customHeight="1" x14ac:dyDescent="0.2">
      <c r="A221" s="821" t="s">
        <v>2966</v>
      </c>
      <c r="B221" s="822" t="s">
        <v>2363</v>
      </c>
      <c r="C221" s="822" t="s">
        <v>3232</v>
      </c>
      <c r="D221" s="822" t="s">
        <v>889</v>
      </c>
      <c r="E221" s="822" t="s">
        <v>3233</v>
      </c>
      <c r="F221" s="831"/>
      <c r="G221" s="831"/>
      <c r="H221" s="827">
        <v>0</v>
      </c>
      <c r="I221" s="831">
        <v>3</v>
      </c>
      <c r="J221" s="831">
        <v>4634.97</v>
      </c>
      <c r="K221" s="827">
        <v>1</v>
      </c>
      <c r="L221" s="831">
        <v>3</v>
      </c>
      <c r="M221" s="832">
        <v>4634.97</v>
      </c>
    </row>
    <row r="222" spans="1:13" ht="14.45" customHeight="1" x14ac:dyDescent="0.2">
      <c r="A222" s="821" t="s">
        <v>2966</v>
      </c>
      <c r="B222" s="822" t="s">
        <v>2306</v>
      </c>
      <c r="C222" s="822" t="s">
        <v>3235</v>
      </c>
      <c r="D222" s="822" t="s">
        <v>1094</v>
      </c>
      <c r="E222" s="822" t="s">
        <v>3236</v>
      </c>
      <c r="F222" s="831"/>
      <c r="G222" s="831"/>
      <c r="H222" s="827">
        <v>0</v>
      </c>
      <c r="I222" s="831">
        <v>2</v>
      </c>
      <c r="J222" s="831">
        <v>828.14</v>
      </c>
      <c r="K222" s="827">
        <v>1</v>
      </c>
      <c r="L222" s="831">
        <v>2</v>
      </c>
      <c r="M222" s="832">
        <v>828.14</v>
      </c>
    </row>
    <row r="223" spans="1:13" ht="14.45" customHeight="1" x14ac:dyDescent="0.2">
      <c r="A223" s="821" t="s">
        <v>2966</v>
      </c>
      <c r="B223" s="822" t="s">
        <v>4195</v>
      </c>
      <c r="C223" s="822" t="s">
        <v>4157</v>
      </c>
      <c r="D223" s="822" t="s">
        <v>4158</v>
      </c>
      <c r="E223" s="822" t="s">
        <v>4159</v>
      </c>
      <c r="F223" s="831"/>
      <c r="G223" s="831"/>
      <c r="H223" s="827">
        <v>0</v>
      </c>
      <c r="I223" s="831">
        <v>1</v>
      </c>
      <c r="J223" s="831">
        <v>375.96</v>
      </c>
      <c r="K223" s="827">
        <v>1</v>
      </c>
      <c r="L223" s="831">
        <v>1</v>
      </c>
      <c r="M223" s="832">
        <v>375.96</v>
      </c>
    </row>
    <row r="224" spans="1:13" ht="14.45" customHeight="1" x14ac:dyDescent="0.2">
      <c r="A224" s="821" t="s">
        <v>2967</v>
      </c>
      <c r="B224" s="822" t="s">
        <v>2292</v>
      </c>
      <c r="C224" s="822" t="s">
        <v>2295</v>
      </c>
      <c r="D224" s="822" t="s">
        <v>785</v>
      </c>
      <c r="E224" s="822" t="s">
        <v>2296</v>
      </c>
      <c r="F224" s="831"/>
      <c r="G224" s="831"/>
      <c r="H224" s="827">
        <v>0</v>
      </c>
      <c r="I224" s="831">
        <v>10</v>
      </c>
      <c r="J224" s="831">
        <v>197.32</v>
      </c>
      <c r="K224" s="827">
        <v>1</v>
      </c>
      <c r="L224" s="831">
        <v>10</v>
      </c>
      <c r="M224" s="832">
        <v>197.32</v>
      </c>
    </row>
    <row r="225" spans="1:13" ht="14.45" customHeight="1" x14ac:dyDescent="0.2">
      <c r="A225" s="821" t="s">
        <v>2967</v>
      </c>
      <c r="B225" s="822" t="s">
        <v>2299</v>
      </c>
      <c r="C225" s="822" t="s">
        <v>2300</v>
      </c>
      <c r="D225" s="822" t="s">
        <v>1961</v>
      </c>
      <c r="E225" s="822" t="s">
        <v>2301</v>
      </c>
      <c r="F225" s="831"/>
      <c r="G225" s="831"/>
      <c r="H225" s="827">
        <v>0</v>
      </c>
      <c r="I225" s="831">
        <v>1</v>
      </c>
      <c r="J225" s="831">
        <v>28.81</v>
      </c>
      <c r="K225" s="827">
        <v>1</v>
      </c>
      <c r="L225" s="831">
        <v>1</v>
      </c>
      <c r="M225" s="832">
        <v>28.81</v>
      </c>
    </row>
    <row r="226" spans="1:13" ht="14.45" customHeight="1" x14ac:dyDescent="0.2">
      <c r="A226" s="821" t="s">
        <v>2967</v>
      </c>
      <c r="B226" s="822" t="s">
        <v>2299</v>
      </c>
      <c r="C226" s="822" t="s">
        <v>2816</v>
      </c>
      <c r="D226" s="822" t="s">
        <v>1961</v>
      </c>
      <c r="E226" s="822" t="s">
        <v>2817</v>
      </c>
      <c r="F226" s="831"/>
      <c r="G226" s="831"/>
      <c r="H226" s="827">
        <v>0</v>
      </c>
      <c r="I226" s="831">
        <v>1</v>
      </c>
      <c r="J226" s="831">
        <v>57.64</v>
      </c>
      <c r="K226" s="827">
        <v>1</v>
      </c>
      <c r="L226" s="831">
        <v>1</v>
      </c>
      <c r="M226" s="832">
        <v>57.64</v>
      </c>
    </row>
    <row r="227" spans="1:13" ht="14.45" customHeight="1" x14ac:dyDescent="0.2">
      <c r="A227" s="821" t="s">
        <v>2967</v>
      </c>
      <c r="B227" s="822" t="s">
        <v>4188</v>
      </c>
      <c r="C227" s="822" t="s">
        <v>3257</v>
      </c>
      <c r="D227" s="822" t="s">
        <v>860</v>
      </c>
      <c r="E227" s="822" t="s">
        <v>3258</v>
      </c>
      <c r="F227" s="831"/>
      <c r="G227" s="831"/>
      <c r="H227" s="827"/>
      <c r="I227" s="831">
        <v>1</v>
      </c>
      <c r="J227" s="831">
        <v>0</v>
      </c>
      <c r="K227" s="827"/>
      <c r="L227" s="831">
        <v>1</v>
      </c>
      <c r="M227" s="832">
        <v>0</v>
      </c>
    </row>
    <row r="228" spans="1:13" ht="14.45" customHeight="1" x14ac:dyDescent="0.2">
      <c r="A228" s="821" t="s">
        <v>2967</v>
      </c>
      <c r="B228" s="822" t="s">
        <v>4188</v>
      </c>
      <c r="C228" s="822" t="s">
        <v>3814</v>
      </c>
      <c r="D228" s="822" t="s">
        <v>860</v>
      </c>
      <c r="E228" s="822" t="s">
        <v>3815</v>
      </c>
      <c r="F228" s="831"/>
      <c r="G228" s="831"/>
      <c r="H228" s="827"/>
      <c r="I228" s="831">
        <v>1</v>
      </c>
      <c r="J228" s="831">
        <v>0</v>
      </c>
      <c r="K228" s="827"/>
      <c r="L228" s="831">
        <v>1</v>
      </c>
      <c r="M228" s="832">
        <v>0</v>
      </c>
    </row>
    <row r="229" spans="1:13" ht="14.45" customHeight="1" x14ac:dyDescent="0.2">
      <c r="A229" s="821" t="s">
        <v>2967</v>
      </c>
      <c r="B229" s="822" t="s">
        <v>2321</v>
      </c>
      <c r="C229" s="822" t="s">
        <v>2326</v>
      </c>
      <c r="D229" s="822" t="s">
        <v>2323</v>
      </c>
      <c r="E229" s="822" t="s">
        <v>2327</v>
      </c>
      <c r="F229" s="831"/>
      <c r="G229" s="831"/>
      <c r="H229" s="827">
        <v>0</v>
      </c>
      <c r="I229" s="831">
        <v>2</v>
      </c>
      <c r="J229" s="831">
        <v>86.42</v>
      </c>
      <c r="K229" s="827">
        <v>1</v>
      </c>
      <c r="L229" s="831">
        <v>2</v>
      </c>
      <c r="M229" s="832">
        <v>86.42</v>
      </c>
    </row>
    <row r="230" spans="1:13" ht="14.45" customHeight="1" x14ac:dyDescent="0.2">
      <c r="A230" s="821" t="s">
        <v>2967</v>
      </c>
      <c r="B230" s="822" t="s">
        <v>2335</v>
      </c>
      <c r="C230" s="822" t="s">
        <v>2341</v>
      </c>
      <c r="D230" s="822" t="s">
        <v>2342</v>
      </c>
      <c r="E230" s="822" t="s">
        <v>2343</v>
      </c>
      <c r="F230" s="831"/>
      <c r="G230" s="831"/>
      <c r="H230" s="827">
        <v>0</v>
      </c>
      <c r="I230" s="831">
        <v>1</v>
      </c>
      <c r="J230" s="831">
        <v>120.61</v>
      </c>
      <c r="K230" s="827">
        <v>1</v>
      </c>
      <c r="L230" s="831">
        <v>1</v>
      </c>
      <c r="M230" s="832">
        <v>120.61</v>
      </c>
    </row>
    <row r="231" spans="1:13" ht="14.45" customHeight="1" x14ac:dyDescent="0.2">
      <c r="A231" s="821" t="s">
        <v>2967</v>
      </c>
      <c r="B231" s="822" t="s">
        <v>2344</v>
      </c>
      <c r="C231" s="822" t="s">
        <v>2351</v>
      </c>
      <c r="D231" s="822" t="s">
        <v>976</v>
      </c>
      <c r="E231" s="822" t="s">
        <v>2352</v>
      </c>
      <c r="F231" s="831"/>
      <c r="G231" s="831"/>
      <c r="H231" s="827">
        <v>0</v>
      </c>
      <c r="I231" s="831">
        <v>3</v>
      </c>
      <c r="J231" s="831">
        <v>1104.48</v>
      </c>
      <c r="K231" s="827">
        <v>1</v>
      </c>
      <c r="L231" s="831">
        <v>3</v>
      </c>
      <c r="M231" s="832">
        <v>1104.48</v>
      </c>
    </row>
    <row r="232" spans="1:13" ht="14.45" customHeight="1" x14ac:dyDescent="0.2">
      <c r="A232" s="821" t="s">
        <v>2967</v>
      </c>
      <c r="B232" s="822" t="s">
        <v>2344</v>
      </c>
      <c r="C232" s="822" t="s">
        <v>2355</v>
      </c>
      <c r="D232" s="822" t="s">
        <v>976</v>
      </c>
      <c r="E232" s="822" t="s">
        <v>2356</v>
      </c>
      <c r="F232" s="831"/>
      <c r="G232" s="831"/>
      <c r="H232" s="827">
        <v>0</v>
      </c>
      <c r="I232" s="831">
        <v>4</v>
      </c>
      <c r="J232" s="831">
        <v>1963.56</v>
      </c>
      <c r="K232" s="827">
        <v>1</v>
      </c>
      <c r="L232" s="831">
        <v>4</v>
      </c>
      <c r="M232" s="832">
        <v>1963.56</v>
      </c>
    </row>
    <row r="233" spans="1:13" ht="14.45" customHeight="1" x14ac:dyDescent="0.2">
      <c r="A233" s="821" t="s">
        <v>2967</v>
      </c>
      <c r="B233" s="822" t="s">
        <v>2357</v>
      </c>
      <c r="C233" s="822" t="s">
        <v>2358</v>
      </c>
      <c r="D233" s="822" t="s">
        <v>2359</v>
      </c>
      <c r="E233" s="822" t="s">
        <v>2360</v>
      </c>
      <c r="F233" s="831"/>
      <c r="G233" s="831"/>
      <c r="H233" s="827">
        <v>0</v>
      </c>
      <c r="I233" s="831">
        <v>4</v>
      </c>
      <c r="J233" s="831">
        <v>373.72</v>
      </c>
      <c r="K233" s="827">
        <v>1</v>
      </c>
      <c r="L233" s="831">
        <v>4</v>
      </c>
      <c r="M233" s="832">
        <v>373.72</v>
      </c>
    </row>
    <row r="234" spans="1:13" ht="14.45" customHeight="1" x14ac:dyDescent="0.2">
      <c r="A234" s="821" t="s">
        <v>2967</v>
      </c>
      <c r="B234" s="822" t="s">
        <v>2369</v>
      </c>
      <c r="C234" s="822" t="s">
        <v>2370</v>
      </c>
      <c r="D234" s="822" t="s">
        <v>797</v>
      </c>
      <c r="E234" s="822" t="s">
        <v>2371</v>
      </c>
      <c r="F234" s="831"/>
      <c r="G234" s="831"/>
      <c r="H234" s="827">
        <v>0</v>
      </c>
      <c r="I234" s="831">
        <v>2</v>
      </c>
      <c r="J234" s="831">
        <v>160.02000000000001</v>
      </c>
      <c r="K234" s="827">
        <v>1</v>
      </c>
      <c r="L234" s="831">
        <v>2</v>
      </c>
      <c r="M234" s="832">
        <v>160.02000000000001</v>
      </c>
    </row>
    <row r="235" spans="1:13" ht="14.45" customHeight="1" x14ac:dyDescent="0.2">
      <c r="A235" s="821" t="s">
        <v>2967</v>
      </c>
      <c r="B235" s="822" t="s">
        <v>2378</v>
      </c>
      <c r="C235" s="822" t="s">
        <v>2379</v>
      </c>
      <c r="D235" s="822" t="s">
        <v>2380</v>
      </c>
      <c r="E235" s="822" t="s">
        <v>2381</v>
      </c>
      <c r="F235" s="831"/>
      <c r="G235" s="831"/>
      <c r="H235" s="827">
        <v>0</v>
      </c>
      <c r="I235" s="831">
        <v>1</v>
      </c>
      <c r="J235" s="831">
        <v>131.32</v>
      </c>
      <c r="K235" s="827">
        <v>1</v>
      </c>
      <c r="L235" s="831">
        <v>1</v>
      </c>
      <c r="M235" s="832">
        <v>131.32</v>
      </c>
    </row>
    <row r="236" spans="1:13" ht="14.45" customHeight="1" x14ac:dyDescent="0.2">
      <c r="A236" s="821" t="s">
        <v>2967</v>
      </c>
      <c r="B236" s="822" t="s">
        <v>2382</v>
      </c>
      <c r="C236" s="822" t="s">
        <v>2383</v>
      </c>
      <c r="D236" s="822" t="s">
        <v>2384</v>
      </c>
      <c r="E236" s="822" t="s">
        <v>2385</v>
      </c>
      <c r="F236" s="831"/>
      <c r="G236" s="831"/>
      <c r="H236" s="827">
        <v>0</v>
      </c>
      <c r="I236" s="831">
        <v>1</v>
      </c>
      <c r="J236" s="831">
        <v>70.3</v>
      </c>
      <c r="K236" s="827">
        <v>1</v>
      </c>
      <c r="L236" s="831">
        <v>1</v>
      </c>
      <c r="M236" s="832">
        <v>70.3</v>
      </c>
    </row>
    <row r="237" spans="1:13" ht="14.45" customHeight="1" x14ac:dyDescent="0.2">
      <c r="A237" s="821" t="s">
        <v>2967</v>
      </c>
      <c r="B237" s="822" t="s">
        <v>2382</v>
      </c>
      <c r="C237" s="822" t="s">
        <v>2386</v>
      </c>
      <c r="D237" s="822" t="s">
        <v>2384</v>
      </c>
      <c r="E237" s="822" t="s">
        <v>2387</v>
      </c>
      <c r="F237" s="831"/>
      <c r="G237" s="831"/>
      <c r="H237" s="827">
        <v>0</v>
      </c>
      <c r="I237" s="831">
        <v>1</v>
      </c>
      <c r="J237" s="831">
        <v>105.44</v>
      </c>
      <c r="K237" s="827">
        <v>1</v>
      </c>
      <c r="L237" s="831">
        <v>1</v>
      </c>
      <c r="M237" s="832">
        <v>105.44</v>
      </c>
    </row>
    <row r="238" spans="1:13" ht="14.45" customHeight="1" x14ac:dyDescent="0.2">
      <c r="A238" s="821" t="s">
        <v>2967</v>
      </c>
      <c r="B238" s="822" t="s">
        <v>2390</v>
      </c>
      <c r="C238" s="822" t="s">
        <v>2391</v>
      </c>
      <c r="D238" s="822" t="s">
        <v>2392</v>
      </c>
      <c r="E238" s="822" t="s">
        <v>2393</v>
      </c>
      <c r="F238" s="831"/>
      <c r="G238" s="831"/>
      <c r="H238" s="827">
        <v>0</v>
      </c>
      <c r="I238" s="831">
        <v>1</v>
      </c>
      <c r="J238" s="831">
        <v>134.61000000000001</v>
      </c>
      <c r="K238" s="827">
        <v>1</v>
      </c>
      <c r="L238" s="831">
        <v>1</v>
      </c>
      <c r="M238" s="832">
        <v>134.61000000000001</v>
      </c>
    </row>
    <row r="239" spans="1:13" ht="14.45" customHeight="1" x14ac:dyDescent="0.2">
      <c r="A239" s="821" t="s">
        <v>2967</v>
      </c>
      <c r="B239" s="822" t="s">
        <v>2398</v>
      </c>
      <c r="C239" s="822" t="s">
        <v>2400</v>
      </c>
      <c r="D239" s="822" t="s">
        <v>2401</v>
      </c>
      <c r="E239" s="822" t="s">
        <v>2402</v>
      </c>
      <c r="F239" s="831"/>
      <c r="G239" s="831"/>
      <c r="H239" s="827">
        <v>0</v>
      </c>
      <c r="I239" s="831">
        <v>12</v>
      </c>
      <c r="J239" s="831">
        <v>510.12</v>
      </c>
      <c r="K239" s="827">
        <v>1</v>
      </c>
      <c r="L239" s="831">
        <v>12</v>
      </c>
      <c r="M239" s="832">
        <v>510.12</v>
      </c>
    </row>
    <row r="240" spans="1:13" ht="14.45" customHeight="1" x14ac:dyDescent="0.2">
      <c r="A240" s="821" t="s">
        <v>2967</v>
      </c>
      <c r="B240" s="822" t="s">
        <v>2398</v>
      </c>
      <c r="C240" s="822" t="s">
        <v>3736</v>
      </c>
      <c r="D240" s="822" t="s">
        <v>2401</v>
      </c>
      <c r="E240" s="822" t="s">
        <v>3737</v>
      </c>
      <c r="F240" s="831"/>
      <c r="G240" s="831"/>
      <c r="H240" s="827">
        <v>0</v>
      </c>
      <c r="I240" s="831">
        <v>1</v>
      </c>
      <c r="J240" s="831">
        <v>58.97</v>
      </c>
      <c r="K240" s="827">
        <v>1</v>
      </c>
      <c r="L240" s="831">
        <v>1</v>
      </c>
      <c r="M240" s="832">
        <v>58.97</v>
      </c>
    </row>
    <row r="241" spans="1:13" ht="14.45" customHeight="1" x14ac:dyDescent="0.2">
      <c r="A241" s="821" t="s">
        <v>2967</v>
      </c>
      <c r="B241" s="822" t="s">
        <v>2419</v>
      </c>
      <c r="C241" s="822" t="s">
        <v>3126</v>
      </c>
      <c r="D241" s="822" t="s">
        <v>678</v>
      </c>
      <c r="E241" s="822" t="s">
        <v>681</v>
      </c>
      <c r="F241" s="831">
        <v>1</v>
      </c>
      <c r="G241" s="831">
        <v>10.65</v>
      </c>
      <c r="H241" s="827">
        <v>1</v>
      </c>
      <c r="I241" s="831"/>
      <c r="J241" s="831"/>
      <c r="K241" s="827">
        <v>0</v>
      </c>
      <c r="L241" s="831">
        <v>1</v>
      </c>
      <c r="M241" s="832">
        <v>10.65</v>
      </c>
    </row>
    <row r="242" spans="1:13" ht="14.45" customHeight="1" x14ac:dyDescent="0.2">
      <c r="A242" s="821" t="s">
        <v>2967</v>
      </c>
      <c r="B242" s="822" t="s">
        <v>2419</v>
      </c>
      <c r="C242" s="822" t="s">
        <v>2427</v>
      </c>
      <c r="D242" s="822" t="s">
        <v>678</v>
      </c>
      <c r="E242" s="822" t="s">
        <v>683</v>
      </c>
      <c r="F242" s="831"/>
      <c r="G242" s="831"/>
      <c r="H242" s="827">
        <v>0</v>
      </c>
      <c r="I242" s="831">
        <v>2</v>
      </c>
      <c r="J242" s="831">
        <v>35.119999999999997</v>
      </c>
      <c r="K242" s="827">
        <v>1</v>
      </c>
      <c r="L242" s="831">
        <v>2</v>
      </c>
      <c r="M242" s="832">
        <v>35.119999999999997</v>
      </c>
    </row>
    <row r="243" spans="1:13" ht="14.45" customHeight="1" x14ac:dyDescent="0.2">
      <c r="A243" s="821" t="s">
        <v>2967</v>
      </c>
      <c r="B243" s="822" t="s">
        <v>2419</v>
      </c>
      <c r="C243" s="822" t="s">
        <v>2426</v>
      </c>
      <c r="D243" s="822" t="s">
        <v>678</v>
      </c>
      <c r="E243" s="822" t="s">
        <v>681</v>
      </c>
      <c r="F243" s="831"/>
      <c r="G243" s="831"/>
      <c r="H243" s="827">
        <v>0</v>
      </c>
      <c r="I243" s="831">
        <v>1</v>
      </c>
      <c r="J243" s="831">
        <v>10.65</v>
      </c>
      <c r="K243" s="827">
        <v>1</v>
      </c>
      <c r="L243" s="831">
        <v>1</v>
      </c>
      <c r="M243" s="832">
        <v>10.65</v>
      </c>
    </row>
    <row r="244" spans="1:13" ht="14.45" customHeight="1" x14ac:dyDescent="0.2">
      <c r="A244" s="821" t="s">
        <v>2967</v>
      </c>
      <c r="B244" s="822" t="s">
        <v>2419</v>
      </c>
      <c r="C244" s="822" t="s">
        <v>2422</v>
      </c>
      <c r="D244" s="822" t="s">
        <v>678</v>
      </c>
      <c r="E244" s="822" t="s">
        <v>2423</v>
      </c>
      <c r="F244" s="831"/>
      <c r="G244" s="831"/>
      <c r="H244" s="827">
        <v>0</v>
      </c>
      <c r="I244" s="831">
        <v>3</v>
      </c>
      <c r="J244" s="831">
        <v>105.33</v>
      </c>
      <c r="K244" s="827">
        <v>1</v>
      </c>
      <c r="L244" s="831">
        <v>3</v>
      </c>
      <c r="M244" s="832">
        <v>105.33</v>
      </c>
    </row>
    <row r="245" spans="1:13" ht="14.45" customHeight="1" x14ac:dyDescent="0.2">
      <c r="A245" s="821" t="s">
        <v>2967</v>
      </c>
      <c r="B245" s="822" t="s">
        <v>2435</v>
      </c>
      <c r="C245" s="822" t="s">
        <v>2436</v>
      </c>
      <c r="D245" s="822" t="s">
        <v>2437</v>
      </c>
      <c r="E245" s="822" t="s">
        <v>2438</v>
      </c>
      <c r="F245" s="831"/>
      <c r="G245" s="831"/>
      <c r="H245" s="827">
        <v>0</v>
      </c>
      <c r="I245" s="831">
        <v>1</v>
      </c>
      <c r="J245" s="831">
        <v>65.540000000000006</v>
      </c>
      <c r="K245" s="827">
        <v>1</v>
      </c>
      <c r="L245" s="831">
        <v>1</v>
      </c>
      <c r="M245" s="832">
        <v>65.540000000000006</v>
      </c>
    </row>
    <row r="246" spans="1:13" ht="14.45" customHeight="1" x14ac:dyDescent="0.2">
      <c r="A246" s="821" t="s">
        <v>2967</v>
      </c>
      <c r="B246" s="822" t="s">
        <v>2439</v>
      </c>
      <c r="C246" s="822" t="s">
        <v>2443</v>
      </c>
      <c r="D246" s="822" t="s">
        <v>702</v>
      </c>
      <c r="E246" s="822" t="s">
        <v>707</v>
      </c>
      <c r="F246" s="831"/>
      <c r="G246" s="831"/>
      <c r="H246" s="827">
        <v>0</v>
      </c>
      <c r="I246" s="831">
        <v>6</v>
      </c>
      <c r="J246" s="831">
        <v>105.35999999999999</v>
      </c>
      <c r="K246" s="827">
        <v>1</v>
      </c>
      <c r="L246" s="831">
        <v>6</v>
      </c>
      <c r="M246" s="832">
        <v>105.35999999999999</v>
      </c>
    </row>
    <row r="247" spans="1:13" ht="14.45" customHeight="1" x14ac:dyDescent="0.2">
      <c r="A247" s="821" t="s">
        <v>2967</v>
      </c>
      <c r="B247" s="822" t="s">
        <v>2439</v>
      </c>
      <c r="C247" s="822" t="s">
        <v>2444</v>
      </c>
      <c r="D247" s="822" t="s">
        <v>702</v>
      </c>
      <c r="E247" s="822" t="s">
        <v>709</v>
      </c>
      <c r="F247" s="831"/>
      <c r="G247" s="831"/>
      <c r="H247" s="827">
        <v>0</v>
      </c>
      <c r="I247" s="831">
        <v>2</v>
      </c>
      <c r="J247" s="831">
        <v>70.22</v>
      </c>
      <c r="K247" s="827">
        <v>1</v>
      </c>
      <c r="L247" s="831">
        <v>2</v>
      </c>
      <c r="M247" s="832">
        <v>70.22</v>
      </c>
    </row>
    <row r="248" spans="1:13" ht="14.45" customHeight="1" x14ac:dyDescent="0.2">
      <c r="A248" s="821" t="s">
        <v>2967</v>
      </c>
      <c r="B248" s="822" t="s">
        <v>2448</v>
      </c>
      <c r="C248" s="822" t="s">
        <v>2452</v>
      </c>
      <c r="D248" s="822" t="s">
        <v>2450</v>
      </c>
      <c r="E248" s="822" t="s">
        <v>2453</v>
      </c>
      <c r="F248" s="831"/>
      <c r="G248" s="831"/>
      <c r="H248" s="827">
        <v>0</v>
      </c>
      <c r="I248" s="831">
        <v>6</v>
      </c>
      <c r="J248" s="831">
        <v>186.54</v>
      </c>
      <c r="K248" s="827">
        <v>1</v>
      </c>
      <c r="L248" s="831">
        <v>6</v>
      </c>
      <c r="M248" s="832">
        <v>186.54</v>
      </c>
    </row>
    <row r="249" spans="1:13" ht="14.45" customHeight="1" x14ac:dyDescent="0.2">
      <c r="A249" s="821" t="s">
        <v>2967</v>
      </c>
      <c r="B249" s="822" t="s">
        <v>2448</v>
      </c>
      <c r="C249" s="822" t="s">
        <v>2454</v>
      </c>
      <c r="D249" s="822" t="s">
        <v>2450</v>
      </c>
      <c r="E249" s="822" t="s">
        <v>2455</v>
      </c>
      <c r="F249" s="831"/>
      <c r="G249" s="831"/>
      <c r="H249" s="827">
        <v>0</v>
      </c>
      <c r="I249" s="831">
        <v>1</v>
      </c>
      <c r="J249" s="831">
        <v>62.18</v>
      </c>
      <c r="K249" s="827">
        <v>1</v>
      </c>
      <c r="L249" s="831">
        <v>1</v>
      </c>
      <c r="M249" s="832">
        <v>62.18</v>
      </c>
    </row>
    <row r="250" spans="1:13" ht="14.45" customHeight="1" x14ac:dyDescent="0.2">
      <c r="A250" s="821" t="s">
        <v>2967</v>
      </c>
      <c r="B250" s="822" t="s">
        <v>2456</v>
      </c>
      <c r="C250" s="822" t="s">
        <v>2457</v>
      </c>
      <c r="D250" s="822" t="s">
        <v>2458</v>
      </c>
      <c r="E250" s="822" t="s">
        <v>1965</v>
      </c>
      <c r="F250" s="831"/>
      <c r="G250" s="831"/>
      <c r="H250" s="827">
        <v>0</v>
      </c>
      <c r="I250" s="831">
        <v>1</v>
      </c>
      <c r="J250" s="831">
        <v>31.09</v>
      </c>
      <c r="K250" s="827">
        <v>1</v>
      </c>
      <c r="L250" s="831">
        <v>1</v>
      </c>
      <c r="M250" s="832">
        <v>31.09</v>
      </c>
    </row>
    <row r="251" spans="1:13" ht="14.45" customHeight="1" x14ac:dyDescent="0.2">
      <c r="A251" s="821" t="s">
        <v>2967</v>
      </c>
      <c r="B251" s="822" t="s">
        <v>2465</v>
      </c>
      <c r="C251" s="822" t="s">
        <v>2466</v>
      </c>
      <c r="D251" s="822" t="s">
        <v>1351</v>
      </c>
      <c r="E251" s="822" t="s">
        <v>709</v>
      </c>
      <c r="F251" s="831"/>
      <c r="G251" s="831"/>
      <c r="H251" s="827">
        <v>0</v>
      </c>
      <c r="I251" s="831">
        <v>3</v>
      </c>
      <c r="J251" s="831">
        <v>103.41</v>
      </c>
      <c r="K251" s="827">
        <v>1</v>
      </c>
      <c r="L251" s="831">
        <v>3</v>
      </c>
      <c r="M251" s="832">
        <v>103.41</v>
      </c>
    </row>
    <row r="252" spans="1:13" ht="14.45" customHeight="1" x14ac:dyDescent="0.2">
      <c r="A252" s="821" t="s">
        <v>2967</v>
      </c>
      <c r="B252" s="822" t="s">
        <v>2469</v>
      </c>
      <c r="C252" s="822" t="s">
        <v>2472</v>
      </c>
      <c r="D252" s="822" t="s">
        <v>2471</v>
      </c>
      <c r="E252" s="822" t="s">
        <v>2473</v>
      </c>
      <c r="F252" s="831"/>
      <c r="G252" s="831"/>
      <c r="H252" s="827">
        <v>0</v>
      </c>
      <c r="I252" s="831">
        <v>1</v>
      </c>
      <c r="J252" s="831">
        <v>7.47</v>
      </c>
      <c r="K252" s="827">
        <v>1</v>
      </c>
      <c r="L252" s="831">
        <v>1</v>
      </c>
      <c r="M252" s="832">
        <v>7.47</v>
      </c>
    </row>
    <row r="253" spans="1:13" ht="14.45" customHeight="1" x14ac:dyDescent="0.2">
      <c r="A253" s="821" t="s">
        <v>2967</v>
      </c>
      <c r="B253" s="822" t="s">
        <v>2469</v>
      </c>
      <c r="C253" s="822" t="s">
        <v>2474</v>
      </c>
      <c r="D253" s="822" t="s">
        <v>2471</v>
      </c>
      <c r="E253" s="822" t="s">
        <v>2475</v>
      </c>
      <c r="F253" s="831"/>
      <c r="G253" s="831"/>
      <c r="H253" s="827">
        <v>0</v>
      </c>
      <c r="I253" s="831">
        <v>1</v>
      </c>
      <c r="J253" s="831">
        <v>11.48</v>
      </c>
      <c r="K253" s="827">
        <v>1</v>
      </c>
      <c r="L253" s="831">
        <v>1</v>
      </c>
      <c r="M253" s="832">
        <v>11.48</v>
      </c>
    </row>
    <row r="254" spans="1:13" ht="14.45" customHeight="1" x14ac:dyDescent="0.2">
      <c r="A254" s="821" t="s">
        <v>2967</v>
      </c>
      <c r="B254" s="822" t="s">
        <v>2469</v>
      </c>
      <c r="C254" s="822" t="s">
        <v>2476</v>
      </c>
      <c r="D254" s="822" t="s">
        <v>2471</v>
      </c>
      <c r="E254" s="822" t="s">
        <v>2453</v>
      </c>
      <c r="F254" s="831"/>
      <c r="G254" s="831"/>
      <c r="H254" s="827">
        <v>0</v>
      </c>
      <c r="I254" s="831">
        <v>1</v>
      </c>
      <c r="J254" s="831">
        <v>34.47</v>
      </c>
      <c r="K254" s="827">
        <v>1</v>
      </c>
      <c r="L254" s="831">
        <v>1</v>
      </c>
      <c r="M254" s="832">
        <v>34.47</v>
      </c>
    </row>
    <row r="255" spans="1:13" ht="14.45" customHeight="1" x14ac:dyDescent="0.2">
      <c r="A255" s="821" t="s">
        <v>2967</v>
      </c>
      <c r="B255" s="822" t="s">
        <v>4196</v>
      </c>
      <c r="C255" s="822" t="s">
        <v>3744</v>
      </c>
      <c r="D255" s="822" t="s">
        <v>3745</v>
      </c>
      <c r="E255" s="822" t="s">
        <v>3746</v>
      </c>
      <c r="F255" s="831"/>
      <c r="G255" s="831"/>
      <c r="H255" s="827">
        <v>0</v>
      </c>
      <c r="I255" s="831">
        <v>1</v>
      </c>
      <c r="J255" s="831">
        <v>85.54</v>
      </c>
      <c r="K255" s="827">
        <v>1</v>
      </c>
      <c r="L255" s="831">
        <v>1</v>
      </c>
      <c r="M255" s="832">
        <v>85.54</v>
      </c>
    </row>
    <row r="256" spans="1:13" ht="14.45" customHeight="1" x14ac:dyDescent="0.2">
      <c r="A256" s="821" t="s">
        <v>2967</v>
      </c>
      <c r="B256" s="822" t="s">
        <v>2498</v>
      </c>
      <c r="C256" s="822" t="s">
        <v>2499</v>
      </c>
      <c r="D256" s="822" t="s">
        <v>1449</v>
      </c>
      <c r="E256" s="822" t="s">
        <v>2500</v>
      </c>
      <c r="F256" s="831"/>
      <c r="G256" s="831"/>
      <c r="H256" s="827">
        <v>0</v>
      </c>
      <c r="I256" s="831">
        <v>1</v>
      </c>
      <c r="J256" s="831">
        <v>103.72</v>
      </c>
      <c r="K256" s="827">
        <v>1</v>
      </c>
      <c r="L256" s="831">
        <v>1</v>
      </c>
      <c r="M256" s="832">
        <v>103.72</v>
      </c>
    </row>
    <row r="257" spans="1:13" ht="14.45" customHeight="1" x14ac:dyDescent="0.2">
      <c r="A257" s="821" t="s">
        <v>2967</v>
      </c>
      <c r="B257" s="822" t="s">
        <v>2507</v>
      </c>
      <c r="C257" s="822" t="s">
        <v>2513</v>
      </c>
      <c r="D257" s="822" t="s">
        <v>2509</v>
      </c>
      <c r="E257" s="822" t="s">
        <v>2514</v>
      </c>
      <c r="F257" s="831"/>
      <c r="G257" s="831"/>
      <c r="H257" s="827">
        <v>0</v>
      </c>
      <c r="I257" s="831">
        <v>1</v>
      </c>
      <c r="J257" s="831">
        <v>93.18</v>
      </c>
      <c r="K257" s="827">
        <v>1</v>
      </c>
      <c r="L257" s="831">
        <v>1</v>
      </c>
      <c r="M257" s="832">
        <v>93.18</v>
      </c>
    </row>
    <row r="258" spans="1:13" ht="14.45" customHeight="1" x14ac:dyDescent="0.2">
      <c r="A258" s="821" t="s">
        <v>2967</v>
      </c>
      <c r="B258" s="822" t="s">
        <v>2507</v>
      </c>
      <c r="C258" s="822" t="s">
        <v>3294</v>
      </c>
      <c r="D258" s="822" t="s">
        <v>2518</v>
      </c>
      <c r="E258" s="822" t="s">
        <v>770</v>
      </c>
      <c r="F258" s="831">
        <v>1</v>
      </c>
      <c r="G258" s="831">
        <v>55.14</v>
      </c>
      <c r="H258" s="827">
        <v>1</v>
      </c>
      <c r="I258" s="831"/>
      <c r="J258" s="831"/>
      <c r="K258" s="827">
        <v>0</v>
      </c>
      <c r="L258" s="831">
        <v>1</v>
      </c>
      <c r="M258" s="832">
        <v>55.14</v>
      </c>
    </row>
    <row r="259" spans="1:13" ht="14.45" customHeight="1" x14ac:dyDescent="0.2">
      <c r="A259" s="821" t="s">
        <v>2967</v>
      </c>
      <c r="B259" s="822" t="s">
        <v>2507</v>
      </c>
      <c r="C259" s="822" t="s">
        <v>2508</v>
      </c>
      <c r="D259" s="822" t="s">
        <v>2509</v>
      </c>
      <c r="E259" s="822" t="s">
        <v>2510</v>
      </c>
      <c r="F259" s="831"/>
      <c r="G259" s="831"/>
      <c r="H259" s="827">
        <v>0</v>
      </c>
      <c r="I259" s="831">
        <v>2</v>
      </c>
      <c r="J259" s="831">
        <v>55.12</v>
      </c>
      <c r="K259" s="827">
        <v>1</v>
      </c>
      <c r="L259" s="831">
        <v>2</v>
      </c>
      <c r="M259" s="832">
        <v>55.12</v>
      </c>
    </row>
    <row r="260" spans="1:13" ht="14.45" customHeight="1" x14ac:dyDescent="0.2">
      <c r="A260" s="821" t="s">
        <v>2967</v>
      </c>
      <c r="B260" s="822" t="s">
        <v>2530</v>
      </c>
      <c r="C260" s="822" t="s">
        <v>2539</v>
      </c>
      <c r="D260" s="822" t="s">
        <v>2533</v>
      </c>
      <c r="E260" s="822" t="s">
        <v>2540</v>
      </c>
      <c r="F260" s="831"/>
      <c r="G260" s="831"/>
      <c r="H260" s="827">
        <v>0</v>
      </c>
      <c r="I260" s="831">
        <v>1</v>
      </c>
      <c r="J260" s="831">
        <v>84.18</v>
      </c>
      <c r="K260" s="827">
        <v>1</v>
      </c>
      <c r="L260" s="831">
        <v>1</v>
      </c>
      <c r="M260" s="832">
        <v>84.18</v>
      </c>
    </row>
    <row r="261" spans="1:13" ht="14.45" customHeight="1" x14ac:dyDescent="0.2">
      <c r="A261" s="821" t="s">
        <v>2967</v>
      </c>
      <c r="B261" s="822" t="s">
        <v>2530</v>
      </c>
      <c r="C261" s="822" t="s">
        <v>2535</v>
      </c>
      <c r="D261" s="822" t="s">
        <v>2533</v>
      </c>
      <c r="E261" s="822" t="s">
        <v>2536</v>
      </c>
      <c r="F261" s="831"/>
      <c r="G261" s="831"/>
      <c r="H261" s="827">
        <v>0</v>
      </c>
      <c r="I261" s="831">
        <v>1</v>
      </c>
      <c r="J261" s="831">
        <v>63.14</v>
      </c>
      <c r="K261" s="827">
        <v>1</v>
      </c>
      <c r="L261" s="831">
        <v>1</v>
      </c>
      <c r="M261" s="832">
        <v>63.14</v>
      </c>
    </row>
    <row r="262" spans="1:13" ht="14.45" customHeight="1" x14ac:dyDescent="0.2">
      <c r="A262" s="821" t="s">
        <v>2967</v>
      </c>
      <c r="B262" s="822" t="s">
        <v>2530</v>
      </c>
      <c r="C262" s="822" t="s">
        <v>2537</v>
      </c>
      <c r="D262" s="822" t="s">
        <v>2533</v>
      </c>
      <c r="E262" s="822" t="s">
        <v>2538</v>
      </c>
      <c r="F262" s="831"/>
      <c r="G262" s="831"/>
      <c r="H262" s="827">
        <v>0</v>
      </c>
      <c r="I262" s="831">
        <v>1</v>
      </c>
      <c r="J262" s="831">
        <v>49.08</v>
      </c>
      <c r="K262" s="827">
        <v>1</v>
      </c>
      <c r="L262" s="831">
        <v>1</v>
      </c>
      <c r="M262" s="832">
        <v>49.08</v>
      </c>
    </row>
    <row r="263" spans="1:13" ht="14.45" customHeight="1" x14ac:dyDescent="0.2">
      <c r="A263" s="821" t="s">
        <v>2967</v>
      </c>
      <c r="B263" s="822" t="s">
        <v>2530</v>
      </c>
      <c r="C263" s="822" t="s">
        <v>2542</v>
      </c>
      <c r="D263" s="822" t="s">
        <v>935</v>
      </c>
      <c r="E263" s="822" t="s">
        <v>936</v>
      </c>
      <c r="F263" s="831"/>
      <c r="G263" s="831"/>
      <c r="H263" s="827">
        <v>0</v>
      </c>
      <c r="I263" s="831">
        <v>1</v>
      </c>
      <c r="J263" s="831">
        <v>63.14</v>
      </c>
      <c r="K263" s="827">
        <v>1</v>
      </c>
      <c r="L263" s="831">
        <v>1</v>
      </c>
      <c r="M263" s="832">
        <v>63.14</v>
      </c>
    </row>
    <row r="264" spans="1:13" ht="14.45" customHeight="1" x14ac:dyDescent="0.2">
      <c r="A264" s="821" t="s">
        <v>2967</v>
      </c>
      <c r="B264" s="822" t="s">
        <v>2625</v>
      </c>
      <c r="C264" s="822" t="s">
        <v>2626</v>
      </c>
      <c r="D264" s="822" t="s">
        <v>616</v>
      </c>
      <c r="E264" s="822" t="s">
        <v>617</v>
      </c>
      <c r="F264" s="831"/>
      <c r="G264" s="831"/>
      <c r="H264" s="827">
        <v>0</v>
      </c>
      <c r="I264" s="831">
        <v>5</v>
      </c>
      <c r="J264" s="831">
        <v>108.80000000000001</v>
      </c>
      <c r="K264" s="827">
        <v>1</v>
      </c>
      <c r="L264" s="831">
        <v>5</v>
      </c>
      <c r="M264" s="832">
        <v>108.80000000000001</v>
      </c>
    </row>
    <row r="265" spans="1:13" ht="14.45" customHeight="1" x14ac:dyDescent="0.2">
      <c r="A265" s="821" t="s">
        <v>2967</v>
      </c>
      <c r="B265" s="822" t="s">
        <v>2651</v>
      </c>
      <c r="C265" s="822" t="s">
        <v>2652</v>
      </c>
      <c r="D265" s="822" t="s">
        <v>1280</v>
      </c>
      <c r="E265" s="822" t="s">
        <v>1282</v>
      </c>
      <c r="F265" s="831"/>
      <c r="G265" s="831"/>
      <c r="H265" s="827"/>
      <c r="I265" s="831">
        <v>7</v>
      </c>
      <c r="J265" s="831">
        <v>0</v>
      </c>
      <c r="K265" s="827"/>
      <c r="L265" s="831">
        <v>7</v>
      </c>
      <c r="M265" s="832">
        <v>0</v>
      </c>
    </row>
    <row r="266" spans="1:13" ht="14.45" customHeight="1" x14ac:dyDescent="0.2">
      <c r="A266" s="821" t="s">
        <v>2967</v>
      </c>
      <c r="B266" s="822" t="s">
        <v>2669</v>
      </c>
      <c r="C266" s="822" t="s">
        <v>2673</v>
      </c>
      <c r="D266" s="822" t="s">
        <v>2671</v>
      </c>
      <c r="E266" s="822" t="s">
        <v>2674</v>
      </c>
      <c r="F266" s="831"/>
      <c r="G266" s="831"/>
      <c r="H266" s="827">
        <v>0</v>
      </c>
      <c r="I266" s="831">
        <v>2</v>
      </c>
      <c r="J266" s="831">
        <v>339.46</v>
      </c>
      <c r="K266" s="827">
        <v>1</v>
      </c>
      <c r="L266" s="831">
        <v>2</v>
      </c>
      <c r="M266" s="832">
        <v>339.46</v>
      </c>
    </row>
    <row r="267" spans="1:13" ht="14.45" customHeight="1" x14ac:dyDescent="0.2">
      <c r="A267" s="821" t="s">
        <v>2967</v>
      </c>
      <c r="B267" s="822" t="s">
        <v>2683</v>
      </c>
      <c r="C267" s="822" t="s">
        <v>3774</v>
      </c>
      <c r="D267" s="822" t="s">
        <v>1345</v>
      </c>
      <c r="E267" s="822" t="s">
        <v>3775</v>
      </c>
      <c r="F267" s="831"/>
      <c r="G267" s="831"/>
      <c r="H267" s="827">
        <v>0</v>
      </c>
      <c r="I267" s="831">
        <v>1</v>
      </c>
      <c r="J267" s="831">
        <v>2573.2199999999998</v>
      </c>
      <c r="K267" s="827">
        <v>1</v>
      </c>
      <c r="L267" s="831">
        <v>1</v>
      </c>
      <c r="M267" s="832">
        <v>2573.2199999999998</v>
      </c>
    </row>
    <row r="268" spans="1:13" ht="14.45" customHeight="1" x14ac:dyDescent="0.2">
      <c r="A268" s="821" t="s">
        <v>2967</v>
      </c>
      <c r="B268" s="822" t="s">
        <v>2683</v>
      </c>
      <c r="C268" s="822" t="s">
        <v>3776</v>
      </c>
      <c r="D268" s="822" t="s">
        <v>3777</v>
      </c>
      <c r="E268" s="822" t="s">
        <v>3778</v>
      </c>
      <c r="F268" s="831">
        <v>1</v>
      </c>
      <c r="G268" s="831">
        <v>1286.19</v>
      </c>
      <c r="H268" s="827">
        <v>1</v>
      </c>
      <c r="I268" s="831"/>
      <c r="J268" s="831"/>
      <c r="K268" s="827">
        <v>0</v>
      </c>
      <c r="L268" s="831">
        <v>1</v>
      </c>
      <c r="M268" s="832">
        <v>1286.19</v>
      </c>
    </row>
    <row r="269" spans="1:13" ht="14.45" customHeight="1" x14ac:dyDescent="0.2">
      <c r="A269" s="821" t="s">
        <v>2967</v>
      </c>
      <c r="B269" s="822" t="s">
        <v>2687</v>
      </c>
      <c r="C269" s="822" t="s">
        <v>2690</v>
      </c>
      <c r="D269" s="822" t="s">
        <v>1258</v>
      </c>
      <c r="E269" s="822" t="s">
        <v>2691</v>
      </c>
      <c r="F269" s="831"/>
      <c r="G269" s="831"/>
      <c r="H269" s="827">
        <v>0</v>
      </c>
      <c r="I269" s="831">
        <v>1</v>
      </c>
      <c r="J269" s="831">
        <v>212.45</v>
      </c>
      <c r="K269" s="827">
        <v>1</v>
      </c>
      <c r="L269" s="831">
        <v>1</v>
      </c>
      <c r="M269" s="832">
        <v>212.45</v>
      </c>
    </row>
    <row r="270" spans="1:13" ht="14.45" customHeight="1" x14ac:dyDescent="0.2">
      <c r="A270" s="821" t="s">
        <v>2967</v>
      </c>
      <c r="B270" s="822" t="s">
        <v>2713</v>
      </c>
      <c r="C270" s="822" t="s">
        <v>2717</v>
      </c>
      <c r="D270" s="822" t="s">
        <v>2715</v>
      </c>
      <c r="E270" s="822" t="s">
        <v>2718</v>
      </c>
      <c r="F270" s="831"/>
      <c r="G270" s="831"/>
      <c r="H270" s="827">
        <v>0</v>
      </c>
      <c r="I270" s="831">
        <v>1</v>
      </c>
      <c r="J270" s="831">
        <v>11.71</v>
      </c>
      <c r="K270" s="827">
        <v>1</v>
      </c>
      <c r="L270" s="831">
        <v>1</v>
      </c>
      <c r="M270" s="832">
        <v>11.71</v>
      </c>
    </row>
    <row r="271" spans="1:13" ht="14.45" customHeight="1" x14ac:dyDescent="0.2">
      <c r="A271" s="821" t="s">
        <v>2967</v>
      </c>
      <c r="B271" s="822" t="s">
        <v>2723</v>
      </c>
      <c r="C271" s="822" t="s">
        <v>2724</v>
      </c>
      <c r="D271" s="822" t="s">
        <v>2725</v>
      </c>
      <c r="E271" s="822" t="s">
        <v>2726</v>
      </c>
      <c r="F271" s="831"/>
      <c r="G271" s="831"/>
      <c r="H271" s="827">
        <v>0</v>
      </c>
      <c r="I271" s="831">
        <v>1</v>
      </c>
      <c r="J271" s="831">
        <v>122.96</v>
      </c>
      <c r="K271" s="827">
        <v>1</v>
      </c>
      <c r="L271" s="831">
        <v>1</v>
      </c>
      <c r="M271" s="832">
        <v>122.96</v>
      </c>
    </row>
    <row r="272" spans="1:13" ht="14.45" customHeight="1" x14ac:dyDescent="0.2">
      <c r="A272" s="821" t="s">
        <v>2967</v>
      </c>
      <c r="B272" s="822" t="s">
        <v>2723</v>
      </c>
      <c r="C272" s="822" t="s">
        <v>3785</v>
      </c>
      <c r="D272" s="822" t="s">
        <v>2725</v>
      </c>
      <c r="E272" s="822" t="s">
        <v>3181</v>
      </c>
      <c r="F272" s="831"/>
      <c r="G272" s="831"/>
      <c r="H272" s="827">
        <v>0</v>
      </c>
      <c r="I272" s="831">
        <v>1</v>
      </c>
      <c r="J272" s="831">
        <v>245.91</v>
      </c>
      <c r="K272" s="827">
        <v>1</v>
      </c>
      <c r="L272" s="831">
        <v>1</v>
      </c>
      <c r="M272" s="832">
        <v>245.91</v>
      </c>
    </row>
    <row r="273" spans="1:13" ht="14.45" customHeight="1" x14ac:dyDescent="0.2">
      <c r="A273" s="821" t="s">
        <v>2967</v>
      </c>
      <c r="B273" s="822" t="s">
        <v>2727</v>
      </c>
      <c r="C273" s="822" t="s">
        <v>2728</v>
      </c>
      <c r="D273" s="822" t="s">
        <v>2729</v>
      </c>
      <c r="E273" s="822" t="s">
        <v>849</v>
      </c>
      <c r="F273" s="831">
        <v>2</v>
      </c>
      <c r="G273" s="831">
        <v>246.4</v>
      </c>
      <c r="H273" s="827">
        <v>1</v>
      </c>
      <c r="I273" s="831"/>
      <c r="J273" s="831"/>
      <c r="K273" s="827">
        <v>0</v>
      </c>
      <c r="L273" s="831">
        <v>2</v>
      </c>
      <c r="M273" s="832">
        <v>246.4</v>
      </c>
    </row>
    <row r="274" spans="1:13" ht="14.45" customHeight="1" x14ac:dyDescent="0.2">
      <c r="A274" s="821" t="s">
        <v>2967</v>
      </c>
      <c r="B274" s="822" t="s">
        <v>2727</v>
      </c>
      <c r="C274" s="822" t="s">
        <v>2730</v>
      </c>
      <c r="D274" s="822" t="s">
        <v>2729</v>
      </c>
      <c r="E274" s="822" t="s">
        <v>2438</v>
      </c>
      <c r="F274" s="831">
        <v>1</v>
      </c>
      <c r="G274" s="831">
        <v>246.39</v>
      </c>
      <c r="H274" s="827">
        <v>1</v>
      </c>
      <c r="I274" s="831"/>
      <c r="J274" s="831"/>
      <c r="K274" s="827">
        <v>0</v>
      </c>
      <c r="L274" s="831">
        <v>1</v>
      </c>
      <c r="M274" s="832">
        <v>246.39</v>
      </c>
    </row>
    <row r="275" spans="1:13" ht="14.45" customHeight="1" x14ac:dyDescent="0.2">
      <c r="A275" s="821" t="s">
        <v>2967</v>
      </c>
      <c r="B275" s="822" t="s">
        <v>2727</v>
      </c>
      <c r="C275" s="822" t="s">
        <v>2731</v>
      </c>
      <c r="D275" s="822" t="s">
        <v>923</v>
      </c>
      <c r="E275" s="822" t="s">
        <v>924</v>
      </c>
      <c r="F275" s="831">
        <v>1</v>
      </c>
      <c r="G275" s="831">
        <v>132</v>
      </c>
      <c r="H275" s="827">
        <v>1</v>
      </c>
      <c r="I275" s="831"/>
      <c r="J275" s="831"/>
      <c r="K275" s="827">
        <v>0</v>
      </c>
      <c r="L275" s="831">
        <v>1</v>
      </c>
      <c r="M275" s="832">
        <v>132</v>
      </c>
    </row>
    <row r="276" spans="1:13" ht="14.45" customHeight="1" x14ac:dyDescent="0.2">
      <c r="A276" s="821" t="s">
        <v>2967</v>
      </c>
      <c r="B276" s="822" t="s">
        <v>2735</v>
      </c>
      <c r="C276" s="822" t="s">
        <v>3770</v>
      </c>
      <c r="D276" s="822" t="s">
        <v>3771</v>
      </c>
      <c r="E276" s="822" t="s">
        <v>1992</v>
      </c>
      <c r="F276" s="831">
        <v>1</v>
      </c>
      <c r="G276" s="831">
        <v>161.06</v>
      </c>
      <c r="H276" s="827">
        <v>1</v>
      </c>
      <c r="I276" s="831"/>
      <c r="J276" s="831"/>
      <c r="K276" s="827">
        <v>0</v>
      </c>
      <c r="L276" s="831">
        <v>1</v>
      </c>
      <c r="M276" s="832">
        <v>161.06</v>
      </c>
    </row>
    <row r="277" spans="1:13" ht="14.45" customHeight="1" x14ac:dyDescent="0.2">
      <c r="A277" s="821" t="s">
        <v>2967</v>
      </c>
      <c r="B277" s="822" t="s">
        <v>2746</v>
      </c>
      <c r="C277" s="822" t="s">
        <v>2750</v>
      </c>
      <c r="D277" s="822" t="s">
        <v>847</v>
      </c>
      <c r="E277" s="822" t="s">
        <v>849</v>
      </c>
      <c r="F277" s="831"/>
      <c r="G277" s="831"/>
      <c r="H277" s="827">
        <v>0</v>
      </c>
      <c r="I277" s="831">
        <v>1</v>
      </c>
      <c r="J277" s="831">
        <v>528.44000000000005</v>
      </c>
      <c r="K277" s="827">
        <v>1</v>
      </c>
      <c r="L277" s="831">
        <v>1</v>
      </c>
      <c r="M277" s="832">
        <v>528.44000000000005</v>
      </c>
    </row>
    <row r="278" spans="1:13" ht="14.45" customHeight="1" x14ac:dyDescent="0.2">
      <c r="A278" s="821" t="s">
        <v>2967</v>
      </c>
      <c r="B278" s="822" t="s">
        <v>2751</v>
      </c>
      <c r="C278" s="822" t="s">
        <v>3722</v>
      </c>
      <c r="D278" s="822" t="s">
        <v>686</v>
      </c>
      <c r="E278" s="822" t="s">
        <v>2754</v>
      </c>
      <c r="F278" s="831"/>
      <c r="G278" s="831"/>
      <c r="H278" s="827">
        <v>0</v>
      </c>
      <c r="I278" s="831">
        <v>1</v>
      </c>
      <c r="J278" s="831">
        <v>103.8</v>
      </c>
      <c r="K278" s="827">
        <v>1</v>
      </c>
      <c r="L278" s="831">
        <v>1</v>
      </c>
      <c r="M278" s="832">
        <v>103.8</v>
      </c>
    </row>
    <row r="279" spans="1:13" ht="14.45" customHeight="1" x14ac:dyDescent="0.2">
      <c r="A279" s="821" t="s">
        <v>2967</v>
      </c>
      <c r="B279" s="822" t="s">
        <v>2751</v>
      </c>
      <c r="C279" s="822" t="s">
        <v>2755</v>
      </c>
      <c r="D279" s="822" t="s">
        <v>2753</v>
      </c>
      <c r="E279" s="822" t="s">
        <v>689</v>
      </c>
      <c r="F279" s="831"/>
      <c r="G279" s="831"/>
      <c r="H279" s="827">
        <v>0</v>
      </c>
      <c r="I279" s="831">
        <v>1</v>
      </c>
      <c r="J279" s="831">
        <v>129.75</v>
      </c>
      <c r="K279" s="827">
        <v>1</v>
      </c>
      <c r="L279" s="831">
        <v>1</v>
      </c>
      <c r="M279" s="832">
        <v>129.75</v>
      </c>
    </row>
    <row r="280" spans="1:13" ht="14.45" customHeight="1" x14ac:dyDescent="0.2">
      <c r="A280" s="821" t="s">
        <v>2967</v>
      </c>
      <c r="B280" s="822" t="s">
        <v>2781</v>
      </c>
      <c r="C280" s="822" t="s">
        <v>3818</v>
      </c>
      <c r="D280" s="822" t="s">
        <v>1618</v>
      </c>
      <c r="E280" s="822" t="s">
        <v>1621</v>
      </c>
      <c r="F280" s="831"/>
      <c r="G280" s="831"/>
      <c r="H280" s="827">
        <v>0</v>
      </c>
      <c r="I280" s="831">
        <v>35</v>
      </c>
      <c r="J280" s="831">
        <v>921.55</v>
      </c>
      <c r="K280" s="827">
        <v>1</v>
      </c>
      <c r="L280" s="831">
        <v>35</v>
      </c>
      <c r="M280" s="832">
        <v>921.55</v>
      </c>
    </row>
    <row r="281" spans="1:13" ht="14.45" customHeight="1" x14ac:dyDescent="0.2">
      <c r="A281" s="821" t="s">
        <v>2967</v>
      </c>
      <c r="B281" s="822" t="s">
        <v>2781</v>
      </c>
      <c r="C281" s="822" t="s">
        <v>2795</v>
      </c>
      <c r="D281" s="822" t="s">
        <v>1664</v>
      </c>
      <c r="E281" s="822" t="s">
        <v>1661</v>
      </c>
      <c r="F281" s="831"/>
      <c r="G281" s="831"/>
      <c r="H281" s="827">
        <v>0</v>
      </c>
      <c r="I281" s="831">
        <v>720</v>
      </c>
      <c r="J281" s="831">
        <v>83887.199999999983</v>
      </c>
      <c r="K281" s="827">
        <v>1</v>
      </c>
      <c r="L281" s="831">
        <v>720</v>
      </c>
      <c r="M281" s="832">
        <v>83887.199999999983</v>
      </c>
    </row>
    <row r="282" spans="1:13" ht="14.45" customHeight="1" x14ac:dyDescent="0.2">
      <c r="A282" s="821" t="s">
        <v>2967</v>
      </c>
      <c r="B282" s="822" t="s">
        <v>2781</v>
      </c>
      <c r="C282" s="822" t="s">
        <v>2796</v>
      </c>
      <c r="D282" s="822" t="s">
        <v>1646</v>
      </c>
      <c r="E282" s="822" t="s">
        <v>984</v>
      </c>
      <c r="F282" s="831"/>
      <c r="G282" s="831"/>
      <c r="H282" s="827">
        <v>0</v>
      </c>
      <c r="I282" s="831">
        <v>54</v>
      </c>
      <c r="J282" s="831">
        <v>8445.66</v>
      </c>
      <c r="K282" s="827">
        <v>1</v>
      </c>
      <c r="L282" s="831">
        <v>54</v>
      </c>
      <c r="M282" s="832">
        <v>8445.66</v>
      </c>
    </row>
    <row r="283" spans="1:13" ht="14.45" customHeight="1" x14ac:dyDescent="0.2">
      <c r="A283" s="821" t="s">
        <v>2967</v>
      </c>
      <c r="B283" s="822" t="s">
        <v>2781</v>
      </c>
      <c r="C283" s="822" t="s">
        <v>2798</v>
      </c>
      <c r="D283" s="822" t="s">
        <v>1642</v>
      </c>
      <c r="E283" s="822" t="s">
        <v>984</v>
      </c>
      <c r="F283" s="831"/>
      <c r="G283" s="831"/>
      <c r="H283" s="827">
        <v>0</v>
      </c>
      <c r="I283" s="831">
        <v>10</v>
      </c>
      <c r="J283" s="831">
        <v>1273.4000000000001</v>
      </c>
      <c r="K283" s="827">
        <v>1</v>
      </c>
      <c r="L283" s="831">
        <v>10</v>
      </c>
      <c r="M283" s="832">
        <v>1273.4000000000001</v>
      </c>
    </row>
    <row r="284" spans="1:13" ht="14.45" customHeight="1" x14ac:dyDescent="0.2">
      <c r="A284" s="821" t="s">
        <v>2967</v>
      </c>
      <c r="B284" s="822" t="s">
        <v>2781</v>
      </c>
      <c r="C284" s="822" t="s">
        <v>2799</v>
      </c>
      <c r="D284" s="822" t="s">
        <v>1644</v>
      </c>
      <c r="E284" s="822" t="s">
        <v>984</v>
      </c>
      <c r="F284" s="831"/>
      <c r="G284" s="831"/>
      <c r="H284" s="827">
        <v>0</v>
      </c>
      <c r="I284" s="831">
        <v>124</v>
      </c>
      <c r="J284" s="831">
        <v>18928.760000000002</v>
      </c>
      <c r="K284" s="827">
        <v>1</v>
      </c>
      <c r="L284" s="831">
        <v>124</v>
      </c>
      <c r="M284" s="832">
        <v>18928.760000000002</v>
      </c>
    </row>
    <row r="285" spans="1:13" ht="14.45" customHeight="1" x14ac:dyDescent="0.2">
      <c r="A285" s="821" t="s">
        <v>2967</v>
      </c>
      <c r="B285" s="822" t="s">
        <v>2781</v>
      </c>
      <c r="C285" s="822" t="s">
        <v>3819</v>
      </c>
      <c r="D285" s="822" t="s">
        <v>1662</v>
      </c>
      <c r="E285" s="822" t="s">
        <v>1661</v>
      </c>
      <c r="F285" s="831"/>
      <c r="G285" s="831"/>
      <c r="H285" s="827">
        <v>0</v>
      </c>
      <c r="I285" s="831">
        <v>720</v>
      </c>
      <c r="J285" s="831">
        <v>116841.60000000001</v>
      </c>
      <c r="K285" s="827">
        <v>1</v>
      </c>
      <c r="L285" s="831">
        <v>720</v>
      </c>
      <c r="M285" s="832">
        <v>116841.60000000001</v>
      </c>
    </row>
    <row r="286" spans="1:13" ht="14.45" customHeight="1" x14ac:dyDescent="0.2">
      <c r="A286" s="821" t="s">
        <v>2967</v>
      </c>
      <c r="B286" s="822" t="s">
        <v>2781</v>
      </c>
      <c r="C286" s="822" t="s">
        <v>2803</v>
      </c>
      <c r="D286" s="822" t="s">
        <v>2804</v>
      </c>
      <c r="E286" s="822" t="s">
        <v>1629</v>
      </c>
      <c r="F286" s="831"/>
      <c r="G286" s="831"/>
      <c r="H286" s="827">
        <v>0</v>
      </c>
      <c r="I286" s="831">
        <v>6</v>
      </c>
      <c r="J286" s="831">
        <v>718.62</v>
      </c>
      <c r="K286" s="827">
        <v>1</v>
      </c>
      <c r="L286" s="831">
        <v>6</v>
      </c>
      <c r="M286" s="832">
        <v>718.62</v>
      </c>
    </row>
    <row r="287" spans="1:13" ht="14.45" customHeight="1" x14ac:dyDescent="0.2">
      <c r="A287" s="821" t="s">
        <v>2967</v>
      </c>
      <c r="B287" s="822" t="s">
        <v>2781</v>
      </c>
      <c r="C287" s="822" t="s">
        <v>2797</v>
      </c>
      <c r="D287" s="822" t="s">
        <v>1645</v>
      </c>
      <c r="E287" s="822" t="s">
        <v>984</v>
      </c>
      <c r="F287" s="831"/>
      <c r="G287" s="831"/>
      <c r="H287" s="827">
        <v>0</v>
      </c>
      <c r="I287" s="831">
        <v>277</v>
      </c>
      <c r="J287" s="831">
        <v>42335.03</v>
      </c>
      <c r="K287" s="827">
        <v>1</v>
      </c>
      <c r="L287" s="831">
        <v>277</v>
      </c>
      <c r="M287" s="832">
        <v>42335.03</v>
      </c>
    </row>
    <row r="288" spans="1:13" ht="14.45" customHeight="1" x14ac:dyDescent="0.2">
      <c r="A288" s="821" t="s">
        <v>2967</v>
      </c>
      <c r="B288" s="822" t="s">
        <v>2781</v>
      </c>
      <c r="C288" s="822" t="s">
        <v>3822</v>
      </c>
      <c r="D288" s="822" t="s">
        <v>1626</v>
      </c>
      <c r="E288" s="822" t="s">
        <v>984</v>
      </c>
      <c r="F288" s="831">
        <v>78</v>
      </c>
      <c r="G288" s="831">
        <v>14504.099999999999</v>
      </c>
      <c r="H288" s="827">
        <v>1</v>
      </c>
      <c r="I288" s="831"/>
      <c r="J288" s="831"/>
      <c r="K288" s="827">
        <v>0</v>
      </c>
      <c r="L288" s="831">
        <v>78</v>
      </c>
      <c r="M288" s="832">
        <v>14504.099999999999</v>
      </c>
    </row>
    <row r="289" spans="1:13" ht="14.45" customHeight="1" x14ac:dyDescent="0.2">
      <c r="A289" s="821" t="s">
        <v>2967</v>
      </c>
      <c r="B289" s="822" t="s">
        <v>2781</v>
      </c>
      <c r="C289" s="822" t="s">
        <v>3820</v>
      </c>
      <c r="D289" s="822" t="s">
        <v>1662</v>
      </c>
      <c r="E289" s="822" t="s">
        <v>3821</v>
      </c>
      <c r="F289" s="831"/>
      <c r="G289" s="831"/>
      <c r="H289" s="827">
        <v>0</v>
      </c>
      <c r="I289" s="831">
        <v>450</v>
      </c>
      <c r="J289" s="831">
        <v>109183.5</v>
      </c>
      <c r="K289" s="827">
        <v>1</v>
      </c>
      <c r="L289" s="831">
        <v>450</v>
      </c>
      <c r="M289" s="832">
        <v>109183.5</v>
      </c>
    </row>
    <row r="290" spans="1:13" ht="14.45" customHeight="1" x14ac:dyDescent="0.2">
      <c r="A290" s="821" t="s">
        <v>2967</v>
      </c>
      <c r="B290" s="822" t="s">
        <v>2781</v>
      </c>
      <c r="C290" s="822" t="s">
        <v>3823</v>
      </c>
      <c r="D290" s="822" t="s">
        <v>1625</v>
      </c>
      <c r="E290" s="822" t="s">
        <v>984</v>
      </c>
      <c r="F290" s="831">
        <v>3</v>
      </c>
      <c r="G290" s="831">
        <v>557.84999999999991</v>
      </c>
      <c r="H290" s="827">
        <v>1</v>
      </c>
      <c r="I290" s="831"/>
      <c r="J290" s="831"/>
      <c r="K290" s="827">
        <v>0</v>
      </c>
      <c r="L290" s="831">
        <v>3</v>
      </c>
      <c r="M290" s="832">
        <v>557.84999999999991</v>
      </c>
    </row>
    <row r="291" spans="1:13" ht="14.45" customHeight="1" x14ac:dyDescent="0.2">
      <c r="A291" s="821" t="s">
        <v>2967</v>
      </c>
      <c r="B291" s="822" t="s">
        <v>2781</v>
      </c>
      <c r="C291" s="822" t="s">
        <v>2805</v>
      </c>
      <c r="D291" s="822" t="s">
        <v>1619</v>
      </c>
      <c r="E291" s="822" t="s">
        <v>1617</v>
      </c>
      <c r="F291" s="831"/>
      <c r="G291" s="831"/>
      <c r="H291" s="827">
        <v>0</v>
      </c>
      <c r="I291" s="831">
        <v>6</v>
      </c>
      <c r="J291" s="831">
        <v>526.91999999999996</v>
      </c>
      <c r="K291" s="827">
        <v>1</v>
      </c>
      <c r="L291" s="831">
        <v>6</v>
      </c>
      <c r="M291" s="832">
        <v>526.91999999999996</v>
      </c>
    </row>
    <row r="292" spans="1:13" ht="14.45" customHeight="1" x14ac:dyDescent="0.2">
      <c r="A292" s="821" t="s">
        <v>2967</v>
      </c>
      <c r="B292" s="822" t="s">
        <v>2781</v>
      </c>
      <c r="C292" s="822" t="s">
        <v>2950</v>
      </c>
      <c r="D292" s="822" t="s">
        <v>2145</v>
      </c>
      <c r="E292" s="822" t="s">
        <v>1617</v>
      </c>
      <c r="F292" s="831"/>
      <c r="G292" s="831"/>
      <c r="H292" s="827">
        <v>0</v>
      </c>
      <c r="I292" s="831">
        <v>6</v>
      </c>
      <c r="J292" s="831">
        <v>791.58</v>
      </c>
      <c r="K292" s="827">
        <v>1</v>
      </c>
      <c r="L292" s="831">
        <v>6</v>
      </c>
      <c r="M292" s="832">
        <v>791.58</v>
      </c>
    </row>
    <row r="293" spans="1:13" ht="14.45" customHeight="1" x14ac:dyDescent="0.2">
      <c r="A293" s="821" t="s">
        <v>2967</v>
      </c>
      <c r="B293" s="822" t="s">
        <v>2781</v>
      </c>
      <c r="C293" s="822" t="s">
        <v>2808</v>
      </c>
      <c r="D293" s="822" t="s">
        <v>2809</v>
      </c>
      <c r="E293" s="822" t="s">
        <v>984</v>
      </c>
      <c r="F293" s="831"/>
      <c r="G293" s="831"/>
      <c r="H293" s="827">
        <v>0</v>
      </c>
      <c r="I293" s="831">
        <v>55</v>
      </c>
      <c r="J293" s="831">
        <v>7840.66</v>
      </c>
      <c r="K293" s="827">
        <v>1</v>
      </c>
      <c r="L293" s="831">
        <v>55</v>
      </c>
      <c r="M293" s="832">
        <v>7840.66</v>
      </c>
    </row>
    <row r="294" spans="1:13" ht="14.45" customHeight="1" x14ac:dyDescent="0.2">
      <c r="A294" s="821" t="s">
        <v>2967</v>
      </c>
      <c r="B294" s="822" t="s">
        <v>2781</v>
      </c>
      <c r="C294" s="822" t="s">
        <v>2806</v>
      </c>
      <c r="D294" s="822" t="s">
        <v>1650</v>
      </c>
      <c r="E294" s="822" t="s">
        <v>984</v>
      </c>
      <c r="F294" s="831"/>
      <c r="G294" s="831"/>
      <c r="H294" s="827">
        <v>0</v>
      </c>
      <c r="I294" s="831">
        <v>3</v>
      </c>
      <c r="J294" s="831">
        <v>467.90999999999997</v>
      </c>
      <c r="K294" s="827">
        <v>1</v>
      </c>
      <c r="L294" s="831">
        <v>3</v>
      </c>
      <c r="M294" s="832">
        <v>467.90999999999997</v>
      </c>
    </row>
    <row r="295" spans="1:13" ht="14.45" customHeight="1" x14ac:dyDescent="0.2">
      <c r="A295" s="821" t="s">
        <v>2967</v>
      </c>
      <c r="B295" s="822" t="s">
        <v>2781</v>
      </c>
      <c r="C295" s="822" t="s">
        <v>3830</v>
      </c>
      <c r="D295" s="822" t="s">
        <v>1627</v>
      </c>
      <c r="E295" s="822" t="s">
        <v>984</v>
      </c>
      <c r="F295" s="831">
        <v>11</v>
      </c>
      <c r="G295" s="831">
        <v>2045.4499999999998</v>
      </c>
      <c r="H295" s="827">
        <v>1</v>
      </c>
      <c r="I295" s="831"/>
      <c r="J295" s="831"/>
      <c r="K295" s="827">
        <v>0</v>
      </c>
      <c r="L295" s="831">
        <v>11</v>
      </c>
      <c r="M295" s="832">
        <v>2045.4499999999998</v>
      </c>
    </row>
    <row r="296" spans="1:13" ht="14.45" customHeight="1" x14ac:dyDescent="0.2">
      <c r="A296" s="821" t="s">
        <v>2967</v>
      </c>
      <c r="B296" s="822" t="s">
        <v>2781</v>
      </c>
      <c r="C296" s="822" t="s">
        <v>2782</v>
      </c>
      <c r="D296" s="822" t="s">
        <v>1662</v>
      </c>
      <c r="E296" s="822" t="s">
        <v>1663</v>
      </c>
      <c r="F296" s="831"/>
      <c r="G296" s="831"/>
      <c r="H296" s="827">
        <v>0</v>
      </c>
      <c r="I296" s="831">
        <v>46</v>
      </c>
      <c r="J296" s="831">
        <v>59717.66</v>
      </c>
      <c r="K296" s="827">
        <v>1</v>
      </c>
      <c r="L296" s="831">
        <v>46</v>
      </c>
      <c r="M296" s="832">
        <v>59717.66</v>
      </c>
    </row>
    <row r="297" spans="1:13" ht="14.45" customHeight="1" x14ac:dyDescent="0.2">
      <c r="A297" s="821" t="s">
        <v>2967</v>
      </c>
      <c r="B297" s="822" t="s">
        <v>2781</v>
      </c>
      <c r="C297" s="822" t="s">
        <v>2784</v>
      </c>
      <c r="D297" s="822" t="s">
        <v>1618</v>
      </c>
      <c r="E297" s="822" t="s">
        <v>1617</v>
      </c>
      <c r="F297" s="831"/>
      <c r="G297" s="831"/>
      <c r="H297" s="827">
        <v>0</v>
      </c>
      <c r="I297" s="831">
        <v>35</v>
      </c>
      <c r="J297" s="831">
        <v>5295.6</v>
      </c>
      <c r="K297" s="827">
        <v>1</v>
      </c>
      <c r="L297" s="831">
        <v>35</v>
      </c>
      <c r="M297" s="832">
        <v>5295.6</v>
      </c>
    </row>
    <row r="298" spans="1:13" ht="14.45" customHeight="1" x14ac:dyDescent="0.2">
      <c r="A298" s="821" t="s">
        <v>2967</v>
      </c>
      <c r="B298" s="822" t="s">
        <v>2781</v>
      </c>
      <c r="C298" s="822" t="s">
        <v>3840</v>
      </c>
      <c r="D298" s="822" t="s">
        <v>3841</v>
      </c>
      <c r="E298" s="822" t="s">
        <v>1617</v>
      </c>
      <c r="F298" s="831"/>
      <c r="G298" s="831"/>
      <c r="H298" s="827">
        <v>0</v>
      </c>
      <c r="I298" s="831">
        <v>6</v>
      </c>
      <c r="J298" s="831">
        <v>810.66000000000008</v>
      </c>
      <c r="K298" s="827">
        <v>1</v>
      </c>
      <c r="L298" s="831">
        <v>6</v>
      </c>
      <c r="M298" s="832">
        <v>810.66000000000008</v>
      </c>
    </row>
    <row r="299" spans="1:13" ht="14.45" customHeight="1" x14ac:dyDescent="0.2">
      <c r="A299" s="821" t="s">
        <v>2967</v>
      </c>
      <c r="B299" s="822" t="s">
        <v>2781</v>
      </c>
      <c r="C299" s="822" t="s">
        <v>3838</v>
      </c>
      <c r="D299" s="822" t="s">
        <v>3839</v>
      </c>
      <c r="E299" s="822" t="s">
        <v>1617</v>
      </c>
      <c r="F299" s="831"/>
      <c r="G299" s="831"/>
      <c r="H299" s="827">
        <v>0</v>
      </c>
      <c r="I299" s="831">
        <v>3</v>
      </c>
      <c r="J299" s="831">
        <v>699.51</v>
      </c>
      <c r="K299" s="827">
        <v>1</v>
      </c>
      <c r="L299" s="831">
        <v>3</v>
      </c>
      <c r="M299" s="832">
        <v>699.51</v>
      </c>
    </row>
    <row r="300" spans="1:13" ht="14.45" customHeight="1" x14ac:dyDescent="0.2">
      <c r="A300" s="821" t="s">
        <v>2967</v>
      </c>
      <c r="B300" s="822" t="s">
        <v>2781</v>
      </c>
      <c r="C300" s="822" t="s">
        <v>3844</v>
      </c>
      <c r="D300" s="822" t="s">
        <v>3845</v>
      </c>
      <c r="E300" s="822" t="s">
        <v>3846</v>
      </c>
      <c r="F300" s="831">
        <v>6</v>
      </c>
      <c r="G300" s="831">
        <v>1583.16</v>
      </c>
      <c r="H300" s="827">
        <v>1</v>
      </c>
      <c r="I300" s="831"/>
      <c r="J300" s="831"/>
      <c r="K300" s="827">
        <v>0</v>
      </c>
      <c r="L300" s="831">
        <v>6</v>
      </c>
      <c r="M300" s="832">
        <v>1583.16</v>
      </c>
    </row>
    <row r="301" spans="1:13" ht="14.45" customHeight="1" x14ac:dyDescent="0.2">
      <c r="A301" s="821" t="s">
        <v>2967</v>
      </c>
      <c r="B301" s="822" t="s">
        <v>2781</v>
      </c>
      <c r="C301" s="822" t="s">
        <v>3849</v>
      </c>
      <c r="D301" s="822" t="s">
        <v>3850</v>
      </c>
      <c r="E301" s="822" t="s">
        <v>1629</v>
      </c>
      <c r="F301" s="831">
        <v>20</v>
      </c>
      <c r="G301" s="831">
        <v>1879.4</v>
      </c>
      <c r="H301" s="827">
        <v>1</v>
      </c>
      <c r="I301" s="831"/>
      <c r="J301" s="831"/>
      <c r="K301" s="827">
        <v>0</v>
      </c>
      <c r="L301" s="831">
        <v>20</v>
      </c>
      <c r="M301" s="832">
        <v>1879.4</v>
      </c>
    </row>
    <row r="302" spans="1:13" ht="14.45" customHeight="1" x14ac:dyDescent="0.2">
      <c r="A302" s="821" t="s">
        <v>2967</v>
      </c>
      <c r="B302" s="822" t="s">
        <v>2781</v>
      </c>
      <c r="C302" s="822" t="s">
        <v>3851</v>
      </c>
      <c r="D302" s="822" t="s">
        <v>3852</v>
      </c>
      <c r="E302" s="822" t="s">
        <v>1661</v>
      </c>
      <c r="F302" s="831">
        <v>90</v>
      </c>
      <c r="G302" s="831">
        <v>15881.400000000001</v>
      </c>
      <c r="H302" s="827">
        <v>1</v>
      </c>
      <c r="I302" s="831"/>
      <c r="J302" s="831"/>
      <c r="K302" s="827">
        <v>0</v>
      </c>
      <c r="L302" s="831">
        <v>90</v>
      </c>
      <c r="M302" s="832">
        <v>15881.400000000001</v>
      </c>
    </row>
    <row r="303" spans="1:13" ht="14.45" customHeight="1" x14ac:dyDescent="0.2">
      <c r="A303" s="821" t="s">
        <v>2967</v>
      </c>
      <c r="B303" s="822" t="s">
        <v>2781</v>
      </c>
      <c r="C303" s="822" t="s">
        <v>2814</v>
      </c>
      <c r="D303" s="822" t="s">
        <v>2815</v>
      </c>
      <c r="E303" s="822" t="s">
        <v>1661</v>
      </c>
      <c r="F303" s="831"/>
      <c r="G303" s="831"/>
      <c r="H303" s="827">
        <v>0</v>
      </c>
      <c r="I303" s="831">
        <v>270</v>
      </c>
      <c r="J303" s="831">
        <v>41112.9</v>
      </c>
      <c r="K303" s="827">
        <v>1</v>
      </c>
      <c r="L303" s="831">
        <v>270</v>
      </c>
      <c r="M303" s="832">
        <v>41112.9</v>
      </c>
    </row>
    <row r="304" spans="1:13" ht="14.45" customHeight="1" x14ac:dyDescent="0.2">
      <c r="A304" s="821" t="s">
        <v>2967</v>
      </c>
      <c r="B304" s="822" t="s">
        <v>2781</v>
      </c>
      <c r="C304" s="822" t="s">
        <v>3857</v>
      </c>
      <c r="D304" s="822" t="s">
        <v>3858</v>
      </c>
      <c r="E304" s="822" t="s">
        <v>1629</v>
      </c>
      <c r="F304" s="831"/>
      <c r="G304" s="831"/>
      <c r="H304" s="827">
        <v>0</v>
      </c>
      <c r="I304" s="831">
        <v>144</v>
      </c>
      <c r="J304" s="831">
        <v>21558.240000000002</v>
      </c>
      <c r="K304" s="827">
        <v>1</v>
      </c>
      <c r="L304" s="831">
        <v>144</v>
      </c>
      <c r="M304" s="832">
        <v>21558.240000000002</v>
      </c>
    </row>
    <row r="305" spans="1:13" ht="14.45" customHeight="1" x14ac:dyDescent="0.2">
      <c r="A305" s="821" t="s">
        <v>2967</v>
      </c>
      <c r="B305" s="822" t="s">
        <v>2781</v>
      </c>
      <c r="C305" s="822" t="s">
        <v>3859</v>
      </c>
      <c r="D305" s="822" t="s">
        <v>3860</v>
      </c>
      <c r="E305" s="822" t="s">
        <v>1629</v>
      </c>
      <c r="F305" s="831"/>
      <c r="G305" s="831"/>
      <c r="H305" s="827">
        <v>0</v>
      </c>
      <c r="I305" s="831">
        <v>432</v>
      </c>
      <c r="J305" s="831">
        <v>64674.720000000001</v>
      </c>
      <c r="K305" s="827">
        <v>1</v>
      </c>
      <c r="L305" s="831">
        <v>432</v>
      </c>
      <c r="M305" s="832">
        <v>64674.720000000001</v>
      </c>
    </row>
    <row r="306" spans="1:13" ht="14.45" customHeight="1" x14ac:dyDescent="0.2">
      <c r="A306" s="821" t="s">
        <v>2967</v>
      </c>
      <c r="B306" s="822" t="s">
        <v>2781</v>
      </c>
      <c r="C306" s="822" t="s">
        <v>2812</v>
      </c>
      <c r="D306" s="822" t="s">
        <v>1625</v>
      </c>
      <c r="E306" s="822" t="s">
        <v>984</v>
      </c>
      <c r="F306" s="831"/>
      <c r="G306" s="831"/>
      <c r="H306" s="827">
        <v>0</v>
      </c>
      <c r="I306" s="831">
        <v>23</v>
      </c>
      <c r="J306" s="831">
        <v>4250.8600000000006</v>
      </c>
      <c r="K306" s="827">
        <v>1</v>
      </c>
      <c r="L306" s="831">
        <v>23</v>
      </c>
      <c r="M306" s="832">
        <v>4250.8600000000006</v>
      </c>
    </row>
    <row r="307" spans="1:13" ht="14.45" customHeight="1" x14ac:dyDescent="0.2">
      <c r="A307" s="821" t="s">
        <v>2967</v>
      </c>
      <c r="B307" s="822" t="s">
        <v>2781</v>
      </c>
      <c r="C307" s="822" t="s">
        <v>2811</v>
      </c>
      <c r="D307" s="822" t="s">
        <v>1626</v>
      </c>
      <c r="E307" s="822" t="s">
        <v>984</v>
      </c>
      <c r="F307" s="831"/>
      <c r="G307" s="831"/>
      <c r="H307" s="827">
        <v>0</v>
      </c>
      <c r="I307" s="831">
        <v>89</v>
      </c>
      <c r="J307" s="831">
        <v>16448.980000000003</v>
      </c>
      <c r="K307" s="827">
        <v>1</v>
      </c>
      <c r="L307" s="831">
        <v>89</v>
      </c>
      <c r="M307" s="832">
        <v>16448.980000000003</v>
      </c>
    </row>
    <row r="308" spans="1:13" ht="14.45" customHeight="1" x14ac:dyDescent="0.2">
      <c r="A308" s="821" t="s">
        <v>2967</v>
      </c>
      <c r="B308" s="822" t="s">
        <v>2781</v>
      </c>
      <c r="C308" s="822" t="s">
        <v>3861</v>
      </c>
      <c r="D308" s="822" t="s">
        <v>3862</v>
      </c>
      <c r="E308" s="822" t="s">
        <v>1629</v>
      </c>
      <c r="F308" s="831"/>
      <c r="G308" s="831"/>
      <c r="H308" s="827">
        <v>0</v>
      </c>
      <c r="I308" s="831">
        <v>8</v>
      </c>
      <c r="J308" s="831">
        <v>1197.68</v>
      </c>
      <c r="K308" s="827">
        <v>1</v>
      </c>
      <c r="L308" s="831">
        <v>8</v>
      </c>
      <c r="M308" s="832">
        <v>1197.68</v>
      </c>
    </row>
    <row r="309" spans="1:13" ht="14.45" customHeight="1" x14ac:dyDescent="0.2">
      <c r="A309" s="821" t="s">
        <v>2967</v>
      </c>
      <c r="B309" s="822" t="s">
        <v>2363</v>
      </c>
      <c r="C309" s="822" t="s">
        <v>2367</v>
      </c>
      <c r="D309" s="822" t="s">
        <v>889</v>
      </c>
      <c r="E309" s="822" t="s">
        <v>2368</v>
      </c>
      <c r="F309" s="831"/>
      <c r="G309" s="831"/>
      <c r="H309" s="827">
        <v>0</v>
      </c>
      <c r="I309" s="831">
        <v>2</v>
      </c>
      <c r="J309" s="831">
        <v>3543.68</v>
      </c>
      <c r="K309" s="827">
        <v>1</v>
      </c>
      <c r="L309" s="831">
        <v>2</v>
      </c>
      <c r="M309" s="832">
        <v>3543.68</v>
      </c>
    </row>
    <row r="310" spans="1:13" ht="14.45" customHeight="1" x14ac:dyDescent="0.2">
      <c r="A310" s="821" t="s">
        <v>2967</v>
      </c>
      <c r="B310" s="822" t="s">
        <v>2363</v>
      </c>
      <c r="C310" s="822" t="s">
        <v>2364</v>
      </c>
      <c r="D310" s="822" t="s">
        <v>889</v>
      </c>
      <c r="E310" s="822" t="s">
        <v>2365</v>
      </c>
      <c r="F310" s="831"/>
      <c r="G310" s="831"/>
      <c r="H310" s="827">
        <v>0</v>
      </c>
      <c r="I310" s="831">
        <v>1</v>
      </c>
      <c r="J310" s="831">
        <v>515</v>
      </c>
      <c r="K310" s="827">
        <v>1</v>
      </c>
      <c r="L310" s="831">
        <v>1</v>
      </c>
      <c r="M310" s="832">
        <v>515</v>
      </c>
    </row>
    <row r="311" spans="1:13" ht="14.45" customHeight="1" x14ac:dyDescent="0.2">
      <c r="A311" s="821" t="s">
        <v>2967</v>
      </c>
      <c r="B311" s="822" t="s">
        <v>2306</v>
      </c>
      <c r="C311" s="822" t="s">
        <v>3809</v>
      </c>
      <c r="D311" s="822" t="s">
        <v>1094</v>
      </c>
      <c r="E311" s="822" t="s">
        <v>3810</v>
      </c>
      <c r="F311" s="831"/>
      <c r="G311" s="831"/>
      <c r="H311" s="827">
        <v>0</v>
      </c>
      <c r="I311" s="831">
        <v>1</v>
      </c>
      <c r="J311" s="831">
        <v>165.63</v>
      </c>
      <c r="K311" s="827">
        <v>1</v>
      </c>
      <c r="L311" s="831">
        <v>1</v>
      </c>
      <c r="M311" s="832">
        <v>165.63</v>
      </c>
    </row>
    <row r="312" spans="1:13" ht="14.45" customHeight="1" x14ac:dyDescent="0.2">
      <c r="A312" s="821" t="s">
        <v>2967</v>
      </c>
      <c r="B312" s="822" t="s">
        <v>2306</v>
      </c>
      <c r="C312" s="822" t="s">
        <v>3235</v>
      </c>
      <c r="D312" s="822" t="s">
        <v>1094</v>
      </c>
      <c r="E312" s="822" t="s">
        <v>3236</v>
      </c>
      <c r="F312" s="831"/>
      <c r="G312" s="831"/>
      <c r="H312" s="827">
        <v>0</v>
      </c>
      <c r="I312" s="831">
        <v>1</v>
      </c>
      <c r="J312" s="831">
        <v>414.07</v>
      </c>
      <c r="K312" s="827">
        <v>1</v>
      </c>
      <c r="L312" s="831">
        <v>1</v>
      </c>
      <c r="M312" s="832">
        <v>414.07</v>
      </c>
    </row>
    <row r="313" spans="1:13" ht="14.45" customHeight="1" x14ac:dyDescent="0.2">
      <c r="A313" s="821" t="s">
        <v>2968</v>
      </c>
      <c r="B313" s="822" t="s">
        <v>2292</v>
      </c>
      <c r="C313" s="822" t="s">
        <v>2297</v>
      </c>
      <c r="D313" s="822" t="s">
        <v>785</v>
      </c>
      <c r="E313" s="822" t="s">
        <v>2298</v>
      </c>
      <c r="F313" s="831"/>
      <c r="G313" s="831"/>
      <c r="H313" s="827">
        <v>0</v>
      </c>
      <c r="I313" s="831">
        <v>1</v>
      </c>
      <c r="J313" s="831">
        <v>48.89</v>
      </c>
      <c r="K313" s="827">
        <v>1</v>
      </c>
      <c r="L313" s="831">
        <v>1</v>
      </c>
      <c r="M313" s="832">
        <v>48.89</v>
      </c>
    </row>
    <row r="314" spans="1:13" ht="14.45" customHeight="1" x14ac:dyDescent="0.2">
      <c r="A314" s="821" t="s">
        <v>2968</v>
      </c>
      <c r="B314" s="822" t="s">
        <v>2292</v>
      </c>
      <c r="C314" s="822" t="s">
        <v>2295</v>
      </c>
      <c r="D314" s="822" t="s">
        <v>785</v>
      </c>
      <c r="E314" s="822" t="s">
        <v>2296</v>
      </c>
      <c r="F314" s="831"/>
      <c r="G314" s="831"/>
      <c r="H314" s="827">
        <v>0</v>
      </c>
      <c r="I314" s="831">
        <v>8</v>
      </c>
      <c r="J314" s="831">
        <v>200.22</v>
      </c>
      <c r="K314" s="827">
        <v>1</v>
      </c>
      <c r="L314" s="831">
        <v>8</v>
      </c>
      <c r="M314" s="832">
        <v>200.22</v>
      </c>
    </row>
    <row r="315" spans="1:13" ht="14.45" customHeight="1" x14ac:dyDescent="0.2">
      <c r="A315" s="821" t="s">
        <v>2968</v>
      </c>
      <c r="B315" s="822" t="s">
        <v>4188</v>
      </c>
      <c r="C315" s="822" t="s">
        <v>3257</v>
      </c>
      <c r="D315" s="822" t="s">
        <v>860</v>
      </c>
      <c r="E315" s="822" t="s">
        <v>3258</v>
      </c>
      <c r="F315" s="831"/>
      <c r="G315" s="831"/>
      <c r="H315" s="827"/>
      <c r="I315" s="831">
        <v>1</v>
      </c>
      <c r="J315" s="831">
        <v>0</v>
      </c>
      <c r="K315" s="827"/>
      <c r="L315" s="831">
        <v>1</v>
      </c>
      <c r="M315" s="832">
        <v>0</v>
      </c>
    </row>
    <row r="316" spans="1:13" ht="14.45" customHeight="1" x14ac:dyDescent="0.2">
      <c r="A316" s="821" t="s">
        <v>2968</v>
      </c>
      <c r="B316" s="822" t="s">
        <v>4188</v>
      </c>
      <c r="C316" s="822" t="s">
        <v>3814</v>
      </c>
      <c r="D316" s="822" t="s">
        <v>860</v>
      </c>
      <c r="E316" s="822" t="s">
        <v>3815</v>
      </c>
      <c r="F316" s="831"/>
      <c r="G316" s="831"/>
      <c r="H316" s="827"/>
      <c r="I316" s="831">
        <v>4</v>
      </c>
      <c r="J316" s="831">
        <v>0</v>
      </c>
      <c r="K316" s="827"/>
      <c r="L316" s="831">
        <v>4</v>
      </c>
      <c r="M316" s="832">
        <v>0</v>
      </c>
    </row>
    <row r="317" spans="1:13" ht="14.45" customHeight="1" x14ac:dyDescent="0.2">
      <c r="A317" s="821" t="s">
        <v>2968</v>
      </c>
      <c r="B317" s="822" t="s">
        <v>2321</v>
      </c>
      <c r="C317" s="822" t="s">
        <v>2322</v>
      </c>
      <c r="D317" s="822" t="s">
        <v>2323</v>
      </c>
      <c r="E317" s="822" t="s">
        <v>2324</v>
      </c>
      <c r="F317" s="831"/>
      <c r="G317" s="831"/>
      <c r="H317" s="827">
        <v>0</v>
      </c>
      <c r="I317" s="831">
        <v>2</v>
      </c>
      <c r="J317" s="831">
        <v>172.82</v>
      </c>
      <c r="K317" s="827">
        <v>1</v>
      </c>
      <c r="L317" s="831">
        <v>2</v>
      </c>
      <c r="M317" s="832">
        <v>172.82</v>
      </c>
    </row>
    <row r="318" spans="1:13" ht="14.45" customHeight="1" x14ac:dyDescent="0.2">
      <c r="A318" s="821" t="s">
        <v>2968</v>
      </c>
      <c r="B318" s="822" t="s">
        <v>2321</v>
      </c>
      <c r="C318" s="822" t="s">
        <v>2328</v>
      </c>
      <c r="D318" s="822" t="s">
        <v>2323</v>
      </c>
      <c r="E318" s="822" t="s">
        <v>2329</v>
      </c>
      <c r="F318" s="831"/>
      <c r="G318" s="831"/>
      <c r="H318" s="827">
        <v>0</v>
      </c>
      <c r="I318" s="831">
        <v>1</v>
      </c>
      <c r="J318" s="831">
        <v>73.45</v>
      </c>
      <c r="K318" s="827">
        <v>1</v>
      </c>
      <c r="L318" s="831">
        <v>1</v>
      </c>
      <c r="M318" s="832">
        <v>73.45</v>
      </c>
    </row>
    <row r="319" spans="1:13" ht="14.45" customHeight="1" x14ac:dyDescent="0.2">
      <c r="A319" s="821" t="s">
        <v>2968</v>
      </c>
      <c r="B319" s="822" t="s">
        <v>2321</v>
      </c>
      <c r="C319" s="822" t="s">
        <v>2326</v>
      </c>
      <c r="D319" s="822" t="s">
        <v>2323</v>
      </c>
      <c r="E319" s="822" t="s">
        <v>2327</v>
      </c>
      <c r="F319" s="831"/>
      <c r="G319" s="831"/>
      <c r="H319" s="827">
        <v>0</v>
      </c>
      <c r="I319" s="831">
        <v>3</v>
      </c>
      <c r="J319" s="831">
        <v>129.63</v>
      </c>
      <c r="K319" s="827">
        <v>1</v>
      </c>
      <c r="L319" s="831">
        <v>3</v>
      </c>
      <c r="M319" s="832">
        <v>129.63</v>
      </c>
    </row>
    <row r="320" spans="1:13" ht="14.45" customHeight="1" x14ac:dyDescent="0.2">
      <c r="A320" s="821" t="s">
        <v>2968</v>
      </c>
      <c r="B320" s="822" t="s">
        <v>2330</v>
      </c>
      <c r="C320" s="822" t="s">
        <v>2331</v>
      </c>
      <c r="D320" s="822" t="s">
        <v>2332</v>
      </c>
      <c r="E320" s="822" t="s">
        <v>2333</v>
      </c>
      <c r="F320" s="831"/>
      <c r="G320" s="831"/>
      <c r="H320" s="827">
        <v>0</v>
      </c>
      <c r="I320" s="831">
        <v>4</v>
      </c>
      <c r="J320" s="831">
        <v>83.32</v>
      </c>
      <c r="K320" s="827">
        <v>1</v>
      </c>
      <c r="L320" s="831">
        <v>4</v>
      </c>
      <c r="M320" s="832">
        <v>83.32</v>
      </c>
    </row>
    <row r="321" spans="1:13" ht="14.45" customHeight="1" x14ac:dyDescent="0.2">
      <c r="A321" s="821" t="s">
        <v>2968</v>
      </c>
      <c r="B321" s="822" t="s">
        <v>2335</v>
      </c>
      <c r="C321" s="822" t="s">
        <v>2339</v>
      </c>
      <c r="D321" s="822" t="s">
        <v>2337</v>
      </c>
      <c r="E321" s="822" t="s">
        <v>2340</v>
      </c>
      <c r="F321" s="831"/>
      <c r="G321" s="831"/>
      <c r="H321" s="827">
        <v>0</v>
      </c>
      <c r="I321" s="831">
        <v>1</v>
      </c>
      <c r="J321" s="831">
        <v>184.74</v>
      </c>
      <c r="K321" s="827">
        <v>1</v>
      </c>
      <c r="L321" s="831">
        <v>1</v>
      </c>
      <c r="M321" s="832">
        <v>184.74</v>
      </c>
    </row>
    <row r="322" spans="1:13" ht="14.45" customHeight="1" x14ac:dyDescent="0.2">
      <c r="A322" s="821" t="s">
        <v>2968</v>
      </c>
      <c r="B322" s="822" t="s">
        <v>2335</v>
      </c>
      <c r="C322" s="822" t="s">
        <v>2341</v>
      </c>
      <c r="D322" s="822" t="s">
        <v>2342</v>
      </c>
      <c r="E322" s="822" t="s">
        <v>2343</v>
      </c>
      <c r="F322" s="831"/>
      <c r="G322" s="831"/>
      <c r="H322" s="827">
        <v>0</v>
      </c>
      <c r="I322" s="831">
        <v>4</v>
      </c>
      <c r="J322" s="831">
        <v>482.44</v>
      </c>
      <c r="K322" s="827">
        <v>1</v>
      </c>
      <c r="L322" s="831">
        <v>4</v>
      </c>
      <c r="M322" s="832">
        <v>482.44</v>
      </c>
    </row>
    <row r="323" spans="1:13" ht="14.45" customHeight="1" x14ac:dyDescent="0.2">
      <c r="A323" s="821" t="s">
        <v>2968</v>
      </c>
      <c r="B323" s="822" t="s">
        <v>2344</v>
      </c>
      <c r="C323" s="822" t="s">
        <v>2355</v>
      </c>
      <c r="D323" s="822" t="s">
        <v>976</v>
      </c>
      <c r="E323" s="822" t="s">
        <v>2356</v>
      </c>
      <c r="F323" s="831"/>
      <c r="G323" s="831"/>
      <c r="H323" s="827">
        <v>0</v>
      </c>
      <c r="I323" s="831">
        <v>8</v>
      </c>
      <c r="J323" s="831">
        <v>3927.12</v>
      </c>
      <c r="K323" s="827">
        <v>1</v>
      </c>
      <c r="L323" s="831">
        <v>8</v>
      </c>
      <c r="M323" s="832">
        <v>3927.12</v>
      </c>
    </row>
    <row r="324" spans="1:13" ht="14.45" customHeight="1" x14ac:dyDescent="0.2">
      <c r="A324" s="821" t="s">
        <v>2968</v>
      </c>
      <c r="B324" s="822" t="s">
        <v>2357</v>
      </c>
      <c r="C324" s="822" t="s">
        <v>2361</v>
      </c>
      <c r="D324" s="822" t="s">
        <v>2359</v>
      </c>
      <c r="E324" s="822" t="s">
        <v>2362</v>
      </c>
      <c r="F324" s="831"/>
      <c r="G324" s="831"/>
      <c r="H324" s="827">
        <v>0</v>
      </c>
      <c r="I324" s="831">
        <v>1</v>
      </c>
      <c r="J324" s="831">
        <v>186.87</v>
      </c>
      <c r="K324" s="827">
        <v>1</v>
      </c>
      <c r="L324" s="831">
        <v>1</v>
      </c>
      <c r="M324" s="832">
        <v>186.87</v>
      </c>
    </row>
    <row r="325" spans="1:13" ht="14.45" customHeight="1" x14ac:dyDescent="0.2">
      <c r="A325" s="821" t="s">
        <v>2968</v>
      </c>
      <c r="B325" s="822" t="s">
        <v>2369</v>
      </c>
      <c r="C325" s="822" t="s">
        <v>2370</v>
      </c>
      <c r="D325" s="822" t="s">
        <v>797</v>
      </c>
      <c r="E325" s="822" t="s">
        <v>2371</v>
      </c>
      <c r="F325" s="831"/>
      <c r="G325" s="831"/>
      <c r="H325" s="827">
        <v>0</v>
      </c>
      <c r="I325" s="831">
        <v>1</v>
      </c>
      <c r="J325" s="831">
        <v>80.010000000000005</v>
      </c>
      <c r="K325" s="827">
        <v>1</v>
      </c>
      <c r="L325" s="831">
        <v>1</v>
      </c>
      <c r="M325" s="832">
        <v>80.010000000000005</v>
      </c>
    </row>
    <row r="326" spans="1:13" ht="14.45" customHeight="1" x14ac:dyDescent="0.2">
      <c r="A326" s="821" t="s">
        <v>2968</v>
      </c>
      <c r="B326" s="822" t="s">
        <v>2390</v>
      </c>
      <c r="C326" s="822" t="s">
        <v>2391</v>
      </c>
      <c r="D326" s="822" t="s">
        <v>2392</v>
      </c>
      <c r="E326" s="822" t="s">
        <v>2393</v>
      </c>
      <c r="F326" s="831"/>
      <c r="G326" s="831"/>
      <c r="H326" s="827">
        <v>0</v>
      </c>
      <c r="I326" s="831">
        <v>1</v>
      </c>
      <c r="J326" s="831">
        <v>300.31</v>
      </c>
      <c r="K326" s="827">
        <v>1</v>
      </c>
      <c r="L326" s="831">
        <v>1</v>
      </c>
      <c r="M326" s="832">
        <v>300.31</v>
      </c>
    </row>
    <row r="327" spans="1:13" ht="14.45" customHeight="1" x14ac:dyDescent="0.2">
      <c r="A327" s="821" t="s">
        <v>2968</v>
      </c>
      <c r="B327" s="822" t="s">
        <v>2398</v>
      </c>
      <c r="C327" s="822" t="s">
        <v>2400</v>
      </c>
      <c r="D327" s="822" t="s">
        <v>2401</v>
      </c>
      <c r="E327" s="822" t="s">
        <v>2402</v>
      </c>
      <c r="F327" s="831"/>
      <c r="G327" s="831"/>
      <c r="H327" s="827">
        <v>0</v>
      </c>
      <c r="I327" s="831">
        <v>14</v>
      </c>
      <c r="J327" s="831">
        <v>595.14</v>
      </c>
      <c r="K327" s="827">
        <v>1</v>
      </c>
      <c r="L327" s="831">
        <v>14</v>
      </c>
      <c r="M327" s="832">
        <v>595.14</v>
      </c>
    </row>
    <row r="328" spans="1:13" ht="14.45" customHeight="1" x14ac:dyDescent="0.2">
      <c r="A328" s="821" t="s">
        <v>2968</v>
      </c>
      <c r="B328" s="822" t="s">
        <v>2398</v>
      </c>
      <c r="C328" s="822" t="s">
        <v>2403</v>
      </c>
      <c r="D328" s="822" t="s">
        <v>2401</v>
      </c>
      <c r="E328" s="822" t="s">
        <v>2404</v>
      </c>
      <c r="F328" s="831"/>
      <c r="G328" s="831"/>
      <c r="H328" s="827">
        <v>0</v>
      </c>
      <c r="I328" s="831">
        <v>2</v>
      </c>
      <c r="J328" s="831">
        <v>170.04</v>
      </c>
      <c r="K328" s="827">
        <v>1</v>
      </c>
      <c r="L328" s="831">
        <v>2</v>
      </c>
      <c r="M328" s="832">
        <v>170.04</v>
      </c>
    </row>
    <row r="329" spans="1:13" ht="14.45" customHeight="1" x14ac:dyDescent="0.2">
      <c r="A329" s="821" t="s">
        <v>2968</v>
      </c>
      <c r="B329" s="822" t="s">
        <v>2398</v>
      </c>
      <c r="C329" s="822" t="s">
        <v>2409</v>
      </c>
      <c r="D329" s="822" t="s">
        <v>2401</v>
      </c>
      <c r="E329" s="822" t="s">
        <v>2410</v>
      </c>
      <c r="F329" s="831"/>
      <c r="G329" s="831"/>
      <c r="H329" s="827">
        <v>0</v>
      </c>
      <c r="I329" s="831">
        <v>1</v>
      </c>
      <c r="J329" s="831">
        <v>196.56</v>
      </c>
      <c r="K329" s="827">
        <v>1</v>
      </c>
      <c r="L329" s="831">
        <v>1</v>
      </c>
      <c r="M329" s="832">
        <v>196.56</v>
      </c>
    </row>
    <row r="330" spans="1:13" ht="14.45" customHeight="1" x14ac:dyDescent="0.2">
      <c r="A330" s="821" t="s">
        <v>2968</v>
      </c>
      <c r="B330" s="822" t="s">
        <v>2398</v>
      </c>
      <c r="C330" s="822" t="s">
        <v>2411</v>
      </c>
      <c r="D330" s="822" t="s">
        <v>2401</v>
      </c>
      <c r="E330" s="822" t="s">
        <v>2412</v>
      </c>
      <c r="F330" s="831"/>
      <c r="G330" s="831"/>
      <c r="H330" s="827">
        <v>0</v>
      </c>
      <c r="I330" s="831">
        <v>1</v>
      </c>
      <c r="J330" s="831">
        <v>393.13</v>
      </c>
      <c r="K330" s="827">
        <v>1</v>
      </c>
      <c r="L330" s="831">
        <v>1</v>
      </c>
      <c r="M330" s="832">
        <v>393.13</v>
      </c>
    </row>
    <row r="331" spans="1:13" ht="14.45" customHeight="1" x14ac:dyDescent="0.2">
      <c r="A331" s="821" t="s">
        <v>2968</v>
      </c>
      <c r="B331" s="822" t="s">
        <v>2419</v>
      </c>
      <c r="C331" s="822" t="s">
        <v>3126</v>
      </c>
      <c r="D331" s="822" t="s">
        <v>678</v>
      </c>
      <c r="E331" s="822" t="s">
        <v>681</v>
      </c>
      <c r="F331" s="831">
        <v>2</v>
      </c>
      <c r="G331" s="831">
        <v>21.3</v>
      </c>
      <c r="H331" s="827">
        <v>1</v>
      </c>
      <c r="I331" s="831"/>
      <c r="J331" s="831"/>
      <c r="K331" s="827">
        <v>0</v>
      </c>
      <c r="L331" s="831">
        <v>2</v>
      </c>
      <c r="M331" s="832">
        <v>21.3</v>
      </c>
    </row>
    <row r="332" spans="1:13" ht="14.45" customHeight="1" x14ac:dyDescent="0.2">
      <c r="A332" s="821" t="s">
        <v>2968</v>
      </c>
      <c r="B332" s="822" t="s">
        <v>2419</v>
      </c>
      <c r="C332" s="822" t="s">
        <v>3917</v>
      </c>
      <c r="D332" s="822" t="s">
        <v>676</v>
      </c>
      <c r="E332" s="822" t="s">
        <v>677</v>
      </c>
      <c r="F332" s="831">
        <v>1</v>
      </c>
      <c r="G332" s="831">
        <v>70.23</v>
      </c>
      <c r="H332" s="827">
        <v>1</v>
      </c>
      <c r="I332" s="831"/>
      <c r="J332" s="831"/>
      <c r="K332" s="827">
        <v>0</v>
      </c>
      <c r="L332" s="831">
        <v>1</v>
      </c>
      <c r="M332" s="832">
        <v>70.23</v>
      </c>
    </row>
    <row r="333" spans="1:13" ht="14.45" customHeight="1" x14ac:dyDescent="0.2">
      <c r="A333" s="821" t="s">
        <v>2968</v>
      </c>
      <c r="B333" s="822" t="s">
        <v>2419</v>
      </c>
      <c r="C333" s="822" t="s">
        <v>3918</v>
      </c>
      <c r="D333" s="822" t="s">
        <v>3919</v>
      </c>
      <c r="E333" s="822" t="s">
        <v>2434</v>
      </c>
      <c r="F333" s="831"/>
      <c r="G333" s="831"/>
      <c r="H333" s="827">
        <v>0</v>
      </c>
      <c r="I333" s="831">
        <v>2</v>
      </c>
      <c r="J333" s="831">
        <v>54.98</v>
      </c>
      <c r="K333" s="827">
        <v>1</v>
      </c>
      <c r="L333" s="831">
        <v>2</v>
      </c>
      <c r="M333" s="832">
        <v>54.98</v>
      </c>
    </row>
    <row r="334" spans="1:13" ht="14.45" customHeight="1" x14ac:dyDescent="0.2">
      <c r="A334" s="821" t="s">
        <v>2968</v>
      </c>
      <c r="B334" s="822" t="s">
        <v>2419</v>
      </c>
      <c r="C334" s="822" t="s">
        <v>2427</v>
      </c>
      <c r="D334" s="822" t="s">
        <v>678</v>
      </c>
      <c r="E334" s="822" t="s">
        <v>683</v>
      </c>
      <c r="F334" s="831"/>
      <c r="G334" s="831"/>
      <c r="H334" s="827">
        <v>0</v>
      </c>
      <c r="I334" s="831">
        <v>1</v>
      </c>
      <c r="J334" s="831">
        <v>17.559999999999999</v>
      </c>
      <c r="K334" s="827">
        <v>1</v>
      </c>
      <c r="L334" s="831">
        <v>1</v>
      </c>
      <c r="M334" s="832">
        <v>17.559999999999999</v>
      </c>
    </row>
    <row r="335" spans="1:13" ht="14.45" customHeight="1" x14ac:dyDescent="0.2">
      <c r="A335" s="821" t="s">
        <v>2968</v>
      </c>
      <c r="B335" s="822" t="s">
        <v>2419</v>
      </c>
      <c r="C335" s="822" t="s">
        <v>2426</v>
      </c>
      <c r="D335" s="822" t="s">
        <v>678</v>
      </c>
      <c r="E335" s="822" t="s">
        <v>681</v>
      </c>
      <c r="F335" s="831"/>
      <c r="G335" s="831"/>
      <c r="H335" s="827">
        <v>0</v>
      </c>
      <c r="I335" s="831">
        <v>2</v>
      </c>
      <c r="J335" s="831">
        <v>21.3</v>
      </c>
      <c r="K335" s="827">
        <v>1</v>
      </c>
      <c r="L335" s="831">
        <v>2</v>
      </c>
      <c r="M335" s="832">
        <v>21.3</v>
      </c>
    </row>
    <row r="336" spans="1:13" ht="14.45" customHeight="1" x14ac:dyDescent="0.2">
      <c r="A336" s="821" t="s">
        <v>2968</v>
      </c>
      <c r="B336" s="822" t="s">
        <v>2435</v>
      </c>
      <c r="C336" s="822" t="s">
        <v>2436</v>
      </c>
      <c r="D336" s="822" t="s">
        <v>2437</v>
      </c>
      <c r="E336" s="822" t="s">
        <v>2438</v>
      </c>
      <c r="F336" s="831"/>
      <c r="G336" s="831"/>
      <c r="H336" s="827">
        <v>0</v>
      </c>
      <c r="I336" s="831">
        <v>3</v>
      </c>
      <c r="J336" s="831">
        <v>196.62</v>
      </c>
      <c r="K336" s="827">
        <v>1</v>
      </c>
      <c r="L336" s="831">
        <v>3</v>
      </c>
      <c r="M336" s="832">
        <v>196.62</v>
      </c>
    </row>
    <row r="337" spans="1:13" ht="14.45" customHeight="1" x14ac:dyDescent="0.2">
      <c r="A337" s="821" t="s">
        <v>2968</v>
      </c>
      <c r="B337" s="822" t="s">
        <v>2439</v>
      </c>
      <c r="C337" s="822" t="s">
        <v>2443</v>
      </c>
      <c r="D337" s="822" t="s">
        <v>702</v>
      </c>
      <c r="E337" s="822" t="s">
        <v>707</v>
      </c>
      <c r="F337" s="831"/>
      <c r="G337" s="831"/>
      <c r="H337" s="827">
        <v>0</v>
      </c>
      <c r="I337" s="831">
        <v>3</v>
      </c>
      <c r="J337" s="831">
        <v>52.679999999999993</v>
      </c>
      <c r="K337" s="827">
        <v>1</v>
      </c>
      <c r="L337" s="831">
        <v>3</v>
      </c>
      <c r="M337" s="832">
        <v>52.679999999999993</v>
      </c>
    </row>
    <row r="338" spans="1:13" ht="14.45" customHeight="1" x14ac:dyDescent="0.2">
      <c r="A338" s="821" t="s">
        <v>2968</v>
      </c>
      <c r="B338" s="822" t="s">
        <v>2439</v>
      </c>
      <c r="C338" s="822" t="s">
        <v>2444</v>
      </c>
      <c r="D338" s="822" t="s">
        <v>702</v>
      </c>
      <c r="E338" s="822" t="s">
        <v>709</v>
      </c>
      <c r="F338" s="831"/>
      <c r="G338" s="831"/>
      <c r="H338" s="827">
        <v>0</v>
      </c>
      <c r="I338" s="831">
        <v>3</v>
      </c>
      <c r="J338" s="831">
        <v>105.33</v>
      </c>
      <c r="K338" s="827">
        <v>1</v>
      </c>
      <c r="L338" s="831">
        <v>3</v>
      </c>
      <c r="M338" s="832">
        <v>105.33</v>
      </c>
    </row>
    <row r="339" spans="1:13" ht="14.45" customHeight="1" x14ac:dyDescent="0.2">
      <c r="A339" s="821" t="s">
        <v>2968</v>
      </c>
      <c r="B339" s="822" t="s">
        <v>2448</v>
      </c>
      <c r="C339" s="822" t="s">
        <v>2452</v>
      </c>
      <c r="D339" s="822" t="s">
        <v>2450</v>
      </c>
      <c r="E339" s="822" t="s">
        <v>2453</v>
      </c>
      <c r="F339" s="831"/>
      <c r="G339" s="831"/>
      <c r="H339" s="827">
        <v>0</v>
      </c>
      <c r="I339" s="831">
        <v>11</v>
      </c>
      <c r="J339" s="831">
        <v>341.99</v>
      </c>
      <c r="K339" s="827">
        <v>1</v>
      </c>
      <c r="L339" s="831">
        <v>11</v>
      </c>
      <c r="M339" s="832">
        <v>341.99</v>
      </c>
    </row>
    <row r="340" spans="1:13" ht="14.45" customHeight="1" x14ac:dyDescent="0.2">
      <c r="A340" s="821" t="s">
        <v>2968</v>
      </c>
      <c r="B340" s="822" t="s">
        <v>2448</v>
      </c>
      <c r="C340" s="822" t="s">
        <v>2454</v>
      </c>
      <c r="D340" s="822" t="s">
        <v>2450</v>
      </c>
      <c r="E340" s="822" t="s">
        <v>2455</v>
      </c>
      <c r="F340" s="831"/>
      <c r="G340" s="831"/>
      <c r="H340" s="827">
        <v>0</v>
      </c>
      <c r="I340" s="831">
        <v>1</v>
      </c>
      <c r="J340" s="831">
        <v>62.18</v>
      </c>
      <c r="K340" s="827">
        <v>1</v>
      </c>
      <c r="L340" s="831">
        <v>1</v>
      </c>
      <c r="M340" s="832">
        <v>62.18</v>
      </c>
    </row>
    <row r="341" spans="1:13" ht="14.45" customHeight="1" x14ac:dyDescent="0.2">
      <c r="A341" s="821" t="s">
        <v>2968</v>
      </c>
      <c r="B341" s="822" t="s">
        <v>2456</v>
      </c>
      <c r="C341" s="822" t="s">
        <v>3911</v>
      </c>
      <c r="D341" s="822" t="s">
        <v>2458</v>
      </c>
      <c r="E341" s="822" t="s">
        <v>3912</v>
      </c>
      <c r="F341" s="831"/>
      <c r="G341" s="831"/>
      <c r="H341" s="827">
        <v>0</v>
      </c>
      <c r="I341" s="831">
        <v>1</v>
      </c>
      <c r="J341" s="831">
        <v>103.64</v>
      </c>
      <c r="K341" s="827">
        <v>1</v>
      </c>
      <c r="L341" s="831">
        <v>1</v>
      </c>
      <c r="M341" s="832">
        <v>103.64</v>
      </c>
    </row>
    <row r="342" spans="1:13" ht="14.45" customHeight="1" x14ac:dyDescent="0.2">
      <c r="A342" s="821" t="s">
        <v>2968</v>
      </c>
      <c r="B342" s="822" t="s">
        <v>2465</v>
      </c>
      <c r="C342" s="822" t="s">
        <v>2466</v>
      </c>
      <c r="D342" s="822" t="s">
        <v>1351</v>
      </c>
      <c r="E342" s="822" t="s">
        <v>709</v>
      </c>
      <c r="F342" s="831"/>
      <c r="G342" s="831"/>
      <c r="H342" s="827">
        <v>0</v>
      </c>
      <c r="I342" s="831">
        <v>1</v>
      </c>
      <c r="J342" s="831">
        <v>34.47</v>
      </c>
      <c r="K342" s="827">
        <v>1</v>
      </c>
      <c r="L342" s="831">
        <v>1</v>
      </c>
      <c r="M342" s="832">
        <v>34.47</v>
      </c>
    </row>
    <row r="343" spans="1:13" ht="14.45" customHeight="1" x14ac:dyDescent="0.2">
      <c r="A343" s="821" t="s">
        <v>2968</v>
      </c>
      <c r="B343" s="822" t="s">
        <v>2469</v>
      </c>
      <c r="C343" s="822" t="s">
        <v>2472</v>
      </c>
      <c r="D343" s="822" t="s">
        <v>2471</v>
      </c>
      <c r="E343" s="822" t="s">
        <v>2473</v>
      </c>
      <c r="F343" s="831"/>
      <c r="G343" s="831"/>
      <c r="H343" s="827">
        <v>0</v>
      </c>
      <c r="I343" s="831">
        <v>1</v>
      </c>
      <c r="J343" s="831">
        <v>7.47</v>
      </c>
      <c r="K343" s="827">
        <v>1</v>
      </c>
      <c r="L343" s="831">
        <v>1</v>
      </c>
      <c r="M343" s="832">
        <v>7.47</v>
      </c>
    </row>
    <row r="344" spans="1:13" ht="14.45" customHeight="1" x14ac:dyDescent="0.2">
      <c r="A344" s="821" t="s">
        <v>2968</v>
      </c>
      <c r="B344" s="822" t="s">
        <v>2469</v>
      </c>
      <c r="C344" s="822" t="s">
        <v>2476</v>
      </c>
      <c r="D344" s="822" t="s">
        <v>2471</v>
      </c>
      <c r="E344" s="822" t="s">
        <v>2453</v>
      </c>
      <c r="F344" s="831"/>
      <c r="G344" s="831"/>
      <c r="H344" s="827">
        <v>0</v>
      </c>
      <c r="I344" s="831">
        <v>1</v>
      </c>
      <c r="J344" s="831">
        <v>34.47</v>
      </c>
      <c r="K344" s="827">
        <v>1</v>
      </c>
      <c r="L344" s="831">
        <v>1</v>
      </c>
      <c r="M344" s="832">
        <v>34.47</v>
      </c>
    </row>
    <row r="345" spans="1:13" ht="14.45" customHeight="1" x14ac:dyDescent="0.2">
      <c r="A345" s="821" t="s">
        <v>2968</v>
      </c>
      <c r="B345" s="822" t="s">
        <v>2477</v>
      </c>
      <c r="C345" s="822" t="s">
        <v>3927</v>
      </c>
      <c r="D345" s="822" t="s">
        <v>2479</v>
      </c>
      <c r="E345" s="822" t="s">
        <v>3928</v>
      </c>
      <c r="F345" s="831"/>
      <c r="G345" s="831"/>
      <c r="H345" s="827">
        <v>0</v>
      </c>
      <c r="I345" s="831">
        <v>1</v>
      </c>
      <c r="J345" s="831">
        <v>181.94</v>
      </c>
      <c r="K345" s="827">
        <v>1</v>
      </c>
      <c r="L345" s="831">
        <v>1</v>
      </c>
      <c r="M345" s="832">
        <v>181.94</v>
      </c>
    </row>
    <row r="346" spans="1:13" ht="14.45" customHeight="1" x14ac:dyDescent="0.2">
      <c r="A346" s="821" t="s">
        <v>2968</v>
      </c>
      <c r="B346" s="822" t="s">
        <v>2488</v>
      </c>
      <c r="C346" s="822" t="s">
        <v>2489</v>
      </c>
      <c r="D346" s="822" t="s">
        <v>1183</v>
      </c>
      <c r="E346" s="822" t="s">
        <v>2490</v>
      </c>
      <c r="F346" s="831"/>
      <c r="G346" s="831"/>
      <c r="H346" s="827">
        <v>0</v>
      </c>
      <c r="I346" s="831">
        <v>2</v>
      </c>
      <c r="J346" s="831">
        <v>79.099999999999994</v>
      </c>
      <c r="K346" s="827">
        <v>1</v>
      </c>
      <c r="L346" s="831">
        <v>2</v>
      </c>
      <c r="M346" s="832">
        <v>79.099999999999994</v>
      </c>
    </row>
    <row r="347" spans="1:13" ht="14.45" customHeight="1" x14ac:dyDescent="0.2">
      <c r="A347" s="821" t="s">
        <v>2968</v>
      </c>
      <c r="B347" s="822" t="s">
        <v>2488</v>
      </c>
      <c r="C347" s="822" t="s">
        <v>2858</v>
      </c>
      <c r="D347" s="822" t="s">
        <v>1183</v>
      </c>
      <c r="E347" s="822" t="s">
        <v>2859</v>
      </c>
      <c r="F347" s="831"/>
      <c r="G347" s="831"/>
      <c r="H347" s="827">
        <v>0</v>
      </c>
      <c r="I347" s="831">
        <v>1</v>
      </c>
      <c r="J347" s="831">
        <v>118.65</v>
      </c>
      <c r="K347" s="827">
        <v>1</v>
      </c>
      <c r="L347" s="831">
        <v>1</v>
      </c>
      <c r="M347" s="832">
        <v>118.65</v>
      </c>
    </row>
    <row r="348" spans="1:13" ht="14.45" customHeight="1" x14ac:dyDescent="0.2">
      <c r="A348" s="821" t="s">
        <v>2968</v>
      </c>
      <c r="B348" s="822" t="s">
        <v>2495</v>
      </c>
      <c r="C348" s="822" t="s">
        <v>2496</v>
      </c>
      <c r="D348" s="822" t="s">
        <v>1185</v>
      </c>
      <c r="E348" s="822" t="s">
        <v>2497</v>
      </c>
      <c r="F348" s="831"/>
      <c r="G348" s="831"/>
      <c r="H348" s="827">
        <v>0</v>
      </c>
      <c r="I348" s="831">
        <v>1</v>
      </c>
      <c r="J348" s="831">
        <v>25.94</v>
      </c>
      <c r="K348" s="827">
        <v>1</v>
      </c>
      <c r="L348" s="831">
        <v>1</v>
      </c>
      <c r="M348" s="832">
        <v>25.94</v>
      </c>
    </row>
    <row r="349" spans="1:13" ht="14.45" customHeight="1" x14ac:dyDescent="0.2">
      <c r="A349" s="821" t="s">
        <v>2968</v>
      </c>
      <c r="B349" s="822" t="s">
        <v>2507</v>
      </c>
      <c r="C349" s="822" t="s">
        <v>2511</v>
      </c>
      <c r="D349" s="822" t="s">
        <v>2509</v>
      </c>
      <c r="E349" s="822" t="s">
        <v>2512</v>
      </c>
      <c r="F349" s="831"/>
      <c r="G349" s="831"/>
      <c r="H349" s="827">
        <v>0</v>
      </c>
      <c r="I349" s="831">
        <v>1</v>
      </c>
      <c r="J349" s="831">
        <v>139.77000000000001</v>
      </c>
      <c r="K349" s="827">
        <v>1</v>
      </c>
      <c r="L349" s="831">
        <v>1</v>
      </c>
      <c r="M349" s="832">
        <v>139.77000000000001</v>
      </c>
    </row>
    <row r="350" spans="1:13" ht="14.45" customHeight="1" x14ac:dyDescent="0.2">
      <c r="A350" s="821" t="s">
        <v>2968</v>
      </c>
      <c r="B350" s="822" t="s">
        <v>2507</v>
      </c>
      <c r="C350" s="822" t="s">
        <v>2513</v>
      </c>
      <c r="D350" s="822" t="s">
        <v>2509</v>
      </c>
      <c r="E350" s="822" t="s">
        <v>2514</v>
      </c>
      <c r="F350" s="831"/>
      <c r="G350" s="831"/>
      <c r="H350" s="827">
        <v>0</v>
      </c>
      <c r="I350" s="831">
        <v>6</v>
      </c>
      <c r="J350" s="831">
        <v>406.91999999999996</v>
      </c>
      <c r="K350" s="827">
        <v>1</v>
      </c>
      <c r="L350" s="831">
        <v>6</v>
      </c>
      <c r="M350" s="832">
        <v>406.91999999999996</v>
      </c>
    </row>
    <row r="351" spans="1:13" ht="14.45" customHeight="1" x14ac:dyDescent="0.2">
      <c r="A351" s="821" t="s">
        <v>2968</v>
      </c>
      <c r="B351" s="822" t="s">
        <v>2507</v>
      </c>
      <c r="C351" s="822" t="s">
        <v>2508</v>
      </c>
      <c r="D351" s="822" t="s">
        <v>2509</v>
      </c>
      <c r="E351" s="822" t="s">
        <v>2510</v>
      </c>
      <c r="F351" s="831"/>
      <c r="G351" s="831"/>
      <c r="H351" s="827">
        <v>0</v>
      </c>
      <c r="I351" s="831">
        <v>2</v>
      </c>
      <c r="J351" s="831">
        <v>74.16</v>
      </c>
      <c r="K351" s="827">
        <v>1</v>
      </c>
      <c r="L351" s="831">
        <v>2</v>
      </c>
      <c r="M351" s="832">
        <v>74.16</v>
      </c>
    </row>
    <row r="352" spans="1:13" ht="14.45" customHeight="1" x14ac:dyDescent="0.2">
      <c r="A352" s="821" t="s">
        <v>2968</v>
      </c>
      <c r="B352" s="822" t="s">
        <v>4192</v>
      </c>
      <c r="C352" s="822" t="s">
        <v>3893</v>
      </c>
      <c r="D352" s="822" t="s">
        <v>1167</v>
      </c>
      <c r="E352" s="822" t="s">
        <v>1168</v>
      </c>
      <c r="F352" s="831"/>
      <c r="G352" s="831"/>
      <c r="H352" s="827">
        <v>0</v>
      </c>
      <c r="I352" s="831">
        <v>1</v>
      </c>
      <c r="J352" s="831">
        <v>139.72999999999999</v>
      </c>
      <c r="K352" s="827">
        <v>1</v>
      </c>
      <c r="L352" s="831">
        <v>1</v>
      </c>
      <c r="M352" s="832">
        <v>139.72999999999999</v>
      </c>
    </row>
    <row r="353" spans="1:13" ht="14.45" customHeight="1" x14ac:dyDescent="0.2">
      <c r="A353" s="821" t="s">
        <v>2968</v>
      </c>
      <c r="B353" s="822" t="s">
        <v>2520</v>
      </c>
      <c r="C353" s="822" t="s">
        <v>2521</v>
      </c>
      <c r="D353" s="822" t="s">
        <v>962</v>
      </c>
      <c r="E353" s="822" t="s">
        <v>2522</v>
      </c>
      <c r="F353" s="831"/>
      <c r="G353" s="831"/>
      <c r="H353" s="827">
        <v>0</v>
      </c>
      <c r="I353" s="831">
        <v>1</v>
      </c>
      <c r="J353" s="831">
        <v>44.86</v>
      </c>
      <c r="K353" s="827">
        <v>1</v>
      </c>
      <c r="L353" s="831">
        <v>1</v>
      </c>
      <c r="M353" s="832">
        <v>44.86</v>
      </c>
    </row>
    <row r="354" spans="1:13" ht="14.45" customHeight="1" x14ac:dyDescent="0.2">
      <c r="A354" s="821" t="s">
        <v>2968</v>
      </c>
      <c r="B354" s="822" t="s">
        <v>2530</v>
      </c>
      <c r="C354" s="822" t="s">
        <v>3261</v>
      </c>
      <c r="D354" s="822" t="s">
        <v>935</v>
      </c>
      <c r="E354" s="822" t="s">
        <v>2546</v>
      </c>
      <c r="F354" s="831">
        <v>3</v>
      </c>
      <c r="G354" s="831">
        <v>147.24</v>
      </c>
      <c r="H354" s="827">
        <v>1</v>
      </c>
      <c r="I354" s="831"/>
      <c r="J354" s="831"/>
      <c r="K354" s="827">
        <v>0</v>
      </c>
      <c r="L354" s="831">
        <v>3</v>
      </c>
      <c r="M354" s="832">
        <v>147.24</v>
      </c>
    </row>
    <row r="355" spans="1:13" ht="14.45" customHeight="1" x14ac:dyDescent="0.2">
      <c r="A355" s="821" t="s">
        <v>2968</v>
      </c>
      <c r="B355" s="822" t="s">
        <v>2530</v>
      </c>
      <c r="C355" s="822" t="s">
        <v>2876</v>
      </c>
      <c r="D355" s="822" t="s">
        <v>2533</v>
      </c>
      <c r="E355" s="822" t="s">
        <v>2877</v>
      </c>
      <c r="F355" s="831"/>
      <c r="G355" s="831"/>
      <c r="H355" s="827">
        <v>0</v>
      </c>
      <c r="I355" s="831">
        <v>1</v>
      </c>
      <c r="J355" s="831">
        <v>126.27</v>
      </c>
      <c r="K355" s="827">
        <v>1</v>
      </c>
      <c r="L355" s="831">
        <v>1</v>
      </c>
      <c r="M355" s="832">
        <v>126.27</v>
      </c>
    </row>
    <row r="356" spans="1:13" ht="14.45" customHeight="1" x14ac:dyDescent="0.2">
      <c r="A356" s="821" t="s">
        <v>2968</v>
      </c>
      <c r="B356" s="822" t="s">
        <v>2530</v>
      </c>
      <c r="C356" s="822" t="s">
        <v>2535</v>
      </c>
      <c r="D356" s="822" t="s">
        <v>2533</v>
      </c>
      <c r="E356" s="822" t="s">
        <v>2536</v>
      </c>
      <c r="F356" s="831"/>
      <c r="G356" s="831"/>
      <c r="H356" s="827">
        <v>0</v>
      </c>
      <c r="I356" s="831">
        <v>1</v>
      </c>
      <c r="J356" s="831">
        <v>63.14</v>
      </c>
      <c r="K356" s="827">
        <v>1</v>
      </c>
      <c r="L356" s="831">
        <v>1</v>
      </c>
      <c r="M356" s="832">
        <v>63.14</v>
      </c>
    </row>
    <row r="357" spans="1:13" ht="14.45" customHeight="1" x14ac:dyDescent="0.2">
      <c r="A357" s="821" t="s">
        <v>2968</v>
      </c>
      <c r="B357" s="822" t="s">
        <v>2530</v>
      </c>
      <c r="C357" s="822" t="s">
        <v>2537</v>
      </c>
      <c r="D357" s="822" t="s">
        <v>2533</v>
      </c>
      <c r="E357" s="822" t="s">
        <v>2538</v>
      </c>
      <c r="F357" s="831"/>
      <c r="G357" s="831"/>
      <c r="H357" s="827">
        <v>0</v>
      </c>
      <c r="I357" s="831">
        <v>1</v>
      </c>
      <c r="J357" s="831">
        <v>49.08</v>
      </c>
      <c r="K357" s="827">
        <v>1</v>
      </c>
      <c r="L357" s="831">
        <v>1</v>
      </c>
      <c r="M357" s="832">
        <v>49.08</v>
      </c>
    </row>
    <row r="358" spans="1:13" ht="14.45" customHeight="1" x14ac:dyDescent="0.2">
      <c r="A358" s="821" t="s">
        <v>2968</v>
      </c>
      <c r="B358" s="822" t="s">
        <v>2530</v>
      </c>
      <c r="C358" s="822" t="s">
        <v>2542</v>
      </c>
      <c r="D358" s="822" t="s">
        <v>935</v>
      </c>
      <c r="E358" s="822" t="s">
        <v>936</v>
      </c>
      <c r="F358" s="831"/>
      <c r="G358" s="831"/>
      <c r="H358" s="827">
        <v>0</v>
      </c>
      <c r="I358" s="831">
        <v>1</v>
      </c>
      <c r="J358" s="831">
        <v>63.14</v>
      </c>
      <c r="K358" s="827">
        <v>1</v>
      </c>
      <c r="L358" s="831">
        <v>1</v>
      </c>
      <c r="M358" s="832">
        <v>63.14</v>
      </c>
    </row>
    <row r="359" spans="1:13" ht="14.45" customHeight="1" x14ac:dyDescent="0.2">
      <c r="A359" s="821" t="s">
        <v>2968</v>
      </c>
      <c r="B359" s="822" t="s">
        <v>2530</v>
      </c>
      <c r="C359" s="822" t="s">
        <v>2545</v>
      </c>
      <c r="D359" s="822" t="s">
        <v>935</v>
      </c>
      <c r="E359" s="822" t="s">
        <v>2546</v>
      </c>
      <c r="F359" s="831"/>
      <c r="G359" s="831"/>
      <c r="H359" s="827">
        <v>0</v>
      </c>
      <c r="I359" s="831">
        <v>2</v>
      </c>
      <c r="J359" s="831">
        <v>98.16</v>
      </c>
      <c r="K359" s="827">
        <v>1</v>
      </c>
      <c r="L359" s="831">
        <v>2</v>
      </c>
      <c r="M359" s="832">
        <v>98.16</v>
      </c>
    </row>
    <row r="360" spans="1:13" ht="14.45" customHeight="1" x14ac:dyDescent="0.2">
      <c r="A360" s="821" t="s">
        <v>2968</v>
      </c>
      <c r="B360" s="822" t="s">
        <v>2530</v>
      </c>
      <c r="C360" s="822" t="s">
        <v>2544</v>
      </c>
      <c r="D360" s="822" t="s">
        <v>935</v>
      </c>
      <c r="E360" s="822" t="s">
        <v>937</v>
      </c>
      <c r="F360" s="831"/>
      <c r="G360" s="831"/>
      <c r="H360" s="827">
        <v>0</v>
      </c>
      <c r="I360" s="831">
        <v>1</v>
      </c>
      <c r="J360" s="831">
        <v>115.33</v>
      </c>
      <c r="K360" s="827">
        <v>1</v>
      </c>
      <c r="L360" s="831">
        <v>1</v>
      </c>
      <c r="M360" s="832">
        <v>115.33</v>
      </c>
    </row>
    <row r="361" spans="1:13" ht="14.45" customHeight="1" x14ac:dyDescent="0.2">
      <c r="A361" s="821" t="s">
        <v>2968</v>
      </c>
      <c r="B361" s="822" t="s">
        <v>2625</v>
      </c>
      <c r="C361" s="822" t="s">
        <v>2626</v>
      </c>
      <c r="D361" s="822" t="s">
        <v>616</v>
      </c>
      <c r="E361" s="822" t="s">
        <v>617</v>
      </c>
      <c r="F361" s="831"/>
      <c r="G361" s="831"/>
      <c r="H361" s="827">
        <v>0</v>
      </c>
      <c r="I361" s="831">
        <v>9</v>
      </c>
      <c r="J361" s="831">
        <v>195.84</v>
      </c>
      <c r="K361" s="827">
        <v>1</v>
      </c>
      <c r="L361" s="831">
        <v>9</v>
      </c>
      <c r="M361" s="832">
        <v>195.84</v>
      </c>
    </row>
    <row r="362" spans="1:13" ht="14.45" customHeight="1" x14ac:dyDescent="0.2">
      <c r="A362" s="821" t="s">
        <v>2968</v>
      </c>
      <c r="B362" s="822" t="s">
        <v>2651</v>
      </c>
      <c r="C362" s="822" t="s">
        <v>2652</v>
      </c>
      <c r="D362" s="822" t="s">
        <v>1280</v>
      </c>
      <c r="E362" s="822" t="s">
        <v>1282</v>
      </c>
      <c r="F362" s="831"/>
      <c r="G362" s="831"/>
      <c r="H362" s="827"/>
      <c r="I362" s="831">
        <v>23</v>
      </c>
      <c r="J362" s="831">
        <v>0</v>
      </c>
      <c r="K362" s="827"/>
      <c r="L362" s="831">
        <v>23</v>
      </c>
      <c r="M362" s="832">
        <v>0</v>
      </c>
    </row>
    <row r="363" spans="1:13" ht="14.45" customHeight="1" x14ac:dyDescent="0.2">
      <c r="A363" s="821" t="s">
        <v>2968</v>
      </c>
      <c r="B363" s="822" t="s">
        <v>2663</v>
      </c>
      <c r="C363" s="822" t="s">
        <v>2664</v>
      </c>
      <c r="D363" s="822" t="s">
        <v>2665</v>
      </c>
      <c r="E363" s="822" t="s">
        <v>2666</v>
      </c>
      <c r="F363" s="831"/>
      <c r="G363" s="831"/>
      <c r="H363" s="827">
        <v>0</v>
      </c>
      <c r="I363" s="831">
        <v>1</v>
      </c>
      <c r="J363" s="831">
        <v>366.31</v>
      </c>
      <c r="K363" s="827">
        <v>1</v>
      </c>
      <c r="L363" s="831">
        <v>1</v>
      </c>
      <c r="M363" s="832">
        <v>366.31</v>
      </c>
    </row>
    <row r="364" spans="1:13" ht="14.45" customHeight="1" x14ac:dyDescent="0.2">
      <c r="A364" s="821" t="s">
        <v>2968</v>
      </c>
      <c r="B364" s="822" t="s">
        <v>2669</v>
      </c>
      <c r="C364" s="822" t="s">
        <v>2670</v>
      </c>
      <c r="D364" s="822" t="s">
        <v>2671</v>
      </c>
      <c r="E364" s="822" t="s">
        <v>2672</v>
      </c>
      <c r="F364" s="831"/>
      <c r="G364" s="831"/>
      <c r="H364" s="827">
        <v>0</v>
      </c>
      <c r="I364" s="831">
        <v>2</v>
      </c>
      <c r="J364" s="831">
        <v>226.32</v>
      </c>
      <c r="K364" s="827">
        <v>1</v>
      </c>
      <c r="L364" s="831">
        <v>2</v>
      </c>
      <c r="M364" s="832">
        <v>226.32</v>
      </c>
    </row>
    <row r="365" spans="1:13" ht="14.45" customHeight="1" x14ac:dyDescent="0.2">
      <c r="A365" s="821" t="s">
        <v>2968</v>
      </c>
      <c r="B365" s="822" t="s">
        <v>2669</v>
      </c>
      <c r="C365" s="822" t="s">
        <v>2675</v>
      </c>
      <c r="D365" s="822" t="s">
        <v>2671</v>
      </c>
      <c r="E365" s="822" t="s">
        <v>2676</v>
      </c>
      <c r="F365" s="831"/>
      <c r="G365" s="831"/>
      <c r="H365" s="827">
        <v>0</v>
      </c>
      <c r="I365" s="831">
        <v>1</v>
      </c>
      <c r="J365" s="831">
        <v>339.47</v>
      </c>
      <c r="K365" s="827">
        <v>1</v>
      </c>
      <c r="L365" s="831">
        <v>1</v>
      </c>
      <c r="M365" s="832">
        <v>339.47</v>
      </c>
    </row>
    <row r="366" spans="1:13" ht="14.45" customHeight="1" x14ac:dyDescent="0.2">
      <c r="A366" s="821" t="s">
        <v>2968</v>
      </c>
      <c r="B366" s="822" t="s">
        <v>2683</v>
      </c>
      <c r="C366" s="822" t="s">
        <v>2684</v>
      </c>
      <c r="D366" s="822" t="s">
        <v>1345</v>
      </c>
      <c r="E366" s="822" t="s">
        <v>1346</v>
      </c>
      <c r="F366" s="831"/>
      <c r="G366" s="831"/>
      <c r="H366" s="827">
        <v>0</v>
      </c>
      <c r="I366" s="831">
        <v>1</v>
      </c>
      <c r="J366" s="831">
        <v>1286.6199999999999</v>
      </c>
      <c r="K366" s="827">
        <v>1</v>
      </c>
      <c r="L366" s="831">
        <v>1</v>
      </c>
      <c r="M366" s="832">
        <v>1286.6199999999999</v>
      </c>
    </row>
    <row r="367" spans="1:13" ht="14.45" customHeight="1" x14ac:dyDescent="0.2">
      <c r="A367" s="821" t="s">
        <v>2968</v>
      </c>
      <c r="B367" s="822" t="s">
        <v>2687</v>
      </c>
      <c r="C367" s="822" t="s">
        <v>2690</v>
      </c>
      <c r="D367" s="822" t="s">
        <v>1258</v>
      </c>
      <c r="E367" s="822" t="s">
        <v>2691</v>
      </c>
      <c r="F367" s="831"/>
      <c r="G367" s="831"/>
      <c r="H367" s="827">
        <v>0</v>
      </c>
      <c r="I367" s="831">
        <v>1</v>
      </c>
      <c r="J367" s="831">
        <v>212.45</v>
      </c>
      <c r="K367" s="827">
        <v>1</v>
      </c>
      <c r="L367" s="831">
        <v>1</v>
      </c>
      <c r="M367" s="832">
        <v>212.45</v>
      </c>
    </row>
    <row r="368" spans="1:13" ht="14.45" customHeight="1" x14ac:dyDescent="0.2">
      <c r="A368" s="821" t="s">
        <v>2968</v>
      </c>
      <c r="B368" s="822" t="s">
        <v>2713</v>
      </c>
      <c r="C368" s="822" t="s">
        <v>2717</v>
      </c>
      <c r="D368" s="822" t="s">
        <v>2715</v>
      </c>
      <c r="E368" s="822" t="s">
        <v>2718</v>
      </c>
      <c r="F368" s="831"/>
      <c r="G368" s="831"/>
      <c r="H368" s="827">
        <v>0</v>
      </c>
      <c r="I368" s="831">
        <v>1</v>
      </c>
      <c r="J368" s="831">
        <v>11.71</v>
      </c>
      <c r="K368" s="827">
        <v>1</v>
      </c>
      <c r="L368" s="831">
        <v>1</v>
      </c>
      <c r="M368" s="832">
        <v>11.71</v>
      </c>
    </row>
    <row r="369" spans="1:13" ht="14.45" customHeight="1" x14ac:dyDescent="0.2">
      <c r="A369" s="821" t="s">
        <v>2968</v>
      </c>
      <c r="B369" s="822" t="s">
        <v>2719</v>
      </c>
      <c r="C369" s="822" t="s">
        <v>2720</v>
      </c>
      <c r="D369" s="822" t="s">
        <v>1597</v>
      </c>
      <c r="E369" s="822" t="s">
        <v>2721</v>
      </c>
      <c r="F369" s="831"/>
      <c r="G369" s="831"/>
      <c r="H369" s="827"/>
      <c r="I369" s="831">
        <v>2</v>
      </c>
      <c r="J369" s="831">
        <v>0</v>
      </c>
      <c r="K369" s="827"/>
      <c r="L369" s="831">
        <v>2</v>
      </c>
      <c r="M369" s="832">
        <v>0</v>
      </c>
    </row>
    <row r="370" spans="1:13" ht="14.45" customHeight="1" x14ac:dyDescent="0.2">
      <c r="A370" s="821" t="s">
        <v>2968</v>
      </c>
      <c r="B370" s="822" t="s">
        <v>4190</v>
      </c>
      <c r="C370" s="822" t="s">
        <v>3887</v>
      </c>
      <c r="D370" s="822" t="s">
        <v>766</v>
      </c>
      <c r="E370" s="822" t="s">
        <v>770</v>
      </c>
      <c r="F370" s="831"/>
      <c r="G370" s="831"/>
      <c r="H370" s="827">
        <v>0</v>
      </c>
      <c r="I370" s="831">
        <v>1</v>
      </c>
      <c r="J370" s="831">
        <v>132</v>
      </c>
      <c r="K370" s="827">
        <v>1</v>
      </c>
      <c r="L370" s="831">
        <v>1</v>
      </c>
      <c r="M370" s="832">
        <v>132</v>
      </c>
    </row>
    <row r="371" spans="1:13" ht="14.45" customHeight="1" x14ac:dyDescent="0.2">
      <c r="A371" s="821" t="s">
        <v>2968</v>
      </c>
      <c r="B371" s="822" t="s">
        <v>4190</v>
      </c>
      <c r="C371" s="822" t="s">
        <v>3888</v>
      </c>
      <c r="D371" s="822" t="s">
        <v>769</v>
      </c>
      <c r="E371" s="822" t="s">
        <v>770</v>
      </c>
      <c r="F371" s="831"/>
      <c r="G371" s="831"/>
      <c r="H371" s="827">
        <v>0</v>
      </c>
      <c r="I371" s="831">
        <v>1</v>
      </c>
      <c r="J371" s="831">
        <v>132</v>
      </c>
      <c r="K371" s="827">
        <v>1</v>
      </c>
      <c r="L371" s="831">
        <v>1</v>
      </c>
      <c r="M371" s="832">
        <v>132</v>
      </c>
    </row>
    <row r="372" spans="1:13" ht="14.45" customHeight="1" x14ac:dyDescent="0.2">
      <c r="A372" s="821" t="s">
        <v>2968</v>
      </c>
      <c r="B372" s="822" t="s">
        <v>4194</v>
      </c>
      <c r="C372" s="822" t="s">
        <v>3924</v>
      </c>
      <c r="D372" s="822" t="s">
        <v>3925</v>
      </c>
      <c r="E372" s="822" t="s">
        <v>770</v>
      </c>
      <c r="F372" s="831"/>
      <c r="G372" s="831"/>
      <c r="H372" s="827">
        <v>0</v>
      </c>
      <c r="I372" s="831">
        <v>1</v>
      </c>
      <c r="J372" s="831">
        <v>132</v>
      </c>
      <c r="K372" s="827">
        <v>1</v>
      </c>
      <c r="L372" s="831">
        <v>1</v>
      </c>
      <c r="M372" s="832">
        <v>132</v>
      </c>
    </row>
    <row r="373" spans="1:13" ht="14.45" customHeight="1" x14ac:dyDescent="0.2">
      <c r="A373" s="821" t="s">
        <v>2968</v>
      </c>
      <c r="B373" s="822" t="s">
        <v>2723</v>
      </c>
      <c r="C373" s="822" t="s">
        <v>2724</v>
      </c>
      <c r="D373" s="822" t="s">
        <v>2725</v>
      </c>
      <c r="E373" s="822" t="s">
        <v>2726</v>
      </c>
      <c r="F373" s="831"/>
      <c r="G373" s="831"/>
      <c r="H373" s="827">
        <v>0</v>
      </c>
      <c r="I373" s="831">
        <v>1</v>
      </c>
      <c r="J373" s="831">
        <v>122.96</v>
      </c>
      <c r="K373" s="827">
        <v>1</v>
      </c>
      <c r="L373" s="831">
        <v>1</v>
      </c>
      <c r="M373" s="832">
        <v>122.96</v>
      </c>
    </row>
    <row r="374" spans="1:13" ht="14.45" customHeight="1" x14ac:dyDescent="0.2">
      <c r="A374" s="821" t="s">
        <v>2968</v>
      </c>
      <c r="B374" s="822" t="s">
        <v>2727</v>
      </c>
      <c r="C374" s="822" t="s">
        <v>2728</v>
      </c>
      <c r="D374" s="822" t="s">
        <v>2729</v>
      </c>
      <c r="E374" s="822" t="s">
        <v>849</v>
      </c>
      <c r="F374" s="831">
        <v>1</v>
      </c>
      <c r="G374" s="831">
        <v>123.2</v>
      </c>
      <c r="H374" s="827">
        <v>1</v>
      </c>
      <c r="I374" s="831"/>
      <c r="J374" s="831"/>
      <c r="K374" s="827">
        <v>0</v>
      </c>
      <c r="L374" s="831">
        <v>1</v>
      </c>
      <c r="M374" s="832">
        <v>123.2</v>
      </c>
    </row>
    <row r="375" spans="1:13" ht="14.45" customHeight="1" x14ac:dyDescent="0.2">
      <c r="A375" s="821" t="s">
        <v>2968</v>
      </c>
      <c r="B375" s="822" t="s">
        <v>2751</v>
      </c>
      <c r="C375" s="822" t="s">
        <v>3722</v>
      </c>
      <c r="D375" s="822" t="s">
        <v>686</v>
      </c>
      <c r="E375" s="822" t="s">
        <v>2754</v>
      </c>
      <c r="F375" s="831"/>
      <c r="G375" s="831"/>
      <c r="H375" s="827">
        <v>0</v>
      </c>
      <c r="I375" s="831">
        <v>1</v>
      </c>
      <c r="J375" s="831">
        <v>103.8</v>
      </c>
      <c r="K375" s="827">
        <v>1</v>
      </c>
      <c r="L375" s="831">
        <v>1</v>
      </c>
      <c r="M375" s="832">
        <v>103.8</v>
      </c>
    </row>
    <row r="376" spans="1:13" ht="14.45" customHeight="1" x14ac:dyDescent="0.2">
      <c r="A376" s="821" t="s">
        <v>2968</v>
      </c>
      <c r="B376" s="822" t="s">
        <v>2751</v>
      </c>
      <c r="C376" s="822" t="s">
        <v>2930</v>
      </c>
      <c r="D376" s="822" t="s">
        <v>1810</v>
      </c>
      <c r="E376" s="822" t="s">
        <v>1811</v>
      </c>
      <c r="F376" s="831"/>
      <c r="G376" s="831"/>
      <c r="H376" s="827">
        <v>0</v>
      </c>
      <c r="I376" s="831">
        <v>1</v>
      </c>
      <c r="J376" s="831">
        <v>86.5</v>
      </c>
      <c r="K376" s="827">
        <v>1</v>
      </c>
      <c r="L376" s="831">
        <v>1</v>
      </c>
      <c r="M376" s="832">
        <v>86.5</v>
      </c>
    </row>
    <row r="377" spans="1:13" ht="14.45" customHeight="1" x14ac:dyDescent="0.2">
      <c r="A377" s="821" t="s">
        <v>2968</v>
      </c>
      <c r="B377" s="822" t="s">
        <v>2751</v>
      </c>
      <c r="C377" s="822" t="s">
        <v>2752</v>
      </c>
      <c r="D377" s="822" t="s">
        <v>2753</v>
      </c>
      <c r="E377" s="822" t="s">
        <v>2754</v>
      </c>
      <c r="F377" s="831"/>
      <c r="G377" s="831"/>
      <c r="H377" s="827">
        <v>0</v>
      </c>
      <c r="I377" s="831">
        <v>1</v>
      </c>
      <c r="J377" s="831">
        <v>103.8</v>
      </c>
      <c r="K377" s="827">
        <v>1</v>
      </c>
      <c r="L377" s="831">
        <v>1</v>
      </c>
      <c r="M377" s="832">
        <v>103.8</v>
      </c>
    </row>
    <row r="378" spans="1:13" ht="14.45" customHeight="1" x14ac:dyDescent="0.2">
      <c r="A378" s="821" t="s">
        <v>2968</v>
      </c>
      <c r="B378" s="822" t="s">
        <v>2760</v>
      </c>
      <c r="C378" s="822" t="s">
        <v>3942</v>
      </c>
      <c r="D378" s="822" t="s">
        <v>2105</v>
      </c>
      <c r="E378" s="822" t="s">
        <v>2106</v>
      </c>
      <c r="F378" s="831"/>
      <c r="G378" s="831"/>
      <c r="H378" s="827">
        <v>0</v>
      </c>
      <c r="I378" s="831">
        <v>1</v>
      </c>
      <c r="J378" s="831">
        <v>63.75</v>
      </c>
      <c r="K378" s="827">
        <v>1</v>
      </c>
      <c r="L378" s="831">
        <v>1</v>
      </c>
      <c r="M378" s="832">
        <v>63.75</v>
      </c>
    </row>
    <row r="379" spans="1:13" ht="14.45" customHeight="1" x14ac:dyDescent="0.2">
      <c r="A379" s="821" t="s">
        <v>2968</v>
      </c>
      <c r="B379" s="822" t="s">
        <v>2773</v>
      </c>
      <c r="C379" s="822" t="s">
        <v>2774</v>
      </c>
      <c r="D379" s="822" t="s">
        <v>1593</v>
      </c>
      <c r="E379" s="822" t="s">
        <v>703</v>
      </c>
      <c r="F379" s="831"/>
      <c r="G379" s="831"/>
      <c r="H379" s="827">
        <v>0</v>
      </c>
      <c r="I379" s="831">
        <v>1</v>
      </c>
      <c r="J379" s="831">
        <v>58.77</v>
      </c>
      <c r="K379" s="827">
        <v>1</v>
      </c>
      <c r="L379" s="831">
        <v>1</v>
      </c>
      <c r="M379" s="832">
        <v>58.77</v>
      </c>
    </row>
    <row r="380" spans="1:13" ht="14.45" customHeight="1" x14ac:dyDescent="0.2">
      <c r="A380" s="821" t="s">
        <v>2968</v>
      </c>
      <c r="B380" s="822" t="s">
        <v>2781</v>
      </c>
      <c r="C380" s="822" t="s">
        <v>2782</v>
      </c>
      <c r="D380" s="822" t="s">
        <v>1662</v>
      </c>
      <c r="E380" s="822" t="s">
        <v>1663</v>
      </c>
      <c r="F380" s="831"/>
      <c r="G380" s="831"/>
      <c r="H380" s="827">
        <v>0</v>
      </c>
      <c r="I380" s="831">
        <v>11</v>
      </c>
      <c r="J380" s="831">
        <v>14280.310000000001</v>
      </c>
      <c r="K380" s="827">
        <v>1</v>
      </c>
      <c r="L380" s="831">
        <v>11</v>
      </c>
      <c r="M380" s="832">
        <v>14280.310000000001</v>
      </c>
    </row>
    <row r="381" spans="1:13" ht="14.45" customHeight="1" x14ac:dyDescent="0.2">
      <c r="A381" s="821" t="s">
        <v>2968</v>
      </c>
      <c r="B381" s="822" t="s">
        <v>2363</v>
      </c>
      <c r="C381" s="822" t="s">
        <v>3232</v>
      </c>
      <c r="D381" s="822" t="s">
        <v>889</v>
      </c>
      <c r="E381" s="822" t="s">
        <v>3233</v>
      </c>
      <c r="F381" s="831"/>
      <c r="G381" s="831"/>
      <c r="H381" s="827">
        <v>0</v>
      </c>
      <c r="I381" s="831">
        <v>9</v>
      </c>
      <c r="J381" s="831">
        <v>13904.91</v>
      </c>
      <c r="K381" s="827">
        <v>1</v>
      </c>
      <c r="L381" s="831">
        <v>9</v>
      </c>
      <c r="M381" s="832">
        <v>13904.91</v>
      </c>
    </row>
    <row r="382" spans="1:13" ht="14.45" customHeight="1" x14ac:dyDescent="0.2">
      <c r="A382" s="821" t="s">
        <v>2968</v>
      </c>
      <c r="B382" s="822" t="s">
        <v>2306</v>
      </c>
      <c r="C382" s="822" t="s">
        <v>3809</v>
      </c>
      <c r="D382" s="822" t="s">
        <v>1094</v>
      </c>
      <c r="E382" s="822" t="s">
        <v>3810</v>
      </c>
      <c r="F382" s="831"/>
      <c r="G382" s="831"/>
      <c r="H382" s="827">
        <v>0</v>
      </c>
      <c r="I382" s="831">
        <v>2</v>
      </c>
      <c r="J382" s="831">
        <v>331.26</v>
      </c>
      <c r="K382" s="827">
        <v>1</v>
      </c>
      <c r="L382" s="831">
        <v>2</v>
      </c>
      <c r="M382" s="832">
        <v>331.26</v>
      </c>
    </row>
    <row r="383" spans="1:13" ht="14.45" customHeight="1" x14ac:dyDescent="0.2">
      <c r="A383" s="821" t="s">
        <v>2969</v>
      </c>
      <c r="B383" s="822" t="s">
        <v>2584</v>
      </c>
      <c r="C383" s="822" t="s">
        <v>2585</v>
      </c>
      <c r="D383" s="822" t="s">
        <v>2586</v>
      </c>
      <c r="E383" s="822" t="s">
        <v>2587</v>
      </c>
      <c r="F383" s="831"/>
      <c r="G383" s="831"/>
      <c r="H383" s="827">
        <v>0</v>
      </c>
      <c r="I383" s="831">
        <v>1</v>
      </c>
      <c r="J383" s="831">
        <v>56.06</v>
      </c>
      <c r="K383" s="827">
        <v>1</v>
      </c>
      <c r="L383" s="831">
        <v>1</v>
      </c>
      <c r="M383" s="832">
        <v>56.06</v>
      </c>
    </row>
    <row r="384" spans="1:13" ht="14.45" customHeight="1" x14ac:dyDescent="0.2">
      <c r="A384" s="821" t="s">
        <v>2970</v>
      </c>
      <c r="B384" s="822" t="s">
        <v>2292</v>
      </c>
      <c r="C384" s="822" t="s">
        <v>2295</v>
      </c>
      <c r="D384" s="822" t="s">
        <v>785</v>
      </c>
      <c r="E384" s="822" t="s">
        <v>2296</v>
      </c>
      <c r="F384" s="831"/>
      <c r="G384" s="831"/>
      <c r="H384" s="827">
        <v>0</v>
      </c>
      <c r="I384" s="831">
        <v>10</v>
      </c>
      <c r="J384" s="831">
        <v>151.93</v>
      </c>
      <c r="K384" s="827">
        <v>1</v>
      </c>
      <c r="L384" s="831">
        <v>10</v>
      </c>
      <c r="M384" s="832">
        <v>151.93</v>
      </c>
    </row>
    <row r="385" spans="1:13" ht="14.45" customHeight="1" x14ac:dyDescent="0.2">
      <c r="A385" s="821" t="s">
        <v>2970</v>
      </c>
      <c r="B385" s="822" t="s">
        <v>2321</v>
      </c>
      <c r="C385" s="822" t="s">
        <v>3454</v>
      </c>
      <c r="D385" s="822" t="s">
        <v>3455</v>
      </c>
      <c r="E385" s="822" t="s">
        <v>840</v>
      </c>
      <c r="F385" s="831">
        <v>1</v>
      </c>
      <c r="G385" s="831">
        <v>43.21</v>
      </c>
      <c r="H385" s="827">
        <v>1</v>
      </c>
      <c r="I385" s="831"/>
      <c r="J385" s="831"/>
      <c r="K385" s="827">
        <v>0</v>
      </c>
      <c r="L385" s="831">
        <v>1</v>
      </c>
      <c r="M385" s="832">
        <v>43.21</v>
      </c>
    </row>
    <row r="386" spans="1:13" ht="14.45" customHeight="1" x14ac:dyDescent="0.2">
      <c r="A386" s="821" t="s">
        <v>2970</v>
      </c>
      <c r="B386" s="822" t="s">
        <v>2321</v>
      </c>
      <c r="C386" s="822" t="s">
        <v>2328</v>
      </c>
      <c r="D386" s="822" t="s">
        <v>2323</v>
      </c>
      <c r="E386" s="822" t="s">
        <v>2329</v>
      </c>
      <c r="F386" s="831"/>
      <c r="G386" s="831"/>
      <c r="H386" s="827">
        <v>0</v>
      </c>
      <c r="I386" s="831">
        <v>2</v>
      </c>
      <c r="J386" s="831">
        <v>146.9</v>
      </c>
      <c r="K386" s="827">
        <v>1</v>
      </c>
      <c r="L386" s="831">
        <v>2</v>
      </c>
      <c r="M386" s="832">
        <v>146.9</v>
      </c>
    </row>
    <row r="387" spans="1:13" ht="14.45" customHeight="1" x14ac:dyDescent="0.2">
      <c r="A387" s="821" t="s">
        <v>2970</v>
      </c>
      <c r="B387" s="822" t="s">
        <v>2321</v>
      </c>
      <c r="C387" s="822" t="s">
        <v>2326</v>
      </c>
      <c r="D387" s="822" t="s">
        <v>2323</v>
      </c>
      <c r="E387" s="822" t="s">
        <v>2327</v>
      </c>
      <c r="F387" s="831"/>
      <c r="G387" s="831"/>
      <c r="H387" s="827">
        <v>0</v>
      </c>
      <c r="I387" s="831">
        <v>2</v>
      </c>
      <c r="J387" s="831">
        <v>86.42</v>
      </c>
      <c r="K387" s="827">
        <v>1</v>
      </c>
      <c r="L387" s="831">
        <v>2</v>
      </c>
      <c r="M387" s="832">
        <v>86.42</v>
      </c>
    </row>
    <row r="388" spans="1:13" ht="14.45" customHeight="1" x14ac:dyDescent="0.2">
      <c r="A388" s="821" t="s">
        <v>2970</v>
      </c>
      <c r="B388" s="822" t="s">
        <v>2321</v>
      </c>
      <c r="C388" s="822" t="s">
        <v>4076</v>
      </c>
      <c r="D388" s="822" t="s">
        <v>3457</v>
      </c>
      <c r="E388" s="822" t="s">
        <v>2324</v>
      </c>
      <c r="F388" s="831">
        <v>1</v>
      </c>
      <c r="G388" s="831">
        <v>86.41</v>
      </c>
      <c r="H388" s="827">
        <v>1</v>
      </c>
      <c r="I388" s="831"/>
      <c r="J388" s="831"/>
      <c r="K388" s="827">
        <v>0</v>
      </c>
      <c r="L388" s="831">
        <v>1</v>
      </c>
      <c r="M388" s="832">
        <v>86.41</v>
      </c>
    </row>
    <row r="389" spans="1:13" ht="14.45" customHeight="1" x14ac:dyDescent="0.2">
      <c r="A389" s="821" t="s">
        <v>2970</v>
      </c>
      <c r="B389" s="822" t="s">
        <v>2335</v>
      </c>
      <c r="C389" s="822" t="s">
        <v>2336</v>
      </c>
      <c r="D389" s="822" t="s">
        <v>2337</v>
      </c>
      <c r="E389" s="822" t="s">
        <v>2338</v>
      </c>
      <c r="F389" s="831"/>
      <c r="G389" s="831"/>
      <c r="H389" s="827">
        <v>0</v>
      </c>
      <c r="I389" s="831">
        <v>2</v>
      </c>
      <c r="J389" s="831">
        <v>187.5</v>
      </c>
      <c r="K389" s="827">
        <v>1</v>
      </c>
      <c r="L389" s="831">
        <v>2</v>
      </c>
      <c r="M389" s="832">
        <v>187.5</v>
      </c>
    </row>
    <row r="390" spans="1:13" ht="14.45" customHeight="1" x14ac:dyDescent="0.2">
      <c r="A390" s="821" t="s">
        <v>2970</v>
      </c>
      <c r="B390" s="822" t="s">
        <v>2335</v>
      </c>
      <c r="C390" s="822" t="s">
        <v>2341</v>
      </c>
      <c r="D390" s="822" t="s">
        <v>2342</v>
      </c>
      <c r="E390" s="822" t="s">
        <v>2343</v>
      </c>
      <c r="F390" s="831"/>
      <c r="G390" s="831"/>
      <c r="H390" s="827">
        <v>0</v>
      </c>
      <c r="I390" s="831">
        <v>4</v>
      </c>
      <c r="J390" s="831">
        <v>482.44</v>
      </c>
      <c r="K390" s="827">
        <v>1</v>
      </c>
      <c r="L390" s="831">
        <v>4</v>
      </c>
      <c r="M390" s="832">
        <v>482.44</v>
      </c>
    </row>
    <row r="391" spans="1:13" ht="14.45" customHeight="1" x14ac:dyDescent="0.2">
      <c r="A391" s="821" t="s">
        <v>2970</v>
      </c>
      <c r="B391" s="822" t="s">
        <v>2344</v>
      </c>
      <c r="C391" s="822" t="s">
        <v>4081</v>
      </c>
      <c r="D391" s="822" t="s">
        <v>981</v>
      </c>
      <c r="E391" s="822" t="s">
        <v>4082</v>
      </c>
      <c r="F391" s="831"/>
      <c r="G391" s="831"/>
      <c r="H391" s="827">
        <v>0</v>
      </c>
      <c r="I391" s="831">
        <v>2</v>
      </c>
      <c r="J391" s="831">
        <v>2771.24</v>
      </c>
      <c r="K391" s="827">
        <v>1</v>
      </c>
      <c r="L391" s="831">
        <v>2</v>
      </c>
      <c r="M391" s="832">
        <v>2771.24</v>
      </c>
    </row>
    <row r="392" spans="1:13" ht="14.45" customHeight="1" x14ac:dyDescent="0.2">
      <c r="A392" s="821" t="s">
        <v>2970</v>
      </c>
      <c r="B392" s="822" t="s">
        <v>2344</v>
      </c>
      <c r="C392" s="822" t="s">
        <v>2353</v>
      </c>
      <c r="D392" s="822" t="s">
        <v>976</v>
      </c>
      <c r="E392" s="822" t="s">
        <v>2354</v>
      </c>
      <c r="F392" s="831"/>
      <c r="G392" s="831"/>
      <c r="H392" s="827">
        <v>0</v>
      </c>
      <c r="I392" s="831">
        <v>5</v>
      </c>
      <c r="J392" s="831">
        <v>3681.6500000000005</v>
      </c>
      <c r="K392" s="827">
        <v>1</v>
      </c>
      <c r="L392" s="831">
        <v>5</v>
      </c>
      <c r="M392" s="832">
        <v>3681.6500000000005</v>
      </c>
    </row>
    <row r="393" spans="1:13" ht="14.45" customHeight="1" x14ac:dyDescent="0.2">
      <c r="A393" s="821" t="s">
        <v>2970</v>
      </c>
      <c r="B393" s="822" t="s">
        <v>2344</v>
      </c>
      <c r="C393" s="822" t="s">
        <v>2355</v>
      </c>
      <c r="D393" s="822" t="s">
        <v>976</v>
      </c>
      <c r="E393" s="822" t="s">
        <v>2356</v>
      </c>
      <c r="F393" s="831"/>
      <c r="G393" s="831"/>
      <c r="H393" s="827">
        <v>0</v>
      </c>
      <c r="I393" s="831">
        <v>3</v>
      </c>
      <c r="J393" s="831">
        <v>1472.67</v>
      </c>
      <c r="K393" s="827">
        <v>1</v>
      </c>
      <c r="L393" s="831">
        <v>3</v>
      </c>
      <c r="M393" s="832">
        <v>1472.67</v>
      </c>
    </row>
    <row r="394" spans="1:13" ht="14.45" customHeight="1" x14ac:dyDescent="0.2">
      <c r="A394" s="821" t="s">
        <v>2970</v>
      </c>
      <c r="B394" s="822" t="s">
        <v>2357</v>
      </c>
      <c r="C394" s="822" t="s">
        <v>2358</v>
      </c>
      <c r="D394" s="822" t="s">
        <v>2359</v>
      </c>
      <c r="E394" s="822" t="s">
        <v>2360</v>
      </c>
      <c r="F394" s="831"/>
      <c r="G394" s="831"/>
      <c r="H394" s="827">
        <v>0</v>
      </c>
      <c r="I394" s="831">
        <v>2</v>
      </c>
      <c r="J394" s="831">
        <v>186.86</v>
      </c>
      <c r="K394" s="827">
        <v>1</v>
      </c>
      <c r="L394" s="831">
        <v>2</v>
      </c>
      <c r="M394" s="832">
        <v>186.86</v>
      </c>
    </row>
    <row r="395" spans="1:13" ht="14.45" customHeight="1" x14ac:dyDescent="0.2">
      <c r="A395" s="821" t="s">
        <v>2970</v>
      </c>
      <c r="B395" s="822" t="s">
        <v>2382</v>
      </c>
      <c r="C395" s="822" t="s">
        <v>2388</v>
      </c>
      <c r="D395" s="822" t="s">
        <v>2384</v>
      </c>
      <c r="E395" s="822" t="s">
        <v>2389</v>
      </c>
      <c r="F395" s="831"/>
      <c r="G395" s="831"/>
      <c r="H395" s="827">
        <v>0</v>
      </c>
      <c r="I395" s="831">
        <v>1</v>
      </c>
      <c r="J395" s="831">
        <v>140.59</v>
      </c>
      <c r="K395" s="827">
        <v>1</v>
      </c>
      <c r="L395" s="831">
        <v>1</v>
      </c>
      <c r="M395" s="832">
        <v>140.59</v>
      </c>
    </row>
    <row r="396" spans="1:13" ht="14.45" customHeight="1" x14ac:dyDescent="0.2">
      <c r="A396" s="821" t="s">
        <v>2970</v>
      </c>
      <c r="B396" s="822" t="s">
        <v>2390</v>
      </c>
      <c r="C396" s="822" t="s">
        <v>2391</v>
      </c>
      <c r="D396" s="822" t="s">
        <v>2392</v>
      </c>
      <c r="E396" s="822" t="s">
        <v>2393</v>
      </c>
      <c r="F396" s="831"/>
      <c r="G396" s="831"/>
      <c r="H396" s="827">
        <v>0</v>
      </c>
      <c r="I396" s="831">
        <v>1</v>
      </c>
      <c r="J396" s="831">
        <v>300.31</v>
      </c>
      <c r="K396" s="827">
        <v>1</v>
      </c>
      <c r="L396" s="831">
        <v>1</v>
      </c>
      <c r="M396" s="832">
        <v>300.31</v>
      </c>
    </row>
    <row r="397" spans="1:13" ht="14.45" customHeight="1" x14ac:dyDescent="0.2">
      <c r="A397" s="821" t="s">
        <v>2970</v>
      </c>
      <c r="B397" s="822" t="s">
        <v>2390</v>
      </c>
      <c r="C397" s="822" t="s">
        <v>4059</v>
      </c>
      <c r="D397" s="822" t="s">
        <v>2392</v>
      </c>
      <c r="E397" s="822" t="s">
        <v>2333</v>
      </c>
      <c r="F397" s="831">
        <v>1</v>
      </c>
      <c r="G397" s="831">
        <v>50.05</v>
      </c>
      <c r="H397" s="827">
        <v>1</v>
      </c>
      <c r="I397" s="831"/>
      <c r="J397" s="831"/>
      <c r="K397" s="827">
        <v>0</v>
      </c>
      <c r="L397" s="831">
        <v>1</v>
      </c>
      <c r="M397" s="832">
        <v>50.05</v>
      </c>
    </row>
    <row r="398" spans="1:13" ht="14.45" customHeight="1" x14ac:dyDescent="0.2">
      <c r="A398" s="821" t="s">
        <v>2970</v>
      </c>
      <c r="B398" s="822" t="s">
        <v>2398</v>
      </c>
      <c r="C398" s="822" t="s">
        <v>2400</v>
      </c>
      <c r="D398" s="822" t="s">
        <v>2401</v>
      </c>
      <c r="E398" s="822" t="s">
        <v>2402</v>
      </c>
      <c r="F398" s="831"/>
      <c r="G398" s="831"/>
      <c r="H398" s="827">
        <v>0</v>
      </c>
      <c r="I398" s="831">
        <v>12</v>
      </c>
      <c r="J398" s="831">
        <v>510.12</v>
      </c>
      <c r="K398" s="827">
        <v>1</v>
      </c>
      <c r="L398" s="831">
        <v>12</v>
      </c>
      <c r="M398" s="832">
        <v>510.12</v>
      </c>
    </row>
    <row r="399" spans="1:13" ht="14.45" customHeight="1" x14ac:dyDescent="0.2">
      <c r="A399" s="821" t="s">
        <v>2970</v>
      </c>
      <c r="B399" s="822" t="s">
        <v>2398</v>
      </c>
      <c r="C399" s="822" t="s">
        <v>2415</v>
      </c>
      <c r="D399" s="822" t="s">
        <v>989</v>
      </c>
      <c r="E399" s="822" t="s">
        <v>2402</v>
      </c>
      <c r="F399" s="831">
        <v>2</v>
      </c>
      <c r="G399" s="831">
        <v>85.02</v>
      </c>
      <c r="H399" s="827">
        <v>1</v>
      </c>
      <c r="I399" s="831"/>
      <c r="J399" s="831"/>
      <c r="K399" s="827">
        <v>0</v>
      </c>
      <c r="L399" s="831">
        <v>2</v>
      </c>
      <c r="M399" s="832">
        <v>85.02</v>
      </c>
    </row>
    <row r="400" spans="1:13" ht="14.45" customHeight="1" x14ac:dyDescent="0.2">
      <c r="A400" s="821" t="s">
        <v>2970</v>
      </c>
      <c r="B400" s="822" t="s">
        <v>2419</v>
      </c>
      <c r="C400" s="822" t="s">
        <v>3126</v>
      </c>
      <c r="D400" s="822" t="s">
        <v>678</v>
      </c>
      <c r="E400" s="822" t="s">
        <v>681</v>
      </c>
      <c r="F400" s="831">
        <v>1</v>
      </c>
      <c r="G400" s="831">
        <v>10.65</v>
      </c>
      <c r="H400" s="827">
        <v>1</v>
      </c>
      <c r="I400" s="831"/>
      <c r="J400" s="831"/>
      <c r="K400" s="827">
        <v>0</v>
      </c>
      <c r="L400" s="831">
        <v>1</v>
      </c>
      <c r="M400" s="832">
        <v>10.65</v>
      </c>
    </row>
    <row r="401" spans="1:13" ht="14.45" customHeight="1" x14ac:dyDescent="0.2">
      <c r="A401" s="821" t="s">
        <v>2970</v>
      </c>
      <c r="B401" s="822" t="s">
        <v>2419</v>
      </c>
      <c r="C401" s="822" t="s">
        <v>3918</v>
      </c>
      <c r="D401" s="822" t="s">
        <v>3919</v>
      </c>
      <c r="E401" s="822" t="s">
        <v>2434</v>
      </c>
      <c r="F401" s="831"/>
      <c r="G401" s="831"/>
      <c r="H401" s="827">
        <v>0</v>
      </c>
      <c r="I401" s="831">
        <v>2</v>
      </c>
      <c r="J401" s="831">
        <v>54.98</v>
      </c>
      <c r="K401" s="827">
        <v>1</v>
      </c>
      <c r="L401" s="831">
        <v>2</v>
      </c>
      <c r="M401" s="832">
        <v>54.98</v>
      </c>
    </row>
    <row r="402" spans="1:13" ht="14.45" customHeight="1" x14ac:dyDescent="0.2">
      <c r="A402" s="821" t="s">
        <v>2970</v>
      </c>
      <c r="B402" s="822" t="s">
        <v>2419</v>
      </c>
      <c r="C402" s="822" t="s">
        <v>2427</v>
      </c>
      <c r="D402" s="822" t="s">
        <v>678</v>
      </c>
      <c r="E402" s="822" t="s">
        <v>683</v>
      </c>
      <c r="F402" s="831"/>
      <c r="G402" s="831"/>
      <c r="H402" s="827">
        <v>0</v>
      </c>
      <c r="I402" s="831">
        <v>3</v>
      </c>
      <c r="J402" s="831">
        <v>52.679999999999993</v>
      </c>
      <c r="K402" s="827">
        <v>1</v>
      </c>
      <c r="L402" s="831">
        <v>3</v>
      </c>
      <c r="M402" s="832">
        <v>52.679999999999993</v>
      </c>
    </row>
    <row r="403" spans="1:13" ht="14.45" customHeight="1" x14ac:dyDescent="0.2">
      <c r="A403" s="821" t="s">
        <v>2970</v>
      </c>
      <c r="B403" s="822" t="s">
        <v>2419</v>
      </c>
      <c r="C403" s="822" t="s">
        <v>2426</v>
      </c>
      <c r="D403" s="822" t="s">
        <v>678</v>
      </c>
      <c r="E403" s="822" t="s">
        <v>681</v>
      </c>
      <c r="F403" s="831"/>
      <c r="G403" s="831"/>
      <c r="H403" s="827">
        <v>0</v>
      </c>
      <c r="I403" s="831">
        <v>1</v>
      </c>
      <c r="J403" s="831">
        <v>10.65</v>
      </c>
      <c r="K403" s="827">
        <v>1</v>
      </c>
      <c r="L403" s="831">
        <v>1</v>
      </c>
      <c r="M403" s="832">
        <v>10.65</v>
      </c>
    </row>
    <row r="404" spans="1:13" ht="14.45" customHeight="1" x14ac:dyDescent="0.2">
      <c r="A404" s="821" t="s">
        <v>2970</v>
      </c>
      <c r="B404" s="822" t="s">
        <v>2419</v>
      </c>
      <c r="C404" s="822" t="s">
        <v>2420</v>
      </c>
      <c r="D404" s="822" t="s">
        <v>676</v>
      </c>
      <c r="E404" s="822" t="s">
        <v>677</v>
      </c>
      <c r="F404" s="831"/>
      <c r="G404" s="831"/>
      <c r="H404" s="827">
        <v>0</v>
      </c>
      <c r="I404" s="831">
        <v>1</v>
      </c>
      <c r="J404" s="831">
        <v>70.23</v>
      </c>
      <c r="K404" s="827">
        <v>1</v>
      </c>
      <c r="L404" s="831">
        <v>1</v>
      </c>
      <c r="M404" s="832">
        <v>70.23</v>
      </c>
    </row>
    <row r="405" spans="1:13" ht="14.45" customHeight="1" x14ac:dyDescent="0.2">
      <c r="A405" s="821" t="s">
        <v>2970</v>
      </c>
      <c r="B405" s="822" t="s">
        <v>2435</v>
      </c>
      <c r="C405" s="822" t="s">
        <v>2436</v>
      </c>
      <c r="D405" s="822" t="s">
        <v>2437</v>
      </c>
      <c r="E405" s="822" t="s">
        <v>2438</v>
      </c>
      <c r="F405" s="831"/>
      <c r="G405" s="831"/>
      <c r="H405" s="827">
        <v>0</v>
      </c>
      <c r="I405" s="831">
        <v>2</v>
      </c>
      <c r="J405" s="831">
        <v>131.08000000000001</v>
      </c>
      <c r="K405" s="827">
        <v>1</v>
      </c>
      <c r="L405" s="831">
        <v>2</v>
      </c>
      <c r="M405" s="832">
        <v>131.08000000000001</v>
      </c>
    </row>
    <row r="406" spans="1:13" ht="14.45" customHeight="1" x14ac:dyDescent="0.2">
      <c r="A406" s="821" t="s">
        <v>2970</v>
      </c>
      <c r="B406" s="822" t="s">
        <v>2439</v>
      </c>
      <c r="C406" s="822" t="s">
        <v>4057</v>
      </c>
      <c r="D406" s="822" t="s">
        <v>3972</v>
      </c>
      <c r="E406" s="822" t="s">
        <v>709</v>
      </c>
      <c r="F406" s="831">
        <v>2</v>
      </c>
      <c r="G406" s="831">
        <v>70.22</v>
      </c>
      <c r="H406" s="827">
        <v>1</v>
      </c>
      <c r="I406" s="831"/>
      <c r="J406" s="831"/>
      <c r="K406" s="827">
        <v>0</v>
      </c>
      <c r="L406" s="831">
        <v>2</v>
      </c>
      <c r="M406" s="832">
        <v>70.22</v>
      </c>
    </row>
    <row r="407" spans="1:13" ht="14.45" customHeight="1" x14ac:dyDescent="0.2">
      <c r="A407" s="821" t="s">
        <v>2970</v>
      </c>
      <c r="B407" s="822" t="s">
        <v>2439</v>
      </c>
      <c r="C407" s="822" t="s">
        <v>3312</v>
      </c>
      <c r="D407" s="822" t="s">
        <v>702</v>
      </c>
      <c r="E407" s="822" t="s">
        <v>703</v>
      </c>
      <c r="F407" s="831"/>
      <c r="G407" s="831"/>
      <c r="H407" s="827">
        <v>0</v>
      </c>
      <c r="I407" s="831">
        <v>2</v>
      </c>
      <c r="J407" s="831">
        <v>140.46</v>
      </c>
      <c r="K407" s="827">
        <v>1</v>
      </c>
      <c r="L407" s="831">
        <v>2</v>
      </c>
      <c r="M407" s="832">
        <v>140.46</v>
      </c>
    </row>
    <row r="408" spans="1:13" ht="14.45" customHeight="1" x14ac:dyDescent="0.2">
      <c r="A408" s="821" t="s">
        <v>2970</v>
      </c>
      <c r="B408" s="822" t="s">
        <v>2439</v>
      </c>
      <c r="C408" s="822" t="s">
        <v>2443</v>
      </c>
      <c r="D408" s="822" t="s">
        <v>702</v>
      </c>
      <c r="E408" s="822" t="s">
        <v>707</v>
      </c>
      <c r="F408" s="831"/>
      <c r="G408" s="831"/>
      <c r="H408" s="827">
        <v>0</v>
      </c>
      <c r="I408" s="831">
        <v>5</v>
      </c>
      <c r="J408" s="831">
        <v>87.799999999999983</v>
      </c>
      <c r="K408" s="827">
        <v>1</v>
      </c>
      <c r="L408" s="831">
        <v>5</v>
      </c>
      <c r="M408" s="832">
        <v>87.799999999999983</v>
      </c>
    </row>
    <row r="409" spans="1:13" ht="14.45" customHeight="1" x14ac:dyDescent="0.2">
      <c r="A409" s="821" t="s">
        <v>2970</v>
      </c>
      <c r="B409" s="822" t="s">
        <v>2439</v>
      </c>
      <c r="C409" s="822" t="s">
        <v>2444</v>
      </c>
      <c r="D409" s="822" t="s">
        <v>702</v>
      </c>
      <c r="E409" s="822" t="s">
        <v>709</v>
      </c>
      <c r="F409" s="831"/>
      <c r="G409" s="831"/>
      <c r="H409" s="827">
        <v>0</v>
      </c>
      <c r="I409" s="831">
        <v>1</v>
      </c>
      <c r="J409" s="831">
        <v>35.11</v>
      </c>
      <c r="K409" s="827">
        <v>1</v>
      </c>
      <c r="L409" s="831">
        <v>1</v>
      </c>
      <c r="M409" s="832">
        <v>35.11</v>
      </c>
    </row>
    <row r="410" spans="1:13" ht="14.45" customHeight="1" x14ac:dyDescent="0.2">
      <c r="A410" s="821" t="s">
        <v>2970</v>
      </c>
      <c r="B410" s="822" t="s">
        <v>2448</v>
      </c>
      <c r="C410" s="822" t="s">
        <v>2452</v>
      </c>
      <c r="D410" s="822" t="s">
        <v>2450</v>
      </c>
      <c r="E410" s="822" t="s">
        <v>2453</v>
      </c>
      <c r="F410" s="831"/>
      <c r="G410" s="831"/>
      <c r="H410" s="827">
        <v>0</v>
      </c>
      <c r="I410" s="831">
        <v>1</v>
      </c>
      <c r="J410" s="831">
        <v>31.09</v>
      </c>
      <c r="K410" s="827">
        <v>1</v>
      </c>
      <c r="L410" s="831">
        <v>1</v>
      </c>
      <c r="M410" s="832">
        <v>31.09</v>
      </c>
    </row>
    <row r="411" spans="1:13" ht="14.45" customHeight="1" x14ac:dyDescent="0.2">
      <c r="A411" s="821" t="s">
        <v>2970</v>
      </c>
      <c r="B411" s="822" t="s">
        <v>2845</v>
      </c>
      <c r="C411" s="822" t="s">
        <v>3484</v>
      </c>
      <c r="D411" s="822" t="s">
        <v>2847</v>
      </c>
      <c r="E411" s="822" t="s">
        <v>2994</v>
      </c>
      <c r="F411" s="831"/>
      <c r="G411" s="831"/>
      <c r="H411" s="827">
        <v>0</v>
      </c>
      <c r="I411" s="831">
        <v>1</v>
      </c>
      <c r="J411" s="831">
        <v>31.09</v>
      </c>
      <c r="K411" s="827">
        <v>1</v>
      </c>
      <c r="L411" s="831">
        <v>1</v>
      </c>
      <c r="M411" s="832">
        <v>31.09</v>
      </c>
    </row>
    <row r="412" spans="1:13" ht="14.45" customHeight="1" x14ac:dyDescent="0.2">
      <c r="A412" s="821" t="s">
        <v>2970</v>
      </c>
      <c r="B412" s="822" t="s">
        <v>2465</v>
      </c>
      <c r="C412" s="822" t="s">
        <v>2466</v>
      </c>
      <c r="D412" s="822" t="s">
        <v>1351</v>
      </c>
      <c r="E412" s="822" t="s">
        <v>709</v>
      </c>
      <c r="F412" s="831"/>
      <c r="G412" s="831"/>
      <c r="H412" s="827">
        <v>0</v>
      </c>
      <c r="I412" s="831">
        <v>4</v>
      </c>
      <c r="J412" s="831">
        <v>137.88</v>
      </c>
      <c r="K412" s="827">
        <v>1</v>
      </c>
      <c r="L412" s="831">
        <v>4</v>
      </c>
      <c r="M412" s="832">
        <v>137.88</v>
      </c>
    </row>
    <row r="413" spans="1:13" ht="14.45" customHeight="1" x14ac:dyDescent="0.2">
      <c r="A413" s="821" t="s">
        <v>2970</v>
      </c>
      <c r="B413" s="822" t="s">
        <v>2469</v>
      </c>
      <c r="C413" s="822" t="s">
        <v>2474</v>
      </c>
      <c r="D413" s="822" t="s">
        <v>2471</v>
      </c>
      <c r="E413" s="822" t="s">
        <v>2475</v>
      </c>
      <c r="F413" s="831"/>
      <c r="G413" s="831"/>
      <c r="H413" s="827">
        <v>0</v>
      </c>
      <c r="I413" s="831">
        <v>1</v>
      </c>
      <c r="J413" s="831">
        <v>11.48</v>
      </c>
      <c r="K413" s="827">
        <v>1</v>
      </c>
      <c r="L413" s="831">
        <v>1</v>
      </c>
      <c r="M413" s="832">
        <v>11.48</v>
      </c>
    </row>
    <row r="414" spans="1:13" ht="14.45" customHeight="1" x14ac:dyDescent="0.2">
      <c r="A414" s="821" t="s">
        <v>2970</v>
      </c>
      <c r="B414" s="822" t="s">
        <v>2477</v>
      </c>
      <c r="C414" s="822" t="s">
        <v>2478</v>
      </c>
      <c r="D414" s="822" t="s">
        <v>2479</v>
      </c>
      <c r="E414" s="822" t="s">
        <v>2480</v>
      </c>
      <c r="F414" s="831"/>
      <c r="G414" s="831"/>
      <c r="H414" s="827">
        <v>0</v>
      </c>
      <c r="I414" s="831">
        <v>2</v>
      </c>
      <c r="J414" s="831">
        <v>234.92</v>
      </c>
      <c r="K414" s="827">
        <v>1</v>
      </c>
      <c r="L414" s="831">
        <v>2</v>
      </c>
      <c r="M414" s="832">
        <v>234.92</v>
      </c>
    </row>
    <row r="415" spans="1:13" ht="14.45" customHeight="1" x14ac:dyDescent="0.2">
      <c r="A415" s="821" t="s">
        <v>2970</v>
      </c>
      <c r="B415" s="822" t="s">
        <v>2488</v>
      </c>
      <c r="C415" s="822" t="s">
        <v>2489</v>
      </c>
      <c r="D415" s="822" t="s">
        <v>1183</v>
      </c>
      <c r="E415" s="822" t="s">
        <v>2490</v>
      </c>
      <c r="F415" s="831"/>
      <c r="G415" s="831"/>
      <c r="H415" s="827">
        <v>0</v>
      </c>
      <c r="I415" s="831">
        <v>2</v>
      </c>
      <c r="J415" s="831">
        <v>79.099999999999994</v>
      </c>
      <c r="K415" s="827">
        <v>1</v>
      </c>
      <c r="L415" s="831">
        <v>2</v>
      </c>
      <c r="M415" s="832">
        <v>79.099999999999994</v>
      </c>
    </row>
    <row r="416" spans="1:13" ht="14.45" customHeight="1" x14ac:dyDescent="0.2">
      <c r="A416" s="821" t="s">
        <v>2970</v>
      </c>
      <c r="B416" s="822" t="s">
        <v>2507</v>
      </c>
      <c r="C416" s="822" t="s">
        <v>2513</v>
      </c>
      <c r="D416" s="822" t="s">
        <v>2509</v>
      </c>
      <c r="E416" s="822" t="s">
        <v>2514</v>
      </c>
      <c r="F416" s="831"/>
      <c r="G416" s="831"/>
      <c r="H416" s="827">
        <v>0</v>
      </c>
      <c r="I416" s="831">
        <v>3</v>
      </c>
      <c r="J416" s="831">
        <v>203.45999999999998</v>
      </c>
      <c r="K416" s="827">
        <v>1</v>
      </c>
      <c r="L416" s="831">
        <v>3</v>
      </c>
      <c r="M416" s="832">
        <v>203.45999999999998</v>
      </c>
    </row>
    <row r="417" spans="1:13" ht="14.45" customHeight="1" x14ac:dyDescent="0.2">
      <c r="A417" s="821" t="s">
        <v>2970</v>
      </c>
      <c r="B417" s="822" t="s">
        <v>2507</v>
      </c>
      <c r="C417" s="822" t="s">
        <v>2508</v>
      </c>
      <c r="D417" s="822" t="s">
        <v>2509</v>
      </c>
      <c r="E417" s="822" t="s">
        <v>2510</v>
      </c>
      <c r="F417" s="831"/>
      <c r="G417" s="831"/>
      <c r="H417" s="827">
        <v>0</v>
      </c>
      <c r="I417" s="831">
        <v>1</v>
      </c>
      <c r="J417" s="831">
        <v>27.56</v>
      </c>
      <c r="K417" s="827">
        <v>1</v>
      </c>
      <c r="L417" s="831">
        <v>1</v>
      </c>
      <c r="M417" s="832">
        <v>27.56</v>
      </c>
    </row>
    <row r="418" spans="1:13" ht="14.45" customHeight="1" x14ac:dyDescent="0.2">
      <c r="A418" s="821" t="s">
        <v>2970</v>
      </c>
      <c r="B418" s="822" t="s">
        <v>4192</v>
      </c>
      <c r="C418" s="822" t="s">
        <v>4060</v>
      </c>
      <c r="D418" s="822" t="s">
        <v>4061</v>
      </c>
      <c r="E418" s="822" t="s">
        <v>4062</v>
      </c>
      <c r="F418" s="831"/>
      <c r="G418" s="831"/>
      <c r="H418" s="827">
        <v>0</v>
      </c>
      <c r="I418" s="831">
        <v>2</v>
      </c>
      <c r="J418" s="831">
        <v>281.3</v>
      </c>
      <c r="K418" s="827">
        <v>1</v>
      </c>
      <c r="L418" s="831">
        <v>2</v>
      </c>
      <c r="M418" s="832">
        <v>281.3</v>
      </c>
    </row>
    <row r="419" spans="1:13" ht="14.45" customHeight="1" x14ac:dyDescent="0.2">
      <c r="A419" s="821" t="s">
        <v>2970</v>
      </c>
      <c r="B419" s="822" t="s">
        <v>2530</v>
      </c>
      <c r="C419" s="822" t="s">
        <v>2532</v>
      </c>
      <c r="D419" s="822" t="s">
        <v>2533</v>
      </c>
      <c r="E419" s="822" t="s">
        <v>2534</v>
      </c>
      <c r="F419" s="831"/>
      <c r="G419" s="831"/>
      <c r="H419" s="827">
        <v>0</v>
      </c>
      <c r="I419" s="831">
        <v>2</v>
      </c>
      <c r="J419" s="831">
        <v>210.46</v>
      </c>
      <c r="K419" s="827">
        <v>1</v>
      </c>
      <c r="L419" s="831">
        <v>2</v>
      </c>
      <c r="M419" s="832">
        <v>210.46</v>
      </c>
    </row>
    <row r="420" spans="1:13" ht="14.45" customHeight="1" x14ac:dyDescent="0.2">
      <c r="A420" s="821" t="s">
        <v>2970</v>
      </c>
      <c r="B420" s="822" t="s">
        <v>2530</v>
      </c>
      <c r="C420" s="822" t="s">
        <v>2539</v>
      </c>
      <c r="D420" s="822" t="s">
        <v>2533</v>
      </c>
      <c r="E420" s="822" t="s">
        <v>2540</v>
      </c>
      <c r="F420" s="831"/>
      <c r="G420" s="831"/>
      <c r="H420" s="827">
        <v>0</v>
      </c>
      <c r="I420" s="831">
        <v>1</v>
      </c>
      <c r="J420" s="831">
        <v>84.18</v>
      </c>
      <c r="K420" s="827">
        <v>1</v>
      </c>
      <c r="L420" s="831">
        <v>1</v>
      </c>
      <c r="M420" s="832">
        <v>84.18</v>
      </c>
    </row>
    <row r="421" spans="1:13" ht="14.45" customHeight="1" x14ac:dyDescent="0.2">
      <c r="A421" s="821" t="s">
        <v>2970</v>
      </c>
      <c r="B421" s="822" t="s">
        <v>2530</v>
      </c>
      <c r="C421" s="822" t="s">
        <v>4112</v>
      </c>
      <c r="D421" s="822" t="s">
        <v>935</v>
      </c>
      <c r="E421" s="822" t="s">
        <v>4113</v>
      </c>
      <c r="F421" s="831"/>
      <c r="G421" s="831"/>
      <c r="H421" s="827">
        <v>0</v>
      </c>
      <c r="I421" s="831">
        <v>1</v>
      </c>
      <c r="J421" s="831">
        <v>105.23</v>
      </c>
      <c r="K421" s="827">
        <v>1</v>
      </c>
      <c r="L421" s="831">
        <v>1</v>
      </c>
      <c r="M421" s="832">
        <v>105.23</v>
      </c>
    </row>
    <row r="422" spans="1:13" ht="14.45" customHeight="1" x14ac:dyDescent="0.2">
      <c r="A422" s="821" t="s">
        <v>2970</v>
      </c>
      <c r="B422" s="822" t="s">
        <v>2530</v>
      </c>
      <c r="C422" s="822" t="s">
        <v>2541</v>
      </c>
      <c r="D422" s="822" t="s">
        <v>935</v>
      </c>
      <c r="E422" s="822" t="s">
        <v>938</v>
      </c>
      <c r="F422" s="831"/>
      <c r="G422" s="831"/>
      <c r="H422" s="827">
        <v>0</v>
      </c>
      <c r="I422" s="831">
        <v>2</v>
      </c>
      <c r="J422" s="831">
        <v>168.36</v>
      </c>
      <c r="K422" s="827">
        <v>1</v>
      </c>
      <c r="L422" s="831">
        <v>2</v>
      </c>
      <c r="M422" s="832">
        <v>168.36</v>
      </c>
    </row>
    <row r="423" spans="1:13" ht="14.45" customHeight="1" x14ac:dyDescent="0.2">
      <c r="A423" s="821" t="s">
        <v>2970</v>
      </c>
      <c r="B423" s="822" t="s">
        <v>2530</v>
      </c>
      <c r="C423" s="822" t="s">
        <v>2545</v>
      </c>
      <c r="D423" s="822" t="s">
        <v>935</v>
      </c>
      <c r="E423" s="822" t="s">
        <v>2546</v>
      </c>
      <c r="F423" s="831"/>
      <c r="G423" s="831"/>
      <c r="H423" s="827">
        <v>0</v>
      </c>
      <c r="I423" s="831">
        <v>2</v>
      </c>
      <c r="J423" s="831">
        <v>98.16</v>
      </c>
      <c r="K423" s="827">
        <v>1</v>
      </c>
      <c r="L423" s="831">
        <v>2</v>
      </c>
      <c r="M423" s="832">
        <v>98.16</v>
      </c>
    </row>
    <row r="424" spans="1:13" ht="14.45" customHeight="1" x14ac:dyDescent="0.2">
      <c r="A424" s="821" t="s">
        <v>2970</v>
      </c>
      <c r="B424" s="822" t="s">
        <v>2625</v>
      </c>
      <c r="C424" s="822" t="s">
        <v>4048</v>
      </c>
      <c r="D424" s="822" t="s">
        <v>4049</v>
      </c>
      <c r="E424" s="822" t="s">
        <v>3208</v>
      </c>
      <c r="F424" s="831">
        <v>2</v>
      </c>
      <c r="G424" s="831">
        <v>72.540000000000006</v>
      </c>
      <c r="H424" s="827">
        <v>1</v>
      </c>
      <c r="I424" s="831"/>
      <c r="J424" s="831"/>
      <c r="K424" s="827">
        <v>0</v>
      </c>
      <c r="L424" s="831">
        <v>2</v>
      </c>
      <c r="M424" s="832">
        <v>72.540000000000006</v>
      </c>
    </row>
    <row r="425" spans="1:13" ht="14.45" customHeight="1" x14ac:dyDescent="0.2">
      <c r="A425" s="821" t="s">
        <v>2970</v>
      </c>
      <c r="B425" s="822" t="s">
        <v>2625</v>
      </c>
      <c r="C425" s="822" t="s">
        <v>2628</v>
      </c>
      <c r="D425" s="822" t="s">
        <v>616</v>
      </c>
      <c r="E425" s="822" t="s">
        <v>619</v>
      </c>
      <c r="F425" s="831"/>
      <c r="G425" s="831"/>
      <c r="H425" s="827">
        <v>0</v>
      </c>
      <c r="I425" s="831">
        <v>2</v>
      </c>
      <c r="J425" s="831">
        <v>130.56</v>
      </c>
      <c r="K425" s="827">
        <v>1</v>
      </c>
      <c r="L425" s="831">
        <v>2</v>
      </c>
      <c r="M425" s="832">
        <v>130.56</v>
      </c>
    </row>
    <row r="426" spans="1:13" ht="14.45" customHeight="1" x14ac:dyDescent="0.2">
      <c r="A426" s="821" t="s">
        <v>2970</v>
      </c>
      <c r="B426" s="822" t="s">
        <v>2625</v>
      </c>
      <c r="C426" s="822" t="s">
        <v>2626</v>
      </c>
      <c r="D426" s="822" t="s">
        <v>616</v>
      </c>
      <c r="E426" s="822" t="s">
        <v>617</v>
      </c>
      <c r="F426" s="831"/>
      <c r="G426" s="831"/>
      <c r="H426" s="827">
        <v>0</v>
      </c>
      <c r="I426" s="831">
        <v>2</v>
      </c>
      <c r="J426" s="831">
        <v>43.52</v>
      </c>
      <c r="K426" s="827">
        <v>1</v>
      </c>
      <c r="L426" s="831">
        <v>2</v>
      </c>
      <c r="M426" s="832">
        <v>43.52</v>
      </c>
    </row>
    <row r="427" spans="1:13" ht="14.45" customHeight="1" x14ac:dyDescent="0.2">
      <c r="A427" s="821" t="s">
        <v>2970</v>
      </c>
      <c r="B427" s="822" t="s">
        <v>2651</v>
      </c>
      <c r="C427" s="822" t="s">
        <v>2652</v>
      </c>
      <c r="D427" s="822" t="s">
        <v>1280</v>
      </c>
      <c r="E427" s="822" t="s">
        <v>1282</v>
      </c>
      <c r="F427" s="831"/>
      <c r="G427" s="831"/>
      <c r="H427" s="827"/>
      <c r="I427" s="831">
        <v>14</v>
      </c>
      <c r="J427" s="831">
        <v>0</v>
      </c>
      <c r="K427" s="827"/>
      <c r="L427" s="831">
        <v>14</v>
      </c>
      <c r="M427" s="832">
        <v>0</v>
      </c>
    </row>
    <row r="428" spans="1:13" ht="14.45" customHeight="1" x14ac:dyDescent="0.2">
      <c r="A428" s="821" t="s">
        <v>2970</v>
      </c>
      <c r="B428" s="822" t="s">
        <v>2669</v>
      </c>
      <c r="C428" s="822" t="s">
        <v>2673</v>
      </c>
      <c r="D428" s="822" t="s">
        <v>2671</v>
      </c>
      <c r="E428" s="822" t="s">
        <v>2674</v>
      </c>
      <c r="F428" s="831"/>
      <c r="G428" s="831"/>
      <c r="H428" s="827">
        <v>0</v>
      </c>
      <c r="I428" s="831">
        <v>1</v>
      </c>
      <c r="J428" s="831">
        <v>169.73</v>
      </c>
      <c r="K428" s="827">
        <v>1</v>
      </c>
      <c r="L428" s="831">
        <v>1</v>
      </c>
      <c r="M428" s="832">
        <v>169.73</v>
      </c>
    </row>
    <row r="429" spans="1:13" ht="14.45" customHeight="1" x14ac:dyDescent="0.2">
      <c r="A429" s="821" t="s">
        <v>2970</v>
      </c>
      <c r="B429" s="822" t="s">
        <v>2687</v>
      </c>
      <c r="C429" s="822" t="s">
        <v>2911</v>
      </c>
      <c r="D429" s="822" t="s">
        <v>2912</v>
      </c>
      <c r="E429" s="822" t="s">
        <v>2689</v>
      </c>
      <c r="F429" s="831">
        <v>1</v>
      </c>
      <c r="G429" s="831">
        <v>531.12</v>
      </c>
      <c r="H429" s="827">
        <v>1</v>
      </c>
      <c r="I429" s="831"/>
      <c r="J429" s="831"/>
      <c r="K429" s="827">
        <v>0</v>
      </c>
      <c r="L429" s="831">
        <v>1</v>
      </c>
      <c r="M429" s="832">
        <v>531.12</v>
      </c>
    </row>
    <row r="430" spans="1:13" ht="14.45" customHeight="1" x14ac:dyDescent="0.2">
      <c r="A430" s="821" t="s">
        <v>2970</v>
      </c>
      <c r="B430" s="822" t="s">
        <v>2687</v>
      </c>
      <c r="C430" s="822" t="s">
        <v>2690</v>
      </c>
      <c r="D430" s="822" t="s">
        <v>1258</v>
      </c>
      <c r="E430" s="822" t="s">
        <v>2691</v>
      </c>
      <c r="F430" s="831"/>
      <c r="G430" s="831"/>
      <c r="H430" s="827">
        <v>0</v>
      </c>
      <c r="I430" s="831">
        <v>2</v>
      </c>
      <c r="J430" s="831">
        <v>424.9</v>
      </c>
      <c r="K430" s="827">
        <v>1</v>
      </c>
      <c r="L430" s="831">
        <v>2</v>
      </c>
      <c r="M430" s="832">
        <v>424.9</v>
      </c>
    </row>
    <row r="431" spans="1:13" ht="14.45" customHeight="1" x14ac:dyDescent="0.2">
      <c r="A431" s="821" t="s">
        <v>2970</v>
      </c>
      <c r="B431" s="822" t="s">
        <v>2713</v>
      </c>
      <c r="C431" s="822" t="s">
        <v>2717</v>
      </c>
      <c r="D431" s="822" t="s">
        <v>2715</v>
      </c>
      <c r="E431" s="822" t="s">
        <v>2718</v>
      </c>
      <c r="F431" s="831"/>
      <c r="G431" s="831"/>
      <c r="H431" s="827">
        <v>0</v>
      </c>
      <c r="I431" s="831">
        <v>1</v>
      </c>
      <c r="J431" s="831">
        <v>11.71</v>
      </c>
      <c r="K431" s="827">
        <v>1</v>
      </c>
      <c r="L431" s="831">
        <v>1</v>
      </c>
      <c r="M431" s="832">
        <v>11.71</v>
      </c>
    </row>
    <row r="432" spans="1:13" ht="14.45" customHeight="1" x14ac:dyDescent="0.2">
      <c r="A432" s="821" t="s">
        <v>2970</v>
      </c>
      <c r="B432" s="822" t="s">
        <v>4190</v>
      </c>
      <c r="C432" s="822" t="s">
        <v>3888</v>
      </c>
      <c r="D432" s="822" t="s">
        <v>769</v>
      </c>
      <c r="E432" s="822" t="s">
        <v>770</v>
      </c>
      <c r="F432" s="831"/>
      <c r="G432" s="831"/>
      <c r="H432" s="827">
        <v>0</v>
      </c>
      <c r="I432" s="831">
        <v>1</v>
      </c>
      <c r="J432" s="831">
        <v>132</v>
      </c>
      <c r="K432" s="827">
        <v>1</v>
      </c>
      <c r="L432" s="831">
        <v>1</v>
      </c>
      <c r="M432" s="832">
        <v>132</v>
      </c>
    </row>
    <row r="433" spans="1:13" ht="14.45" customHeight="1" x14ac:dyDescent="0.2">
      <c r="A433" s="821" t="s">
        <v>2970</v>
      </c>
      <c r="B433" s="822" t="s">
        <v>2727</v>
      </c>
      <c r="C433" s="822" t="s">
        <v>2728</v>
      </c>
      <c r="D433" s="822" t="s">
        <v>2729</v>
      </c>
      <c r="E433" s="822" t="s">
        <v>849</v>
      </c>
      <c r="F433" s="831">
        <v>4</v>
      </c>
      <c r="G433" s="831">
        <v>492.8</v>
      </c>
      <c r="H433" s="827">
        <v>1</v>
      </c>
      <c r="I433" s="831"/>
      <c r="J433" s="831"/>
      <c r="K433" s="827">
        <v>0</v>
      </c>
      <c r="L433" s="831">
        <v>4</v>
      </c>
      <c r="M433" s="832">
        <v>492.8</v>
      </c>
    </row>
    <row r="434" spans="1:13" ht="14.45" customHeight="1" x14ac:dyDescent="0.2">
      <c r="A434" s="821" t="s">
        <v>2970</v>
      </c>
      <c r="B434" s="822" t="s">
        <v>2742</v>
      </c>
      <c r="C434" s="822" t="s">
        <v>2743</v>
      </c>
      <c r="D434" s="822" t="s">
        <v>752</v>
      </c>
      <c r="E434" s="822" t="s">
        <v>2455</v>
      </c>
      <c r="F434" s="831"/>
      <c r="G434" s="831"/>
      <c r="H434" s="827"/>
      <c r="I434" s="831">
        <v>3</v>
      </c>
      <c r="J434" s="831">
        <v>0</v>
      </c>
      <c r="K434" s="827"/>
      <c r="L434" s="831">
        <v>3</v>
      </c>
      <c r="M434" s="832">
        <v>0</v>
      </c>
    </row>
    <row r="435" spans="1:13" ht="14.45" customHeight="1" x14ac:dyDescent="0.2">
      <c r="A435" s="821" t="s">
        <v>2970</v>
      </c>
      <c r="B435" s="822" t="s">
        <v>2746</v>
      </c>
      <c r="C435" s="822" t="s">
        <v>2749</v>
      </c>
      <c r="D435" s="822" t="s">
        <v>847</v>
      </c>
      <c r="E435" s="822" t="s">
        <v>848</v>
      </c>
      <c r="F435" s="831"/>
      <c r="G435" s="831"/>
      <c r="H435" s="827">
        <v>0</v>
      </c>
      <c r="I435" s="831">
        <v>2</v>
      </c>
      <c r="J435" s="831">
        <v>356.46</v>
      </c>
      <c r="K435" s="827">
        <v>1</v>
      </c>
      <c r="L435" s="831">
        <v>2</v>
      </c>
      <c r="M435" s="832">
        <v>356.46</v>
      </c>
    </row>
    <row r="436" spans="1:13" ht="14.45" customHeight="1" x14ac:dyDescent="0.2">
      <c r="A436" s="821" t="s">
        <v>2970</v>
      </c>
      <c r="B436" s="822" t="s">
        <v>2363</v>
      </c>
      <c r="C436" s="822" t="s">
        <v>3232</v>
      </c>
      <c r="D436" s="822" t="s">
        <v>889</v>
      </c>
      <c r="E436" s="822" t="s">
        <v>3233</v>
      </c>
      <c r="F436" s="831"/>
      <c r="G436" s="831"/>
      <c r="H436" s="827">
        <v>0</v>
      </c>
      <c r="I436" s="831">
        <v>3</v>
      </c>
      <c r="J436" s="831">
        <v>4634.97</v>
      </c>
      <c r="K436" s="827">
        <v>1</v>
      </c>
      <c r="L436" s="831">
        <v>3</v>
      </c>
      <c r="M436" s="832">
        <v>4634.97</v>
      </c>
    </row>
    <row r="437" spans="1:13" ht="14.45" customHeight="1" x14ac:dyDescent="0.2">
      <c r="A437" s="821" t="s">
        <v>2970</v>
      </c>
      <c r="B437" s="822" t="s">
        <v>2363</v>
      </c>
      <c r="C437" s="822" t="s">
        <v>2367</v>
      </c>
      <c r="D437" s="822" t="s">
        <v>889</v>
      </c>
      <c r="E437" s="822" t="s">
        <v>2368</v>
      </c>
      <c r="F437" s="831"/>
      <c r="G437" s="831"/>
      <c r="H437" s="827">
        <v>0</v>
      </c>
      <c r="I437" s="831">
        <v>1</v>
      </c>
      <c r="J437" s="831">
        <v>1771.84</v>
      </c>
      <c r="K437" s="827">
        <v>1</v>
      </c>
      <c r="L437" s="831">
        <v>1</v>
      </c>
      <c r="M437" s="832">
        <v>1771.84</v>
      </c>
    </row>
    <row r="438" spans="1:13" ht="14.45" customHeight="1" x14ac:dyDescent="0.2">
      <c r="A438" s="821" t="s">
        <v>2970</v>
      </c>
      <c r="B438" s="822" t="s">
        <v>2306</v>
      </c>
      <c r="C438" s="822" t="s">
        <v>3235</v>
      </c>
      <c r="D438" s="822" t="s">
        <v>1094</v>
      </c>
      <c r="E438" s="822" t="s">
        <v>3236</v>
      </c>
      <c r="F438" s="831"/>
      <c r="G438" s="831"/>
      <c r="H438" s="827">
        <v>0</v>
      </c>
      <c r="I438" s="831">
        <v>2</v>
      </c>
      <c r="J438" s="831">
        <v>828.14</v>
      </c>
      <c r="K438" s="827">
        <v>1</v>
      </c>
      <c r="L438" s="831">
        <v>2</v>
      </c>
      <c r="M438" s="832">
        <v>828.14</v>
      </c>
    </row>
    <row r="439" spans="1:13" ht="14.45" customHeight="1" x14ac:dyDescent="0.2">
      <c r="A439" s="821" t="s">
        <v>2971</v>
      </c>
      <c r="B439" s="822" t="s">
        <v>2292</v>
      </c>
      <c r="C439" s="822" t="s">
        <v>2295</v>
      </c>
      <c r="D439" s="822" t="s">
        <v>785</v>
      </c>
      <c r="E439" s="822" t="s">
        <v>2296</v>
      </c>
      <c r="F439" s="831"/>
      <c r="G439" s="831"/>
      <c r="H439" s="827">
        <v>0</v>
      </c>
      <c r="I439" s="831">
        <v>1</v>
      </c>
      <c r="J439" s="831">
        <v>28.81</v>
      </c>
      <c r="K439" s="827">
        <v>1</v>
      </c>
      <c r="L439" s="831">
        <v>1</v>
      </c>
      <c r="M439" s="832">
        <v>28.81</v>
      </c>
    </row>
    <row r="440" spans="1:13" ht="14.45" customHeight="1" x14ac:dyDescent="0.2">
      <c r="A440" s="821" t="s">
        <v>2971</v>
      </c>
      <c r="B440" s="822" t="s">
        <v>2335</v>
      </c>
      <c r="C440" s="822" t="s">
        <v>2336</v>
      </c>
      <c r="D440" s="822" t="s">
        <v>2337</v>
      </c>
      <c r="E440" s="822" t="s">
        <v>2338</v>
      </c>
      <c r="F440" s="831"/>
      <c r="G440" s="831"/>
      <c r="H440" s="827">
        <v>0</v>
      </c>
      <c r="I440" s="831">
        <v>1</v>
      </c>
      <c r="J440" s="831">
        <v>93.75</v>
      </c>
      <c r="K440" s="827">
        <v>1</v>
      </c>
      <c r="L440" s="831">
        <v>1</v>
      </c>
      <c r="M440" s="832">
        <v>93.75</v>
      </c>
    </row>
    <row r="441" spans="1:13" ht="14.45" customHeight="1" x14ac:dyDescent="0.2">
      <c r="A441" s="821" t="s">
        <v>2971</v>
      </c>
      <c r="B441" s="822" t="s">
        <v>2398</v>
      </c>
      <c r="C441" s="822" t="s">
        <v>2400</v>
      </c>
      <c r="D441" s="822" t="s">
        <v>2401</v>
      </c>
      <c r="E441" s="822" t="s">
        <v>2402</v>
      </c>
      <c r="F441" s="831"/>
      <c r="G441" s="831"/>
      <c r="H441" s="827">
        <v>0</v>
      </c>
      <c r="I441" s="831">
        <v>1</v>
      </c>
      <c r="J441" s="831">
        <v>42.51</v>
      </c>
      <c r="K441" s="827">
        <v>1</v>
      </c>
      <c r="L441" s="831">
        <v>1</v>
      </c>
      <c r="M441" s="832">
        <v>42.51</v>
      </c>
    </row>
    <row r="442" spans="1:13" ht="14.45" customHeight="1" x14ac:dyDescent="0.2">
      <c r="A442" s="821" t="s">
        <v>2971</v>
      </c>
      <c r="B442" s="822" t="s">
        <v>2439</v>
      </c>
      <c r="C442" s="822" t="s">
        <v>2444</v>
      </c>
      <c r="D442" s="822" t="s">
        <v>702</v>
      </c>
      <c r="E442" s="822" t="s">
        <v>709</v>
      </c>
      <c r="F442" s="831"/>
      <c r="G442" s="831"/>
      <c r="H442" s="827">
        <v>0</v>
      </c>
      <c r="I442" s="831">
        <v>1</v>
      </c>
      <c r="J442" s="831">
        <v>35.11</v>
      </c>
      <c r="K442" s="827">
        <v>1</v>
      </c>
      <c r="L442" s="831">
        <v>1</v>
      </c>
      <c r="M442" s="832">
        <v>35.11</v>
      </c>
    </row>
    <row r="443" spans="1:13" ht="14.45" customHeight="1" x14ac:dyDescent="0.2">
      <c r="A443" s="821" t="s">
        <v>2971</v>
      </c>
      <c r="B443" s="822" t="s">
        <v>2530</v>
      </c>
      <c r="C443" s="822" t="s">
        <v>2531</v>
      </c>
      <c r="D443" s="822" t="s">
        <v>935</v>
      </c>
      <c r="E443" s="822" t="s">
        <v>940</v>
      </c>
      <c r="F443" s="831">
        <v>1</v>
      </c>
      <c r="G443" s="831">
        <v>94.28</v>
      </c>
      <c r="H443" s="827">
        <v>1</v>
      </c>
      <c r="I443" s="831"/>
      <c r="J443" s="831"/>
      <c r="K443" s="827">
        <v>0</v>
      </c>
      <c r="L443" s="831">
        <v>1</v>
      </c>
      <c r="M443" s="832">
        <v>94.28</v>
      </c>
    </row>
    <row r="444" spans="1:13" ht="14.45" customHeight="1" x14ac:dyDescent="0.2">
      <c r="A444" s="821" t="s">
        <v>2972</v>
      </c>
      <c r="B444" s="822" t="s">
        <v>2292</v>
      </c>
      <c r="C444" s="822" t="s">
        <v>2295</v>
      </c>
      <c r="D444" s="822" t="s">
        <v>785</v>
      </c>
      <c r="E444" s="822" t="s">
        <v>2296</v>
      </c>
      <c r="F444" s="831"/>
      <c r="G444" s="831"/>
      <c r="H444" s="827">
        <v>0</v>
      </c>
      <c r="I444" s="831">
        <v>6</v>
      </c>
      <c r="J444" s="831">
        <v>172.85999999999999</v>
      </c>
      <c r="K444" s="827">
        <v>1</v>
      </c>
      <c r="L444" s="831">
        <v>6</v>
      </c>
      <c r="M444" s="832">
        <v>172.85999999999999</v>
      </c>
    </row>
    <row r="445" spans="1:13" ht="14.45" customHeight="1" x14ac:dyDescent="0.2">
      <c r="A445" s="821" t="s">
        <v>2972</v>
      </c>
      <c r="B445" s="822" t="s">
        <v>2292</v>
      </c>
      <c r="C445" s="822" t="s">
        <v>4004</v>
      </c>
      <c r="D445" s="822" t="s">
        <v>4005</v>
      </c>
      <c r="E445" s="822" t="s">
        <v>1370</v>
      </c>
      <c r="F445" s="831">
        <v>1</v>
      </c>
      <c r="G445" s="831">
        <v>13.68</v>
      </c>
      <c r="H445" s="827">
        <v>1</v>
      </c>
      <c r="I445" s="831"/>
      <c r="J445" s="831"/>
      <c r="K445" s="827">
        <v>0</v>
      </c>
      <c r="L445" s="831">
        <v>1</v>
      </c>
      <c r="M445" s="832">
        <v>13.68</v>
      </c>
    </row>
    <row r="446" spans="1:13" ht="14.45" customHeight="1" x14ac:dyDescent="0.2">
      <c r="A446" s="821" t="s">
        <v>2972</v>
      </c>
      <c r="B446" s="822" t="s">
        <v>2321</v>
      </c>
      <c r="C446" s="822" t="s">
        <v>2322</v>
      </c>
      <c r="D446" s="822" t="s">
        <v>2323</v>
      </c>
      <c r="E446" s="822" t="s">
        <v>2324</v>
      </c>
      <c r="F446" s="831"/>
      <c r="G446" s="831"/>
      <c r="H446" s="827">
        <v>0</v>
      </c>
      <c r="I446" s="831">
        <v>3</v>
      </c>
      <c r="J446" s="831">
        <v>259.23</v>
      </c>
      <c r="K446" s="827">
        <v>1</v>
      </c>
      <c r="L446" s="831">
        <v>3</v>
      </c>
      <c r="M446" s="832">
        <v>259.23</v>
      </c>
    </row>
    <row r="447" spans="1:13" ht="14.45" customHeight="1" x14ac:dyDescent="0.2">
      <c r="A447" s="821" t="s">
        <v>2972</v>
      </c>
      <c r="B447" s="822" t="s">
        <v>2357</v>
      </c>
      <c r="C447" s="822" t="s">
        <v>2361</v>
      </c>
      <c r="D447" s="822" t="s">
        <v>2359</v>
      </c>
      <c r="E447" s="822" t="s">
        <v>2362</v>
      </c>
      <c r="F447" s="831"/>
      <c r="G447" s="831"/>
      <c r="H447" s="827">
        <v>0</v>
      </c>
      <c r="I447" s="831">
        <v>1</v>
      </c>
      <c r="J447" s="831">
        <v>186.87</v>
      </c>
      <c r="K447" s="827">
        <v>1</v>
      </c>
      <c r="L447" s="831">
        <v>1</v>
      </c>
      <c r="M447" s="832">
        <v>186.87</v>
      </c>
    </row>
    <row r="448" spans="1:13" ht="14.45" customHeight="1" x14ac:dyDescent="0.2">
      <c r="A448" s="821" t="s">
        <v>2972</v>
      </c>
      <c r="B448" s="822" t="s">
        <v>2382</v>
      </c>
      <c r="C448" s="822" t="s">
        <v>2834</v>
      </c>
      <c r="D448" s="822" t="s">
        <v>2384</v>
      </c>
      <c r="E448" s="822" t="s">
        <v>2835</v>
      </c>
      <c r="F448" s="831"/>
      <c r="G448" s="831"/>
      <c r="H448" s="827">
        <v>0</v>
      </c>
      <c r="I448" s="831">
        <v>1</v>
      </c>
      <c r="J448" s="831">
        <v>351.48</v>
      </c>
      <c r="K448" s="827">
        <v>1</v>
      </c>
      <c r="L448" s="831">
        <v>1</v>
      </c>
      <c r="M448" s="832">
        <v>351.48</v>
      </c>
    </row>
    <row r="449" spans="1:13" ht="14.45" customHeight="1" x14ac:dyDescent="0.2">
      <c r="A449" s="821" t="s">
        <v>2972</v>
      </c>
      <c r="B449" s="822" t="s">
        <v>2398</v>
      </c>
      <c r="C449" s="822" t="s">
        <v>2400</v>
      </c>
      <c r="D449" s="822" t="s">
        <v>2401</v>
      </c>
      <c r="E449" s="822" t="s">
        <v>2402</v>
      </c>
      <c r="F449" s="831"/>
      <c r="G449" s="831"/>
      <c r="H449" s="827">
        <v>0</v>
      </c>
      <c r="I449" s="831">
        <v>3</v>
      </c>
      <c r="J449" s="831">
        <v>127.53</v>
      </c>
      <c r="K449" s="827">
        <v>1</v>
      </c>
      <c r="L449" s="831">
        <v>3</v>
      </c>
      <c r="M449" s="832">
        <v>127.53</v>
      </c>
    </row>
    <row r="450" spans="1:13" ht="14.45" customHeight="1" x14ac:dyDescent="0.2">
      <c r="A450" s="821" t="s">
        <v>2972</v>
      </c>
      <c r="B450" s="822" t="s">
        <v>2419</v>
      </c>
      <c r="C450" s="822" t="s">
        <v>3999</v>
      </c>
      <c r="D450" s="822" t="s">
        <v>678</v>
      </c>
      <c r="E450" s="822" t="s">
        <v>682</v>
      </c>
      <c r="F450" s="831">
        <v>2</v>
      </c>
      <c r="G450" s="831">
        <v>76.08</v>
      </c>
      <c r="H450" s="827">
        <v>1</v>
      </c>
      <c r="I450" s="831"/>
      <c r="J450" s="831"/>
      <c r="K450" s="827">
        <v>0</v>
      </c>
      <c r="L450" s="831">
        <v>2</v>
      </c>
      <c r="M450" s="832">
        <v>76.08</v>
      </c>
    </row>
    <row r="451" spans="1:13" ht="14.45" customHeight="1" x14ac:dyDescent="0.2">
      <c r="A451" s="821" t="s">
        <v>2972</v>
      </c>
      <c r="B451" s="822" t="s">
        <v>2419</v>
      </c>
      <c r="C451" s="822" t="s">
        <v>4000</v>
      </c>
      <c r="D451" s="822" t="s">
        <v>678</v>
      </c>
      <c r="E451" s="822" t="s">
        <v>683</v>
      </c>
      <c r="F451" s="831">
        <v>3</v>
      </c>
      <c r="G451" s="831">
        <v>52.679999999999993</v>
      </c>
      <c r="H451" s="827">
        <v>1</v>
      </c>
      <c r="I451" s="831"/>
      <c r="J451" s="831"/>
      <c r="K451" s="827">
        <v>0</v>
      </c>
      <c r="L451" s="831">
        <v>3</v>
      </c>
      <c r="M451" s="832">
        <v>52.679999999999993</v>
      </c>
    </row>
    <row r="452" spans="1:13" ht="14.45" customHeight="1" x14ac:dyDescent="0.2">
      <c r="A452" s="821" t="s">
        <v>2972</v>
      </c>
      <c r="B452" s="822" t="s">
        <v>2419</v>
      </c>
      <c r="C452" s="822" t="s">
        <v>3461</v>
      </c>
      <c r="D452" s="822" t="s">
        <v>678</v>
      </c>
      <c r="E452" s="822" t="s">
        <v>680</v>
      </c>
      <c r="F452" s="831">
        <v>2</v>
      </c>
      <c r="G452" s="831">
        <v>117.04</v>
      </c>
      <c r="H452" s="827">
        <v>1</v>
      </c>
      <c r="I452" s="831"/>
      <c r="J452" s="831"/>
      <c r="K452" s="827">
        <v>0</v>
      </c>
      <c r="L452" s="831">
        <v>2</v>
      </c>
      <c r="M452" s="832">
        <v>117.04</v>
      </c>
    </row>
    <row r="453" spans="1:13" ht="14.45" customHeight="1" x14ac:dyDescent="0.2">
      <c r="A453" s="821" t="s">
        <v>2972</v>
      </c>
      <c r="B453" s="822" t="s">
        <v>2419</v>
      </c>
      <c r="C453" s="822" t="s">
        <v>2425</v>
      </c>
      <c r="D453" s="822" t="s">
        <v>678</v>
      </c>
      <c r="E453" s="822" t="s">
        <v>682</v>
      </c>
      <c r="F453" s="831"/>
      <c r="G453" s="831"/>
      <c r="H453" s="827">
        <v>0</v>
      </c>
      <c r="I453" s="831">
        <v>1</v>
      </c>
      <c r="J453" s="831">
        <v>38.04</v>
      </c>
      <c r="K453" s="827">
        <v>1</v>
      </c>
      <c r="L453" s="831">
        <v>1</v>
      </c>
      <c r="M453" s="832">
        <v>38.04</v>
      </c>
    </row>
    <row r="454" spans="1:13" ht="14.45" customHeight="1" x14ac:dyDescent="0.2">
      <c r="A454" s="821" t="s">
        <v>2972</v>
      </c>
      <c r="B454" s="822" t="s">
        <v>2429</v>
      </c>
      <c r="C454" s="822" t="s">
        <v>3289</v>
      </c>
      <c r="D454" s="822" t="s">
        <v>3290</v>
      </c>
      <c r="E454" s="822" t="s">
        <v>2917</v>
      </c>
      <c r="F454" s="831">
        <v>3</v>
      </c>
      <c r="G454" s="831">
        <v>49.47</v>
      </c>
      <c r="H454" s="827">
        <v>1</v>
      </c>
      <c r="I454" s="831"/>
      <c r="J454" s="831"/>
      <c r="K454" s="827">
        <v>0</v>
      </c>
      <c r="L454" s="831">
        <v>3</v>
      </c>
      <c r="M454" s="832">
        <v>49.47</v>
      </c>
    </row>
    <row r="455" spans="1:13" ht="14.45" customHeight="1" x14ac:dyDescent="0.2">
      <c r="A455" s="821" t="s">
        <v>2972</v>
      </c>
      <c r="B455" s="822" t="s">
        <v>2439</v>
      </c>
      <c r="C455" s="822" t="s">
        <v>3971</v>
      </c>
      <c r="D455" s="822" t="s">
        <v>3972</v>
      </c>
      <c r="E455" s="822" t="s">
        <v>3973</v>
      </c>
      <c r="F455" s="831">
        <v>1</v>
      </c>
      <c r="G455" s="831">
        <v>105.32</v>
      </c>
      <c r="H455" s="827">
        <v>1</v>
      </c>
      <c r="I455" s="831"/>
      <c r="J455" s="831"/>
      <c r="K455" s="827">
        <v>0</v>
      </c>
      <c r="L455" s="831">
        <v>1</v>
      </c>
      <c r="M455" s="832">
        <v>105.32</v>
      </c>
    </row>
    <row r="456" spans="1:13" ht="14.45" customHeight="1" x14ac:dyDescent="0.2">
      <c r="A456" s="821" t="s">
        <v>2972</v>
      </c>
      <c r="B456" s="822" t="s">
        <v>2439</v>
      </c>
      <c r="C456" s="822" t="s">
        <v>2998</v>
      </c>
      <c r="D456" s="822" t="s">
        <v>2840</v>
      </c>
      <c r="E456" s="822"/>
      <c r="F456" s="831">
        <v>3</v>
      </c>
      <c r="G456" s="831">
        <v>52.679999999999993</v>
      </c>
      <c r="H456" s="827">
        <v>1</v>
      </c>
      <c r="I456" s="831"/>
      <c r="J456" s="831"/>
      <c r="K456" s="827">
        <v>0</v>
      </c>
      <c r="L456" s="831">
        <v>3</v>
      </c>
      <c r="M456" s="832">
        <v>52.679999999999993</v>
      </c>
    </row>
    <row r="457" spans="1:13" ht="14.45" customHeight="1" x14ac:dyDescent="0.2">
      <c r="A457" s="821" t="s">
        <v>2972</v>
      </c>
      <c r="B457" s="822" t="s">
        <v>2456</v>
      </c>
      <c r="C457" s="822" t="s">
        <v>2459</v>
      </c>
      <c r="D457" s="822" t="s">
        <v>2458</v>
      </c>
      <c r="E457" s="822" t="s">
        <v>2460</v>
      </c>
      <c r="F457" s="831"/>
      <c r="G457" s="831"/>
      <c r="H457" s="827">
        <v>0</v>
      </c>
      <c r="I457" s="831">
        <v>6</v>
      </c>
      <c r="J457" s="831">
        <v>373.08</v>
      </c>
      <c r="K457" s="827">
        <v>1</v>
      </c>
      <c r="L457" s="831">
        <v>6</v>
      </c>
      <c r="M457" s="832">
        <v>373.08</v>
      </c>
    </row>
    <row r="458" spans="1:13" ht="14.45" customHeight="1" x14ac:dyDescent="0.2">
      <c r="A458" s="821" t="s">
        <v>2972</v>
      </c>
      <c r="B458" s="822" t="s">
        <v>2469</v>
      </c>
      <c r="C458" s="822" t="s">
        <v>2472</v>
      </c>
      <c r="D458" s="822" t="s">
        <v>2471</v>
      </c>
      <c r="E458" s="822" t="s">
        <v>2473</v>
      </c>
      <c r="F458" s="831"/>
      <c r="G458" s="831"/>
      <c r="H458" s="827">
        <v>0</v>
      </c>
      <c r="I458" s="831">
        <v>4</v>
      </c>
      <c r="J458" s="831">
        <v>29.88</v>
      </c>
      <c r="K458" s="827">
        <v>1</v>
      </c>
      <c r="L458" s="831">
        <v>4</v>
      </c>
      <c r="M458" s="832">
        <v>29.88</v>
      </c>
    </row>
    <row r="459" spans="1:13" ht="14.45" customHeight="1" x14ac:dyDescent="0.2">
      <c r="A459" s="821" t="s">
        <v>2972</v>
      </c>
      <c r="B459" s="822" t="s">
        <v>2469</v>
      </c>
      <c r="C459" s="822" t="s">
        <v>2474</v>
      </c>
      <c r="D459" s="822" t="s">
        <v>2471</v>
      </c>
      <c r="E459" s="822" t="s">
        <v>2475</v>
      </c>
      <c r="F459" s="831"/>
      <c r="G459" s="831"/>
      <c r="H459" s="827">
        <v>0</v>
      </c>
      <c r="I459" s="831">
        <v>4</v>
      </c>
      <c r="J459" s="831">
        <v>45.92</v>
      </c>
      <c r="K459" s="827">
        <v>1</v>
      </c>
      <c r="L459" s="831">
        <v>4</v>
      </c>
      <c r="M459" s="832">
        <v>45.92</v>
      </c>
    </row>
    <row r="460" spans="1:13" ht="14.45" customHeight="1" x14ac:dyDescent="0.2">
      <c r="A460" s="821" t="s">
        <v>2972</v>
      </c>
      <c r="B460" s="822" t="s">
        <v>2507</v>
      </c>
      <c r="C460" s="822" t="s">
        <v>2511</v>
      </c>
      <c r="D460" s="822" t="s">
        <v>2509</v>
      </c>
      <c r="E460" s="822" t="s">
        <v>2512</v>
      </c>
      <c r="F460" s="831"/>
      <c r="G460" s="831"/>
      <c r="H460" s="827">
        <v>0</v>
      </c>
      <c r="I460" s="831">
        <v>1</v>
      </c>
      <c r="J460" s="831">
        <v>82.7</v>
      </c>
      <c r="K460" s="827">
        <v>1</v>
      </c>
      <c r="L460" s="831">
        <v>1</v>
      </c>
      <c r="M460" s="832">
        <v>82.7</v>
      </c>
    </row>
    <row r="461" spans="1:13" ht="14.45" customHeight="1" x14ac:dyDescent="0.2">
      <c r="A461" s="821" t="s">
        <v>2972</v>
      </c>
      <c r="B461" s="822" t="s">
        <v>2507</v>
      </c>
      <c r="C461" s="822" t="s">
        <v>2515</v>
      </c>
      <c r="D461" s="822" t="s">
        <v>2509</v>
      </c>
      <c r="E461" s="822" t="s">
        <v>2516</v>
      </c>
      <c r="F461" s="831"/>
      <c r="G461" s="831"/>
      <c r="H461" s="827">
        <v>0</v>
      </c>
      <c r="I461" s="831">
        <v>2</v>
      </c>
      <c r="J461" s="831">
        <v>559.05999999999995</v>
      </c>
      <c r="K461" s="827">
        <v>1</v>
      </c>
      <c r="L461" s="831">
        <v>2</v>
      </c>
      <c r="M461" s="832">
        <v>559.05999999999995</v>
      </c>
    </row>
    <row r="462" spans="1:13" ht="14.45" customHeight="1" x14ac:dyDescent="0.2">
      <c r="A462" s="821" t="s">
        <v>2972</v>
      </c>
      <c r="B462" s="822" t="s">
        <v>2553</v>
      </c>
      <c r="C462" s="822" t="s">
        <v>4025</v>
      </c>
      <c r="D462" s="822" t="s">
        <v>4026</v>
      </c>
      <c r="E462" s="822" t="s">
        <v>4027</v>
      </c>
      <c r="F462" s="831">
        <v>2</v>
      </c>
      <c r="G462" s="831">
        <v>308.72000000000003</v>
      </c>
      <c r="H462" s="827">
        <v>1</v>
      </c>
      <c r="I462" s="831"/>
      <c r="J462" s="831"/>
      <c r="K462" s="827">
        <v>0</v>
      </c>
      <c r="L462" s="831">
        <v>2</v>
      </c>
      <c r="M462" s="832">
        <v>308.72000000000003</v>
      </c>
    </row>
    <row r="463" spans="1:13" ht="14.45" customHeight="1" x14ac:dyDescent="0.2">
      <c r="A463" s="821" t="s">
        <v>2972</v>
      </c>
      <c r="B463" s="822" t="s">
        <v>2625</v>
      </c>
      <c r="C463" s="822" t="s">
        <v>2627</v>
      </c>
      <c r="D463" s="822" t="s">
        <v>616</v>
      </c>
      <c r="E463" s="822" t="s">
        <v>618</v>
      </c>
      <c r="F463" s="831"/>
      <c r="G463" s="831"/>
      <c r="H463" s="827">
        <v>0</v>
      </c>
      <c r="I463" s="831">
        <v>1</v>
      </c>
      <c r="J463" s="831">
        <v>72.55</v>
      </c>
      <c r="K463" s="827">
        <v>1</v>
      </c>
      <c r="L463" s="831">
        <v>1</v>
      </c>
      <c r="M463" s="832">
        <v>72.55</v>
      </c>
    </row>
    <row r="464" spans="1:13" ht="14.45" customHeight="1" x14ac:dyDescent="0.2">
      <c r="A464" s="821" t="s">
        <v>2972</v>
      </c>
      <c r="B464" s="822" t="s">
        <v>2625</v>
      </c>
      <c r="C464" s="822" t="s">
        <v>2626</v>
      </c>
      <c r="D464" s="822" t="s">
        <v>616</v>
      </c>
      <c r="E464" s="822" t="s">
        <v>617</v>
      </c>
      <c r="F464" s="831"/>
      <c r="G464" s="831"/>
      <c r="H464" s="827">
        <v>0</v>
      </c>
      <c r="I464" s="831">
        <v>21</v>
      </c>
      <c r="J464" s="831">
        <v>456.96</v>
      </c>
      <c r="K464" s="827">
        <v>1</v>
      </c>
      <c r="L464" s="831">
        <v>21</v>
      </c>
      <c r="M464" s="832">
        <v>456.96</v>
      </c>
    </row>
    <row r="465" spans="1:13" ht="14.45" customHeight="1" x14ac:dyDescent="0.2">
      <c r="A465" s="821" t="s">
        <v>2972</v>
      </c>
      <c r="B465" s="822" t="s">
        <v>2651</v>
      </c>
      <c r="C465" s="822" t="s">
        <v>2652</v>
      </c>
      <c r="D465" s="822" t="s">
        <v>1280</v>
      </c>
      <c r="E465" s="822" t="s">
        <v>1282</v>
      </c>
      <c r="F465" s="831"/>
      <c r="G465" s="831"/>
      <c r="H465" s="827"/>
      <c r="I465" s="831">
        <v>9</v>
      </c>
      <c r="J465" s="831">
        <v>0</v>
      </c>
      <c r="K465" s="827"/>
      <c r="L465" s="831">
        <v>9</v>
      </c>
      <c r="M465" s="832">
        <v>0</v>
      </c>
    </row>
    <row r="466" spans="1:13" ht="14.45" customHeight="1" x14ac:dyDescent="0.2">
      <c r="A466" s="821" t="s">
        <v>2972</v>
      </c>
      <c r="B466" s="822" t="s">
        <v>2669</v>
      </c>
      <c r="C466" s="822" t="s">
        <v>2675</v>
      </c>
      <c r="D466" s="822" t="s">
        <v>2671</v>
      </c>
      <c r="E466" s="822" t="s">
        <v>2676</v>
      </c>
      <c r="F466" s="831"/>
      <c r="G466" s="831"/>
      <c r="H466" s="827">
        <v>0</v>
      </c>
      <c r="I466" s="831">
        <v>1</v>
      </c>
      <c r="J466" s="831">
        <v>339.47</v>
      </c>
      <c r="K466" s="827">
        <v>1</v>
      </c>
      <c r="L466" s="831">
        <v>1</v>
      </c>
      <c r="M466" s="832">
        <v>339.47</v>
      </c>
    </row>
    <row r="467" spans="1:13" ht="14.45" customHeight="1" x14ac:dyDescent="0.2">
      <c r="A467" s="821" t="s">
        <v>2972</v>
      </c>
      <c r="B467" s="822" t="s">
        <v>2669</v>
      </c>
      <c r="C467" s="822" t="s">
        <v>3992</v>
      </c>
      <c r="D467" s="822" t="s">
        <v>2671</v>
      </c>
      <c r="E467" s="822" t="s">
        <v>3993</v>
      </c>
      <c r="F467" s="831"/>
      <c r="G467" s="831"/>
      <c r="H467" s="827">
        <v>0</v>
      </c>
      <c r="I467" s="831">
        <v>1</v>
      </c>
      <c r="J467" s="831">
        <v>226.31</v>
      </c>
      <c r="K467" s="827">
        <v>1</v>
      </c>
      <c r="L467" s="831">
        <v>1</v>
      </c>
      <c r="M467" s="832">
        <v>226.31</v>
      </c>
    </row>
    <row r="468" spans="1:13" ht="14.45" customHeight="1" x14ac:dyDescent="0.2">
      <c r="A468" s="821" t="s">
        <v>2972</v>
      </c>
      <c r="B468" s="822" t="s">
        <v>2713</v>
      </c>
      <c r="C468" s="822" t="s">
        <v>2714</v>
      </c>
      <c r="D468" s="822" t="s">
        <v>2715</v>
      </c>
      <c r="E468" s="822" t="s">
        <v>2716</v>
      </c>
      <c r="F468" s="831"/>
      <c r="G468" s="831"/>
      <c r="H468" s="827">
        <v>0</v>
      </c>
      <c r="I468" s="831">
        <v>5</v>
      </c>
      <c r="J468" s="831">
        <v>116.99999999999999</v>
      </c>
      <c r="K468" s="827">
        <v>1</v>
      </c>
      <c r="L468" s="831">
        <v>5</v>
      </c>
      <c r="M468" s="832">
        <v>116.99999999999999</v>
      </c>
    </row>
    <row r="469" spans="1:13" ht="14.45" customHeight="1" x14ac:dyDescent="0.2">
      <c r="A469" s="821" t="s">
        <v>2972</v>
      </c>
      <c r="B469" s="822" t="s">
        <v>2713</v>
      </c>
      <c r="C469" s="822" t="s">
        <v>2717</v>
      </c>
      <c r="D469" s="822" t="s">
        <v>2715</v>
      </c>
      <c r="E469" s="822" t="s">
        <v>2718</v>
      </c>
      <c r="F469" s="831"/>
      <c r="G469" s="831"/>
      <c r="H469" s="827">
        <v>0</v>
      </c>
      <c r="I469" s="831">
        <v>3</v>
      </c>
      <c r="J469" s="831">
        <v>35.130000000000003</v>
      </c>
      <c r="K469" s="827">
        <v>1</v>
      </c>
      <c r="L469" s="831">
        <v>3</v>
      </c>
      <c r="M469" s="832">
        <v>35.130000000000003</v>
      </c>
    </row>
    <row r="470" spans="1:13" ht="14.45" customHeight="1" x14ac:dyDescent="0.2">
      <c r="A470" s="821" t="s">
        <v>2972</v>
      </c>
      <c r="B470" s="822" t="s">
        <v>2719</v>
      </c>
      <c r="C470" s="822" t="s">
        <v>2720</v>
      </c>
      <c r="D470" s="822" t="s">
        <v>1597</v>
      </c>
      <c r="E470" s="822" t="s">
        <v>2721</v>
      </c>
      <c r="F470" s="831"/>
      <c r="G470" s="831"/>
      <c r="H470" s="827"/>
      <c r="I470" s="831">
        <v>6</v>
      </c>
      <c r="J470" s="831">
        <v>0</v>
      </c>
      <c r="K470" s="827"/>
      <c r="L470" s="831">
        <v>6</v>
      </c>
      <c r="M470" s="832">
        <v>0</v>
      </c>
    </row>
    <row r="471" spans="1:13" ht="14.45" customHeight="1" x14ac:dyDescent="0.2">
      <c r="A471" s="821" t="s">
        <v>2972</v>
      </c>
      <c r="B471" s="822" t="s">
        <v>2727</v>
      </c>
      <c r="C471" s="822" t="s">
        <v>3353</v>
      </c>
      <c r="D471" s="822" t="s">
        <v>2729</v>
      </c>
      <c r="E471" s="822" t="s">
        <v>2702</v>
      </c>
      <c r="F471" s="831">
        <v>2</v>
      </c>
      <c r="G471" s="831">
        <v>492.78</v>
      </c>
      <c r="H471" s="827">
        <v>1</v>
      </c>
      <c r="I471" s="831"/>
      <c r="J471" s="831"/>
      <c r="K471" s="827">
        <v>0</v>
      </c>
      <c r="L471" s="831">
        <v>2</v>
      </c>
      <c r="M471" s="832">
        <v>492.78</v>
      </c>
    </row>
    <row r="472" spans="1:13" ht="14.45" customHeight="1" x14ac:dyDescent="0.2">
      <c r="A472" s="821" t="s">
        <v>2972</v>
      </c>
      <c r="B472" s="822" t="s">
        <v>2742</v>
      </c>
      <c r="C472" s="822" t="s">
        <v>3590</v>
      </c>
      <c r="D472" s="822" t="s">
        <v>752</v>
      </c>
      <c r="E472" s="822" t="s">
        <v>2844</v>
      </c>
      <c r="F472" s="831"/>
      <c r="G472" s="831"/>
      <c r="H472" s="827"/>
      <c r="I472" s="831">
        <v>1</v>
      </c>
      <c r="J472" s="831">
        <v>0</v>
      </c>
      <c r="K472" s="827"/>
      <c r="L472" s="831">
        <v>1</v>
      </c>
      <c r="M472" s="832">
        <v>0</v>
      </c>
    </row>
    <row r="473" spans="1:13" ht="14.45" customHeight="1" x14ac:dyDescent="0.2">
      <c r="A473" s="821" t="s">
        <v>2972</v>
      </c>
      <c r="B473" s="822" t="s">
        <v>2746</v>
      </c>
      <c r="C473" s="822" t="s">
        <v>2747</v>
      </c>
      <c r="D473" s="822" t="s">
        <v>847</v>
      </c>
      <c r="E473" s="822" t="s">
        <v>2748</v>
      </c>
      <c r="F473" s="831"/>
      <c r="G473" s="831"/>
      <c r="H473" s="827">
        <v>0</v>
      </c>
      <c r="I473" s="831">
        <v>3</v>
      </c>
      <c r="J473" s="831">
        <v>1069.4100000000001</v>
      </c>
      <c r="K473" s="827">
        <v>1</v>
      </c>
      <c r="L473" s="831">
        <v>3</v>
      </c>
      <c r="M473" s="832">
        <v>1069.4100000000001</v>
      </c>
    </row>
    <row r="474" spans="1:13" ht="14.45" customHeight="1" x14ac:dyDescent="0.2">
      <c r="A474" s="821" t="s">
        <v>2972</v>
      </c>
      <c r="B474" s="822" t="s">
        <v>2746</v>
      </c>
      <c r="C474" s="822" t="s">
        <v>2929</v>
      </c>
      <c r="D474" s="822" t="s">
        <v>847</v>
      </c>
      <c r="E474" s="822" t="s">
        <v>1849</v>
      </c>
      <c r="F474" s="831"/>
      <c r="G474" s="831"/>
      <c r="H474" s="827">
        <v>0</v>
      </c>
      <c r="I474" s="831">
        <v>4</v>
      </c>
      <c r="J474" s="831">
        <v>5825.38</v>
      </c>
      <c r="K474" s="827">
        <v>1</v>
      </c>
      <c r="L474" s="831">
        <v>4</v>
      </c>
      <c r="M474" s="832">
        <v>5825.38</v>
      </c>
    </row>
    <row r="475" spans="1:13" ht="14.45" customHeight="1" x14ac:dyDescent="0.2">
      <c r="A475" s="821" t="s">
        <v>2972</v>
      </c>
      <c r="B475" s="822" t="s">
        <v>2773</v>
      </c>
      <c r="C475" s="822" t="s">
        <v>2937</v>
      </c>
      <c r="D475" s="822" t="s">
        <v>1593</v>
      </c>
      <c r="E475" s="822" t="s">
        <v>2938</v>
      </c>
      <c r="F475" s="831"/>
      <c r="G475" s="831"/>
      <c r="H475" s="827">
        <v>0</v>
      </c>
      <c r="I475" s="831">
        <v>1</v>
      </c>
      <c r="J475" s="831">
        <v>117.55</v>
      </c>
      <c r="K475" s="827">
        <v>1</v>
      </c>
      <c r="L475" s="831">
        <v>1</v>
      </c>
      <c r="M475" s="832">
        <v>117.55</v>
      </c>
    </row>
    <row r="476" spans="1:13" ht="14.45" customHeight="1" x14ac:dyDescent="0.2">
      <c r="A476" s="821" t="s">
        <v>2972</v>
      </c>
      <c r="B476" s="822" t="s">
        <v>2773</v>
      </c>
      <c r="C476" s="822" t="s">
        <v>2939</v>
      </c>
      <c r="D476" s="822" t="s">
        <v>1593</v>
      </c>
      <c r="E476" s="822" t="s">
        <v>2940</v>
      </c>
      <c r="F476" s="831"/>
      <c r="G476" s="831"/>
      <c r="H476" s="827">
        <v>0</v>
      </c>
      <c r="I476" s="831">
        <v>2</v>
      </c>
      <c r="J476" s="831">
        <v>352.64</v>
      </c>
      <c r="K476" s="827">
        <v>1</v>
      </c>
      <c r="L476" s="831">
        <v>2</v>
      </c>
      <c r="M476" s="832">
        <v>352.64</v>
      </c>
    </row>
    <row r="477" spans="1:13" ht="14.45" customHeight="1" x14ac:dyDescent="0.2">
      <c r="A477" s="821" t="s">
        <v>2972</v>
      </c>
      <c r="B477" s="822" t="s">
        <v>2363</v>
      </c>
      <c r="C477" s="822" t="s">
        <v>3232</v>
      </c>
      <c r="D477" s="822" t="s">
        <v>889</v>
      </c>
      <c r="E477" s="822" t="s">
        <v>3233</v>
      </c>
      <c r="F477" s="831"/>
      <c r="G477" s="831"/>
      <c r="H477" s="827">
        <v>0</v>
      </c>
      <c r="I477" s="831">
        <v>5</v>
      </c>
      <c r="J477" s="831">
        <v>7724.9500000000007</v>
      </c>
      <c r="K477" s="827">
        <v>1</v>
      </c>
      <c r="L477" s="831">
        <v>5</v>
      </c>
      <c r="M477" s="832">
        <v>7724.9500000000007</v>
      </c>
    </row>
    <row r="478" spans="1:13" ht="14.45" customHeight="1" x14ac:dyDescent="0.2">
      <c r="A478" s="821" t="s">
        <v>2972</v>
      </c>
      <c r="B478" s="822" t="s">
        <v>2363</v>
      </c>
      <c r="C478" s="822" t="s">
        <v>2367</v>
      </c>
      <c r="D478" s="822" t="s">
        <v>889</v>
      </c>
      <c r="E478" s="822" t="s">
        <v>2368</v>
      </c>
      <c r="F478" s="831"/>
      <c r="G478" s="831"/>
      <c r="H478" s="827">
        <v>0</v>
      </c>
      <c r="I478" s="831">
        <v>6</v>
      </c>
      <c r="J478" s="831">
        <v>10631.039999999999</v>
      </c>
      <c r="K478" s="827">
        <v>1</v>
      </c>
      <c r="L478" s="831">
        <v>6</v>
      </c>
      <c r="M478" s="832">
        <v>10631.039999999999</v>
      </c>
    </row>
    <row r="479" spans="1:13" ht="14.45" customHeight="1" x14ac:dyDescent="0.2">
      <c r="A479" s="821" t="s">
        <v>2972</v>
      </c>
      <c r="B479" s="822" t="s">
        <v>2363</v>
      </c>
      <c r="C479" s="822" t="s">
        <v>2366</v>
      </c>
      <c r="D479" s="822" t="s">
        <v>889</v>
      </c>
      <c r="E479" s="822" t="s">
        <v>890</v>
      </c>
      <c r="F479" s="831"/>
      <c r="G479" s="831"/>
      <c r="H479" s="827">
        <v>0</v>
      </c>
      <c r="I479" s="831">
        <v>3</v>
      </c>
      <c r="J479" s="831">
        <v>4634.97</v>
      </c>
      <c r="K479" s="827">
        <v>1</v>
      </c>
      <c r="L479" s="831">
        <v>3</v>
      </c>
      <c r="M479" s="832">
        <v>4634.97</v>
      </c>
    </row>
    <row r="480" spans="1:13" ht="14.45" customHeight="1" thickBot="1" x14ac:dyDescent="0.25">
      <c r="A480" s="813" t="s">
        <v>2972</v>
      </c>
      <c r="B480" s="814" t="s">
        <v>2306</v>
      </c>
      <c r="C480" s="814" t="s">
        <v>3235</v>
      </c>
      <c r="D480" s="814" t="s">
        <v>1094</v>
      </c>
      <c r="E480" s="814" t="s">
        <v>3236</v>
      </c>
      <c r="F480" s="833"/>
      <c r="G480" s="833"/>
      <c r="H480" s="819">
        <v>0</v>
      </c>
      <c r="I480" s="833">
        <v>2</v>
      </c>
      <c r="J480" s="833">
        <v>828.14</v>
      </c>
      <c r="K480" s="819">
        <v>1</v>
      </c>
      <c r="L480" s="833">
        <v>2</v>
      </c>
      <c r="M480" s="834">
        <v>828.14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309B02ED-2676-4554-B8E8-9D7AB7EAAA9F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554</v>
      </c>
      <c r="B5" s="712" t="s">
        <v>555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554</v>
      </c>
      <c r="B6" s="712" t="s">
        <v>4198</v>
      </c>
      <c r="C6" s="713">
        <v>14.05367</v>
      </c>
      <c r="D6" s="713">
        <v>12.134810000000002</v>
      </c>
      <c r="E6" s="713"/>
      <c r="F6" s="713">
        <v>12.822179999999999</v>
      </c>
      <c r="G6" s="713">
        <v>0</v>
      </c>
      <c r="H6" s="713">
        <v>12.822179999999999</v>
      </c>
      <c r="I6" s="714" t="s">
        <v>329</v>
      </c>
      <c r="J6" s="715" t="s">
        <v>1</v>
      </c>
    </row>
    <row r="7" spans="1:10" ht="14.45" customHeight="1" x14ac:dyDescent="0.2">
      <c r="A7" s="711" t="s">
        <v>554</v>
      </c>
      <c r="B7" s="712" t="s">
        <v>4199</v>
      </c>
      <c r="C7" s="713">
        <v>0</v>
      </c>
      <c r="D7" s="713">
        <v>0</v>
      </c>
      <c r="E7" s="713"/>
      <c r="F7" s="713">
        <v>2.7612000000000001</v>
      </c>
      <c r="G7" s="713">
        <v>0</v>
      </c>
      <c r="H7" s="713">
        <v>2.7612000000000001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554</v>
      </c>
      <c r="B8" s="712" t="s">
        <v>4200</v>
      </c>
      <c r="C8" s="713">
        <v>1.1370400000000001</v>
      </c>
      <c r="D8" s="713">
        <v>0.50795999999999997</v>
      </c>
      <c r="E8" s="713"/>
      <c r="F8" s="713">
        <v>1.9040499999999998</v>
      </c>
      <c r="G8" s="713">
        <v>0</v>
      </c>
      <c r="H8" s="713">
        <v>1.9040499999999998</v>
      </c>
      <c r="I8" s="714" t="s">
        <v>329</v>
      </c>
      <c r="J8" s="715" t="s">
        <v>1</v>
      </c>
    </row>
    <row r="9" spans="1:10" ht="14.45" customHeight="1" x14ac:dyDescent="0.2">
      <c r="A9" s="711" t="s">
        <v>554</v>
      </c>
      <c r="B9" s="712" t="s">
        <v>4201</v>
      </c>
      <c r="C9" s="713">
        <v>279.92081000000007</v>
      </c>
      <c r="D9" s="713">
        <v>260.21402000000006</v>
      </c>
      <c r="E9" s="713"/>
      <c r="F9" s="713">
        <v>333.62061</v>
      </c>
      <c r="G9" s="713">
        <v>0</v>
      </c>
      <c r="H9" s="713">
        <v>333.62061</v>
      </c>
      <c r="I9" s="714" t="s">
        <v>329</v>
      </c>
      <c r="J9" s="715" t="s">
        <v>1</v>
      </c>
    </row>
    <row r="10" spans="1:10" ht="14.45" customHeight="1" x14ac:dyDescent="0.2">
      <c r="A10" s="711" t="s">
        <v>554</v>
      </c>
      <c r="B10" s="712" t="s">
        <v>4202</v>
      </c>
      <c r="C10" s="713">
        <v>390.28793000000002</v>
      </c>
      <c r="D10" s="713">
        <v>530.8806699999999</v>
      </c>
      <c r="E10" s="713"/>
      <c r="F10" s="713">
        <v>368.20263</v>
      </c>
      <c r="G10" s="713">
        <v>0</v>
      </c>
      <c r="H10" s="713">
        <v>368.20263</v>
      </c>
      <c r="I10" s="714" t="s">
        <v>329</v>
      </c>
      <c r="J10" s="715" t="s">
        <v>1</v>
      </c>
    </row>
    <row r="11" spans="1:10" ht="14.45" customHeight="1" x14ac:dyDescent="0.2">
      <c r="A11" s="711" t="s">
        <v>554</v>
      </c>
      <c r="B11" s="712" t="s">
        <v>4203</v>
      </c>
      <c r="C11" s="713">
        <v>59.483750000000008</v>
      </c>
      <c r="D11" s="713">
        <v>53.272499999999994</v>
      </c>
      <c r="E11" s="713"/>
      <c r="F11" s="713">
        <v>38.236499999999999</v>
      </c>
      <c r="G11" s="713">
        <v>0</v>
      </c>
      <c r="H11" s="713">
        <v>38.236499999999999</v>
      </c>
      <c r="I11" s="714" t="s">
        <v>329</v>
      </c>
      <c r="J11" s="715" t="s">
        <v>1</v>
      </c>
    </row>
    <row r="12" spans="1:10" ht="14.45" customHeight="1" x14ac:dyDescent="0.2">
      <c r="A12" s="711" t="s">
        <v>554</v>
      </c>
      <c r="B12" s="712" t="s">
        <v>4204</v>
      </c>
      <c r="C12" s="713">
        <v>0</v>
      </c>
      <c r="D12" s="713">
        <v>0.98117999999999994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554</v>
      </c>
      <c r="B13" s="712" t="s">
        <v>4205</v>
      </c>
      <c r="C13" s="713">
        <v>12.740740000000001</v>
      </c>
      <c r="D13" s="713">
        <v>10.451000000000001</v>
      </c>
      <c r="E13" s="713"/>
      <c r="F13" s="713">
        <v>6.8650000000000002</v>
      </c>
      <c r="G13" s="713">
        <v>0</v>
      </c>
      <c r="H13" s="713">
        <v>6.8650000000000002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554</v>
      </c>
      <c r="B14" s="712" t="s">
        <v>4206</v>
      </c>
      <c r="C14" s="713">
        <v>135.79480000000001</v>
      </c>
      <c r="D14" s="713">
        <v>165.5992</v>
      </c>
      <c r="E14" s="713"/>
      <c r="F14" s="713">
        <v>139.267</v>
      </c>
      <c r="G14" s="713">
        <v>0</v>
      </c>
      <c r="H14" s="713">
        <v>139.267</v>
      </c>
      <c r="I14" s="714" t="s">
        <v>329</v>
      </c>
      <c r="J14" s="715" t="s">
        <v>1</v>
      </c>
    </row>
    <row r="15" spans="1:10" ht="14.45" customHeight="1" x14ac:dyDescent="0.2">
      <c r="A15" s="711" t="s">
        <v>554</v>
      </c>
      <c r="B15" s="712" t="s">
        <v>4207</v>
      </c>
      <c r="C15" s="713">
        <v>0.37260000000000004</v>
      </c>
      <c r="D15" s="713">
        <v>1.3389500000000001</v>
      </c>
      <c r="E15" s="713"/>
      <c r="F15" s="713">
        <v>1.0711199999999999</v>
      </c>
      <c r="G15" s="713">
        <v>0</v>
      </c>
      <c r="H15" s="713">
        <v>1.0711199999999999</v>
      </c>
      <c r="I15" s="714" t="s">
        <v>329</v>
      </c>
      <c r="J15" s="715" t="s">
        <v>1</v>
      </c>
    </row>
    <row r="16" spans="1:10" ht="14.45" customHeight="1" x14ac:dyDescent="0.2">
      <c r="A16" s="711" t="s">
        <v>554</v>
      </c>
      <c r="B16" s="712" t="s">
        <v>4208</v>
      </c>
      <c r="C16" s="713">
        <v>3.1144699999999998</v>
      </c>
      <c r="D16" s="713">
        <v>2.61347</v>
      </c>
      <c r="E16" s="713"/>
      <c r="F16" s="713">
        <v>2.3831899999999999</v>
      </c>
      <c r="G16" s="713">
        <v>0</v>
      </c>
      <c r="H16" s="713">
        <v>2.3831899999999999</v>
      </c>
      <c r="I16" s="714" t="s">
        <v>329</v>
      </c>
      <c r="J16" s="715" t="s">
        <v>1</v>
      </c>
    </row>
    <row r="17" spans="1:10" ht="14.45" customHeight="1" x14ac:dyDescent="0.2">
      <c r="A17" s="711" t="s">
        <v>554</v>
      </c>
      <c r="B17" s="712" t="s">
        <v>4209</v>
      </c>
      <c r="C17" s="713">
        <v>110.18718999999999</v>
      </c>
      <c r="D17" s="713">
        <v>2.3984999999999999</v>
      </c>
      <c r="E17" s="713"/>
      <c r="F17" s="713">
        <v>7.6282500000000004</v>
      </c>
      <c r="G17" s="713">
        <v>0</v>
      </c>
      <c r="H17" s="713">
        <v>7.6282500000000004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554</v>
      </c>
      <c r="B18" s="712" t="s">
        <v>564</v>
      </c>
      <c r="C18" s="713">
        <v>1007.0930000000001</v>
      </c>
      <c r="D18" s="713">
        <v>1040.3922600000001</v>
      </c>
      <c r="E18" s="713"/>
      <c r="F18" s="713">
        <v>914.76173000000006</v>
      </c>
      <c r="G18" s="713">
        <v>0</v>
      </c>
      <c r="H18" s="713">
        <v>914.76173000000006</v>
      </c>
      <c r="I18" s="714" t="s">
        <v>329</v>
      </c>
      <c r="J18" s="715" t="s">
        <v>565</v>
      </c>
    </row>
    <row r="20" spans="1:10" ht="14.45" customHeight="1" x14ac:dyDescent="0.2">
      <c r="A20" s="711" t="s">
        <v>554</v>
      </c>
      <c r="B20" s="712" t="s">
        <v>555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566</v>
      </c>
      <c r="B21" s="712" t="s">
        <v>567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566</v>
      </c>
      <c r="B22" s="712" t="s">
        <v>4198</v>
      </c>
      <c r="C22" s="713">
        <v>10.52135</v>
      </c>
      <c r="D22" s="713">
        <v>8.7552500000000002</v>
      </c>
      <c r="E22" s="713"/>
      <c r="F22" s="713">
        <v>8.5365500000000001</v>
      </c>
      <c r="G22" s="713">
        <v>0</v>
      </c>
      <c r="H22" s="713">
        <v>8.5365500000000001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566</v>
      </c>
      <c r="B23" s="712" t="s">
        <v>4199</v>
      </c>
      <c r="C23" s="713">
        <v>0</v>
      </c>
      <c r="D23" s="713">
        <v>0</v>
      </c>
      <c r="E23" s="713"/>
      <c r="F23" s="713">
        <v>1.6992</v>
      </c>
      <c r="G23" s="713">
        <v>0</v>
      </c>
      <c r="H23" s="713">
        <v>1.6992</v>
      </c>
      <c r="I23" s="714" t="s">
        <v>329</v>
      </c>
      <c r="J23" s="715" t="s">
        <v>1</v>
      </c>
    </row>
    <row r="24" spans="1:10" ht="14.45" customHeight="1" x14ac:dyDescent="0.2">
      <c r="A24" s="711" t="s">
        <v>566</v>
      </c>
      <c r="B24" s="712" t="s">
        <v>4200</v>
      </c>
      <c r="C24" s="713">
        <v>1.1370400000000001</v>
      </c>
      <c r="D24" s="713">
        <v>0</v>
      </c>
      <c r="E24" s="713"/>
      <c r="F24" s="713">
        <v>1.30172</v>
      </c>
      <c r="G24" s="713">
        <v>0</v>
      </c>
      <c r="H24" s="713">
        <v>1.30172</v>
      </c>
      <c r="I24" s="714" t="s">
        <v>329</v>
      </c>
      <c r="J24" s="715" t="s">
        <v>1</v>
      </c>
    </row>
    <row r="25" spans="1:10" ht="14.45" customHeight="1" x14ac:dyDescent="0.2">
      <c r="A25" s="711" t="s">
        <v>566</v>
      </c>
      <c r="B25" s="712" t="s">
        <v>4201</v>
      </c>
      <c r="C25" s="713">
        <v>185.97978000000006</v>
      </c>
      <c r="D25" s="713">
        <v>155.99960000000007</v>
      </c>
      <c r="E25" s="713"/>
      <c r="F25" s="713">
        <v>186.51940999999999</v>
      </c>
      <c r="G25" s="713">
        <v>0</v>
      </c>
      <c r="H25" s="713">
        <v>186.51940999999999</v>
      </c>
      <c r="I25" s="714" t="s">
        <v>329</v>
      </c>
      <c r="J25" s="715" t="s">
        <v>1</v>
      </c>
    </row>
    <row r="26" spans="1:10" ht="14.45" customHeight="1" x14ac:dyDescent="0.2">
      <c r="A26" s="711" t="s">
        <v>566</v>
      </c>
      <c r="B26" s="712" t="s">
        <v>4202</v>
      </c>
      <c r="C26" s="713">
        <v>271.05442000000005</v>
      </c>
      <c r="D26" s="713">
        <v>266.89746000000002</v>
      </c>
      <c r="E26" s="713"/>
      <c r="F26" s="713">
        <v>179.10017999999997</v>
      </c>
      <c r="G26" s="713">
        <v>0</v>
      </c>
      <c r="H26" s="713">
        <v>179.10017999999997</v>
      </c>
      <c r="I26" s="714" t="s">
        <v>329</v>
      </c>
      <c r="J26" s="715" t="s">
        <v>1</v>
      </c>
    </row>
    <row r="27" spans="1:10" ht="14.45" customHeight="1" x14ac:dyDescent="0.2">
      <c r="A27" s="711" t="s">
        <v>566</v>
      </c>
      <c r="B27" s="712" t="s">
        <v>4203</v>
      </c>
      <c r="C27" s="713">
        <v>39.224350000000008</v>
      </c>
      <c r="D27" s="713">
        <v>27.7883</v>
      </c>
      <c r="E27" s="713"/>
      <c r="F27" s="713">
        <v>16.3415</v>
      </c>
      <c r="G27" s="713">
        <v>0</v>
      </c>
      <c r="H27" s="713">
        <v>16.3415</v>
      </c>
      <c r="I27" s="714" t="s">
        <v>329</v>
      </c>
      <c r="J27" s="715" t="s">
        <v>1</v>
      </c>
    </row>
    <row r="28" spans="1:10" ht="14.45" customHeight="1" x14ac:dyDescent="0.2">
      <c r="A28" s="711" t="s">
        <v>566</v>
      </c>
      <c r="B28" s="712" t="s">
        <v>4204</v>
      </c>
      <c r="C28" s="713">
        <v>0</v>
      </c>
      <c r="D28" s="713">
        <v>0.98117999999999994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566</v>
      </c>
      <c r="B29" s="712" t="s">
        <v>4205</v>
      </c>
      <c r="C29" s="713">
        <v>8.3987400000000001</v>
      </c>
      <c r="D29" s="713">
        <v>5.7149999999999999</v>
      </c>
      <c r="E29" s="713"/>
      <c r="F29" s="713">
        <v>3.7480000000000002</v>
      </c>
      <c r="G29" s="713">
        <v>0</v>
      </c>
      <c r="H29" s="713">
        <v>3.7480000000000002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566</v>
      </c>
      <c r="B30" s="712" t="s">
        <v>4206</v>
      </c>
      <c r="C30" s="713">
        <v>98.625600000000006</v>
      </c>
      <c r="D30" s="713">
        <v>74.727399999999989</v>
      </c>
      <c r="E30" s="713"/>
      <c r="F30" s="713">
        <v>64.408000000000001</v>
      </c>
      <c r="G30" s="713">
        <v>0</v>
      </c>
      <c r="H30" s="713">
        <v>64.408000000000001</v>
      </c>
      <c r="I30" s="714" t="s">
        <v>329</v>
      </c>
      <c r="J30" s="715" t="s">
        <v>1</v>
      </c>
    </row>
    <row r="31" spans="1:10" ht="14.45" customHeight="1" x14ac:dyDescent="0.2">
      <c r="A31" s="711" t="s">
        <v>566</v>
      </c>
      <c r="B31" s="712" t="s">
        <v>4207</v>
      </c>
      <c r="C31" s="713">
        <v>0.37260000000000004</v>
      </c>
      <c r="D31" s="713">
        <v>1.3389500000000001</v>
      </c>
      <c r="E31" s="713"/>
      <c r="F31" s="713">
        <v>1.0711199999999999</v>
      </c>
      <c r="G31" s="713">
        <v>0</v>
      </c>
      <c r="H31" s="713">
        <v>1.0711199999999999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566</v>
      </c>
      <c r="B32" s="712" t="s">
        <v>4208</v>
      </c>
      <c r="C32" s="713">
        <v>2.31582</v>
      </c>
      <c r="D32" s="713">
        <v>2.1742400000000002</v>
      </c>
      <c r="E32" s="713"/>
      <c r="F32" s="713">
        <v>1.4787899999999998</v>
      </c>
      <c r="G32" s="713">
        <v>0</v>
      </c>
      <c r="H32" s="713">
        <v>1.4787899999999998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566</v>
      </c>
      <c r="B33" s="712" t="s">
        <v>4209</v>
      </c>
      <c r="C33" s="713">
        <v>109.44198999999999</v>
      </c>
      <c r="D33" s="713">
        <v>2.3984999999999999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566</v>
      </c>
      <c r="B34" s="712" t="s">
        <v>568</v>
      </c>
      <c r="C34" s="713">
        <v>727.07169000000022</v>
      </c>
      <c r="D34" s="713">
        <v>546.77588000000003</v>
      </c>
      <c r="E34" s="713"/>
      <c r="F34" s="713">
        <v>464.20446999999996</v>
      </c>
      <c r="G34" s="713">
        <v>0</v>
      </c>
      <c r="H34" s="713">
        <v>464.20446999999996</v>
      </c>
      <c r="I34" s="714" t="s">
        <v>329</v>
      </c>
      <c r="J34" s="715" t="s">
        <v>569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570</v>
      </c>
    </row>
    <row r="36" spans="1:10" ht="14.45" customHeight="1" x14ac:dyDescent="0.2">
      <c r="A36" s="711" t="s">
        <v>574</v>
      </c>
      <c r="B36" s="712" t="s">
        <v>575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574</v>
      </c>
      <c r="B37" s="712" t="s">
        <v>4198</v>
      </c>
      <c r="C37" s="713">
        <v>3.5323200000000003</v>
      </c>
      <c r="D37" s="713">
        <v>3.3795600000000006</v>
      </c>
      <c r="E37" s="713"/>
      <c r="F37" s="713">
        <v>4.2856300000000003</v>
      </c>
      <c r="G37" s="713">
        <v>0</v>
      </c>
      <c r="H37" s="713">
        <v>4.2856300000000003</v>
      </c>
      <c r="I37" s="714" t="s">
        <v>329</v>
      </c>
      <c r="J37" s="715" t="s">
        <v>1</v>
      </c>
    </row>
    <row r="38" spans="1:10" ht="14.45" customHeight="1" x14ac:dyDescent="0.2">
      <c r="A38" s="711" t="s">
        <v>574</v>
      </c>
      <c r="B38" s="712" t="s">
        <v>4199</v>
      </c>
      <c r="C38" s="713">
        <v>0</v>
      </c>
      <c r="D38" s="713">
        <v>0</v>
      </c>
      <c r="E38" s="713"/>
      <c r="F38" s="713">
        <v>1.0620000000000001</v>
      </c>
      <c r="G38" s="713">
        <v>0</v>
      </c>
      <c r="H38" s="713">
        <v>1.0620000000000001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574</v>
      </c>
      <c r="B39" s="712" t="s">
        <v>4200</v>
      </c>
      <c r="C39" s="713">
        <v>0</v>
      </c>
      <c r="D39" s="713">
        <v>0.50795999999999997</v>
      </c>
      <c r="E39" s="713"/>
      <c r="F39" s="713">
        <v>0.60232999999999992</v>
      </c>
      <c r="G39" s="713">
        <v>0</v>
      </c>
      <c r="H39" s="713">
        <v>0.60232999999999992</v>
      </c>
      <c r="I39" s="714" t="s">
        <v>329</v>
      </c>
      <c r="J39" s="715" t="s">
        <v>1</v>
      </c>
    </row>
    <row r="40" spans="1:10" ht="14.45" customHeight="1" x14ac:dyDescent="0.2">
      <c r="A40" s="711" t="s">
        <v>574</v>
      </c>
      <c r="B40" s="712" t="s">
        <v>4201</v>
      </c>
      <c r="C40" s="713">
        <v>93.843590000000006</v>
      </c>
      <c r="D40" s="713">
        <v>103.88283</v>
      </c>
      <c r="E40" s="713"/>
      <c r="F40" s="713">
        <v>146.9896</v>
      </c>
      <c r="G40" s="713">
        <v>0</v>
      </c>
      <c r="H40" s="713">
        <v>146.9896</v>
      </c>
      <c r="I40" s="714" t="s">
        <v>329</v>
      </c>
      <c r="J40" s="715" t="s">
        <v>1</v>
      </c>
    </row>
    <row r="41" spans="1:10" ht="14.45" customHeight="1" x14ac:dyDescent="0.2">
      <c r="A41" s="711" t="s">
        <v>574</v>
      </c>
      <c r="B41" s="712" t="s">
        <v>4202</v>
      </c>
      <c r="C41" s="713">
        <v>110.03468000000001</v>
      </c>
      <c r="D41" s="713">
        <v>255.7081299999999</v>
      </c>
      <c r="E41" s="713"/>
      <c r="F41" s="713">
        <v>185.19695000000002</v>
      </c>
      <c r="G41" s="713">
        <v>0</v>
      </c>
      <c r="H41" s="713">
        <v>185.19695000000002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574</v>
      </c>
      <c r="B42" s="712" t="s">
        <v>4203</v>
      </c>
      <c r="C42" s="713">
        <v>15.28</v>
      </c>
      <c r="D42" s="713">
        <v>20.402199999999997</v>
      </c>
      <c r="E42" s="713"/>
      <c r="F42" s="713">
        <v>18.335999999999999</v>
      </c>
      <c r="G42" s="713">
        <v>0</v>
      </c>
      <c r="H42" s="713">
        <v>18.335999999999999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574</v>
      </c>
      <c r="B43" s="712" t="s">
        <v>4205</v>
      </c>
      <c r="C43" s="713">
        <v>3.258</v>
      </c>
      <c r="D43" s="713">
        <v>3.7789999999999999</v>
      </c>
      <c r="E43" s="713"/>
      <c r="F43" s="713">
        <v>2.827</v>
      </c>
      <c r="G43" s="713">
        <v>0</v>
      </c>
      <c r="H43" s="713">
        <v>2.827</v>
      </c>
      <c r="I43" s="714" t="s">
        <v>329</v>
      </c>
      <c r="J43" s="715" t="s">
        <v>1</v>
      </c>
    </row>
    <row r="44" spans="1:10" ht="14.45" customHeight="1" x14ac:dyDescent="0.2">
      <c r="A44" s="711" t="s">
        <v>574</v>
      </c>
      <c r="B44" s="712" t="s">
        <v>4206</v>
      </c>
      <c r="C44" s="713">
        <v>36.665199999999999</v>
      </c>
      <c r="D44" s="713">
        <v>90.115800000000007</v>
      </c>
      <c r="E44" s="713"/>
      <c r="F44" s="713">
        <v>74.858999999999995</v>
      </c>
      <c r="G44" s="713">
        <v>0</v>
      </c>
      <c r="H44" s="713">
        <v>74.858999999999995</v>
      </c>
      <c r="I44" s="714" t="s">
        <v>329</v>
      </c>
      <c r="J44" s="715" t="s">
        <v>1</v>
      </c>
    </row>
    <row r="45" spans="1:10" ht="14.45" customHeight="1" x14ac:dyDescent="0.2">
      <c r="A45" s="711" t="s">
        <v>574</v>
      </c>
      <c r="B45" s="712" t="s">
        <v>4208</v>
      </c>
      <c r="C45" s="713">
        <v>0.79864999999999997</v>
      </c>
      <c r="D45" s="713">
        <v>0.43922999999999995</v>
      </c>
      <c r="E45" s="713"/>
      <c r="F45" s="713">
        <v>0.90439999999999987</v>
      </c>
      <c r="G45" s="713">
        <v>0</v>
      </c>
      <c r="H45" s="713">
        <v>0.90439999999999987</v>
      </c>
      <c r="I45" s="714" t="s">
        <v>329</v>
      </c>
      <c r="J45" s="715" t="s">
        <v>1</v>
      </c>
    </row>
    <row r="46" spans="1:10" ht="14.45" customHeight="1" x14ac:dyDescent="0.2">
      <c r="A46" s="711" t="s">
        <v>574</v>
      </c>
      <c r="B46" s="712" t="s">
        <v>4209</v>
      </c>
      <c r="C46" s="713">
        <v>0.74520000000000008</v>
      </c>
      <c r="D46" s="713">
        <v>0</v>
      </c>
      <c r="E46" s="713"/>
      <c r="F46" s="713">
        <v>7.6282500000000004</v>
      </c>
      <c r="G46" s="713">
        <v>0</v>
      </c>
      <c r="H46" s="713">
        <v>7.6282500000000004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574</v>
      </c>
      <c r="B47" s="712" t="s">
        <v>576</v>
      </c>
      <c r="C47" s="713">
        <v>264.15764000000001</v>
      </c>
      <c r="D47" s="713">
        <v>478.21470999999991</v>
      </c>
      <c r="E47" s="713"/>
      <c r="F47" s="713">
        <v>442.69116000000002</v>
      </c>
      <c r="G47" s="713">
        <v>0</v>
      </c>
      <c r="H47" s="713">
        <v>442.69116000000002</v>
      </c>
      <c r="I47" s="714" t="s">
        <v>329</v>
      </c>
      <c r="J47" s="715" t="s">
        <v>569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570</v>
      </c>
    </row>
    <row r="49" spans="1:10" ht="14.45" customHeight="1" x14ac:dyDescent="0.2">
      <c r="A49" s="711" t="s">
        <v>571</v>
      </c>
      <c r="B49" s="712" t="s">
        <v>572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571</v>
      </c>
      <c r="B50" s="712" t="s">
        <v>4201</v>
      </c>
      <c r="C50" s="713">
        <v>9.7439999999999999E-2</v>
      </c>
      <c r="D50" s="713">
        <v>0.33159000000000005</v>
      </c>
      <c r="E50" s="713"/>
      <c r="F50" s="713">
        <v>0.11159999999999999</v>
      </c>
      <c r="G50" s="713">
        <v>0</v>
      </c>
      <c r="H50" s="713">
        <v>0.11159999999999999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571</v>
      </c>
      <c r="B51" s="712" t="s">
        <v>4202</v>
      </c>
      <c r="C51" s="713">
        <v>9.198830000000001</v>
      </c>
      <c r="D51" s="713">
        <v>8.2750800000000009</v>
      </c>
      <c r="E51" s="713"/>
      <c r="F51" s="713">
        <v>3.9055</v>
      </c>
      <c r="G51" s="713">
        <v>0</v>
      </c>
      <c r="H51" s="713">
        <v>3.9055</v>
      </c>
      <c r="I51" s="714" t="s">
        <v>329</v>
      </c>
      <c r="J51" s="715" t="s">
        <v>1</v>
      </c>
    </row>
    <row r="52" spans="1:10" ht="14.45" customHeight="1" x14ac:dyDescent="0.2">
      <c r="A52" s="711" t="s">
        <v>571</v>
      </c>
      <c r="B52" s="712" t="s">
        <v>4203</v>
      </c>
      <c r="C52" s="713">
        <v>4.9794</v>
      </c>
      <c r="D52" s="713">
        <v>5.0819999999999999</v>
      </c>
      <c r="E52" s="713"/>
      <c r="F52" s="713">
        <v>3.5590000000000002</v>
      </c>
      <c r="G52" s="713">
        <v>0</v>
      </c>
      <c r="H52" s="713">
        <v>3.5590000000000002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571</v>
      </c>
      <c r="B53" s="712" t="s">
        <v>4204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571</v>
      </c>
      <c r="B54" s="712" t="s">
        <v>4205</v>
      </c>
      <c r="C54" s="713">
        <v>1.0840000000000001</v>
      </c>
      <c r="D54" s="713">
        <v>0.95699999999999996</v>
      </c>
      <c r="E54" s="713"/>
      <c r="F54" s="713">
        <v>0.28999999999999998</v>
      </c>
      <c r="G54" s="713">
        <v>0</v>
      </c>
      <c r="H54" s="713">
        <v>0.28999999999999998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571</v>
      </c>
      <c r="B55" s="712" t="s">
        <v>4206</v>
      </c>
      <c r="C55" s="713">
        <v>0.504</v>
      </c>
      <c r="D55" s="713">
        <v>0.75600000000000001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571</v>
      </c>
      <c r="B56" s="712" t="s">
        <v>573</v>
      </c>
      <c r="C56" s="713">
        <v>15.863670000000001</v>
      </c>
      <c r="D56" s="713">
        <v>15.401670000000003</v>
      </c>
      <c r="E56" s="713"/>
      <c r="F56" s="713">
        <v>7.8661000000000003</v>
      </c>
      <c r="G56" s="713">
        <v>0</v>
      </c>
      <c r="H56" s="713">
        <v>7.8661000000000003</v>
      </c>
      <c r="I56" s="714" t="s">
        <v>329</v>
      </c>
      <c r="J56" s="715" t="s">
        <v>569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570</v>
      </c>
    </row>
    <row r="58" spans="1:10" ht="14.45" customHeight="1" x14ac:dyDescent="0.2">
      <c r="A58" s="711" t="s">
        <v>554</v>
      </c>
      <c r="B58" s="712" t="s">
        <v>564</v>
      </c>
      <c r="C58" s="713">
        <v>1007.0930000000002</v>
      </c>
      <c r="D58" s="713">
        <v>1040.3922600000001</v>
      </c>
      <c r="E58" s="713"/>
      <c r="F58" s="713">
        <v>914.76172999999983</v>
      </c>
      <c r="G58" s="713">
        <v>0</v>
      </c>
      <c r="H58" s="713">
        <v>914.76172999999983</v>
      </c>
      <c r="I58" s="714" t="s">
        <v>329</v>
      </c>
      <c r="J58" s="715" t="s">
        <v>565</v>
      </c>
    </row>
  </sheetData>
  <mergeCells count="3">
    <mergeCell ref="A1:I1"/>
    <mergeCell ref="F3:I3"/>
    <mergeCell ref="C4:D4"/>
  </mergeCells>
  <conditionalFormatting sqref="F19 F5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8">
    <cfRule type="expression" dxfId="32" priority="6">
      <formula>$H20&gt;0</formula>
    </cfRule>
  </conditionalFormatting>
  <conditionalFormatting sqref="A20:A58">
    <cfRule type="expression" dxfId="31" priority="5">
      <formula>AND($J20&lt;&gt;"mezeraKL",$J20&lt;&gt;"")</formula>
    </cfRule>
  </conditionalFormatting>
  <conditionalFormatting sqref="I20:I58">
    <cfRule type="expression" dxfId="30" priority="7">
      <formula>$I20&gt;1</formula>
    </cfRule>
  </conditionalFormatting>
  <conditionalFormatting sqref="B20:B58">
    <cfRule type="expression" dxfId="29" priority="4">
      <formula>OR($J20="NS",$J20="SumaNS",$J20="Účet")</formula>
    </cfRule>
  </conditionalFormatting>
  <conditionalFormatting sqref="A20:D58 F20:I58">
    <cfRule type="expression" dxfId="28" priority="8">
      <formula>AND($J20&lt;&gt;"",$J20&lt;&gt;"mezeraKL")</formula>
    </cfRule>
  </conditionalFormatting>
  <conditionalFormatting sqref="B20:D58 F20:I5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8 F20:I58">
    <cfRule type="expression" dxfId="26" priority="2">
      <formula>OR($J20="SumaNS",$J20="NS")</formula>
    </cfRule>
  </conditionalFormatting>
  <hyperlinks>
    <hyperlink ref="A2" location="Obsah!A1" display="Zpět na Obsah  KL 01  1.-4.měsíc" xr:uid="{F34AED0F-3032-4300-BA34-313B2A306EDD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7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4689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3.41132979137226</v>
      </c>
      <c r="J3" s="203">
        <f>SUBTOTAL(9,J5:J1048576)</f>
        <v>268154</v>
      </c>
      <c r="K3" s="204">
        <f>SUBTOTAL(9,K5:K1048576)</f>
        <v>914761.72887563705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554</v>
      </c>
      <c r="B5" s="807" t="s">
        <v>555</v>
      </c>
      <c r="C5" s="810" t="s">
        <v>566</v>
      </c>
      <c r="D5" s="838" t="s">
        <v>567</v>
      </c>
      <c r="E5" s="810" t="s">
        <v>4210</v>
      </c>
      <c r="F5" s="838" t="s">
        <v>4211</v>
      </c>
      <c r="G5" s="810" t="s">
        <v>4212</v>
      </c>
      <c r="H5" s="810" t="s">
        <v>4213</v>
      </c>
      <c r="I5" s="225">
        <v>147.17999267578125</v>
      </c>
      <c r="J5" s="225">
        <v>29</v>
      </c>
      <c r="K5" s="830">
        <v>4268.2699584960938</v>
      </c>
    </row>
    <row r="6" spans="1:11" ht="14.45" customHeight="1" x14ac:dyDescent="0.2">
      <c r="A6" s="821" t="s">
        <v>554</v>
      </c>
      <c r="B6" s="822" t="s">
        <v>555</v>
      </c>
      <c r="C6" s="825" t="s">
        <v>566</v>
      </c>
      <c r="D6" s="839" t="s">
        <v>567</v>
      </c>
      <c r="E6" s="825" t="s">
        <v>4210</v>
      </c>
      <c r="F6" s="839" t="s">
        <v>4211</v>
      </c>
      <c r="G6" s="825" t="s">
        <v>4214</v>
      </c>
      <c r="H6" s="825" t="s">
        <v>4215</v>
      </c>
      <c r="I6" s="831">
        <v>147.18166097005209</v>
      </c>
      <c r="J6" s="831">
        <v>29</v>
      </c>
      <c r="K6" s="832">
        <v>4268.2799682617188</v>
      </c>
    </row>
    <row r="7" spans="1:11" ht="14.45" customHeight="1" x14ac:dyDescent="0.2">
      <c r="A7" s="821" t="s">
        <v>554</v>
      </c>
      <c r="B7" s="822" t="s">
        <v>555</v>
      </c>
      <c r="C7" s="825" t="s">
        <v>566</v>
      </c>
      <c r="D7" s="839" t="s">
        <v>567</v>
      </c>
      <c r="E7" s="825" t="s">
        <v>4216</v>
      </c>
      <c r="F7" s="839" t="s">
        <v>4217</v>
      </c>
      <c r="G7" s="825" t="s">
        <v>4218</v>
      </c>
      <c r="H7" s="825" t="s">
        <v>4219</v>
      </c>
      <c r="I7" s="831">
        <v>21.239999771118164</v>
      </c>
      <c r="J7" s="831">
        <v>80</v>
      </c>
      <c r="K7" s="832">
        <v>1699.2000122070313</v>
      </c>
    </row>
    <row r="8" spans="1:11" ht="14.45" customHeight="1" x14ac:dyDescent="0.2">
      <c r="A8" s="821" t="s">
        <v>554</v>
      </c>
      <c r="B8" s="822" t="s">
        <v>555</v>
      </c>
      <c r="C8" s="825" t="s">
        <v>566</v>
      </c>
      <c r="D8" s="839" t="s">
        <v>567</v>
      </c>
      <c r="E8" s="825" t="s">
        <v>4220</v>
      </c>
      <c r="F8" s="839" t="s">
        <v>4221</v>
      </c>
      <c r="G8" s="825" t="s">
        <v>4222</v>
      </c>
      <c r="H8" s="825" t="s">
        <v>4223</v>
      </c>
      <c r="I8" s="831">
        <v>94.107498168945313</v>
      </c>
      <c r="J8" s="831">
        <v>8</v>
      </c>
      <c r="K8" s="832">
        <v>752.8599853515625</v>
      </c>
    </row>
    <row r="9" spans="1:11" ht="14.45" customHeight="1" x14ac:dyDescent="0.2">
      <c r="A9" s="821" t="s">
        <v>554</v>
      </c>
      <c r="B9" s="822" t="s">
        <v>555</v>
      </c>
      <c r="C9" s="825" t="s">
        <v>566</v>
      </c>
      <c r="D9" s="839" t="s">
        <v>567</v>
      </c>
      <c r="E9" s="825" t="s">
        <v>4220</v>
      </c>
      <c r="F9" s="839" t="s">
        <v>4221</v>
      </c>
      <c r="G9" s="825" t="s">
        <v>4224</v>
      </c>
      <c r="H9" s="825" t="s">
        <v>4225</v>
      </c>
      <c r="I9" s="831">
        <v>54.995000839233398</v>
      </c>
      <c r="J9" s="831">
        <v>10</v>
      </c>
      <c r="K9" s="832">
        <v>548.86000823974609</v>
      </c>
    </row>
    <row r="10" spans="1:11" ht="14.45" customHeight="1" x14ac:dyDescent="0.2">
      <c r="A10" s="821" t="s">
        <v>554</v>
      </c>
      <c r="B10" s="822" t="s">
        <v>555</v>
      </c>
      <c r="C10" s="825" t="s">
        <v>566</v>
      </c>
      <c r="D10" s="839" t="s">
        <v>567</v>
      </c>
      <c r="E10" s="825" t="s">
        <v>4226</v>
      </c>
      <c r="F10" s="839" t="s">
        <v>4227</v>
      </c>
      <c r="G10" s="825" t="s">
        <v>4228</v>
      </c>
      <c r="H10" s="825" t="s">
        <v>4229</v>
      </c>
      <c r="I10" s="831">
        <v>74.75</v>
      </c>
      <c r="J10" s="831">
        <v>100</v>
      </c>
      <c r="K10" s="832">
        <v>7475</v>
      </c>
    </row>
    <row r="11" spans="1:11" ht="14.45" customHeight="1" x14ac:dyDescent="0.2">
      <c r="A11" s="821" t="s">
        <v>554</v>
      </c>
      <c r="B11" s="822" t="s">
        <v>555</v>
      </c>
      <c r="C11" s="825" t="s">
        <v>566</v>
      </c>
      <c r="D11" s="839" t="s">
        <v>567</v>
      </c>
      <c r="E11" s="825" t="s">
        <v>4226</v>
      </c>
      <c r="F11" s="839" t="s">
        <v>4227</v>
      </c>
      <c r="G11" s="825" t="s">
        <v>4230</v>
      </c>
      <c r="H11" s="825" t="s">
        <v>4231</v>
      </c>
      <c r="I11" s="831">
        <v>4.1649999618530273</v>
      </c>
      <c r="J11" s="831">
        <v>120</v>
      </c>
      <c r="K11" s="832">
        <v>505</v>
      </c>
    </row>
    <row r="12" spans="1:11" ht="14.45" customHeight="1" x14ac:dyDescent="0.2">
      <c r="A12" s="821" t="s">
        <v>554</v>
      </c>
      <c r="B12" s="822" t="s">
        <v>555</v>
      </c>
      <c r="C12" s="825" t="s">
        <v>566</v>
      </c>
      <c r="D12" s="839" t="s">
        <v>567</v>
      </c>
      <c r="E12" s="825" t="s">
        <v>4226</v>
      </c>
      <c r="F12" s="839" t="s">
        <v>4227</v>
      </c>
      <c r="G12" s="825" t="s">
        <v>4232</v>
      </c>
      <c r="H12" s="825" t="s">
        <v>4233</v>
      </c>
      <c r="I12" s="831">
        <v>6.3624999523162842</v>
      </c>
      <c r="J12" s="831">
        <v>140</v>
      </c>
      <c r="K12" s="832">
        <v>895.69999694824219</v>
      </c>
    </row>
    <row r="13" spans="1:11" ht="14.45" customHeight="1" x14ac:dyDescent="0.2">
      <c r="A13" s="821" t="s">
        <v>554</v>
      </c>
      <c r="B13" s="822" t="s">
        <v>555</v>
      </c>
      <c r="C13" s="825" t="s">
        <v>566</v>
      </c>
      <c r="D13" s="839" t="s">
        <v>567</v>
      </c>
      <c r="E13" s="825" t="s">
        <v>4226</v>
      </c>
      <c r="F13" s="839" t="s">
        <v>4227</v>
      </c>
      <c r="G13" s="825" t="s">
        <v>4234</v>
      </c>
      <c r="H13" s="825" t="s">
        <v>4235</v>
      </c>
      <c r="I13" s="831">
        <v>9.1375002861022949</v>
      </c>
      <c r="J13" s="831">
        <v>80</v>
      </c>
      <c r="K13" s="832">
        <v>730.99998474121094</v>
      </c>
    </row>
    <row r="14" spans="1:11" ht="14.45" customHeight="1" x14ac:dyDescent="0.2">
      <c r="A14" s="821" t="s">
        <v>554</v>
      </c>
      <c r="B14" s="822" t="s">
        <v>555</v>
      </c>
      <c r="C14" s="825" t="s">
        <v>566</v>
      </c>
      <c r="D14" s="839" t="s">
        <v>567</v>
      </c>
      <c r="E14" s="825" t="s">
        <v>4226</v>
      </c>
      <c r="F14" s="839" t="s">
        <v>4227</v>
      </c>
      <c r="G14" s="825" t="s">
        <v>4236</v>
      </c>
      <c r="H14" s="825" t="s">
        <v>4237</v>
      </c>
      <c r="I14" s="831">
        <v>13.237500190734863</v>
      </c>
      <c r="J14" s="831">
        <v>40</v>
      </c>
      <c r="K14" s="832">
        <v>529.5</v>
      </c>
    </row>
    <row r="15" spans="1:11" ht="14.45" customHeight="1" x14ac:dyDescent="0.2">
      <c r="A15" s="821" t="s">
        <v>554</v>
      </c>
      <c r="B15" s="822" t="s">
        <v>555</v>
      </c>
      <c r="C15" s="825" t="s">
        <v>566</v>
      </c>
      <c r="D15" s="839" t="s">
        <v>567</v>
      </c>
      <c r="E15" s="825" t="s">
        <v>4226</v>
      </c>
      <c r="F15" s="839" t="s">
        <v>4227</v>
      </c>
      <c r="G15" s="825" t="s">
        <v>4238</v>
      </c>
      <c r="H15" s="825" t="s">
        <v>4239</v>
      </c>
      <c r="I15" s="831">
        <v>0.46000000172191197</v>
      </c>
      <c r="J15" s="831">
        <v>5300</v>
      </c>
      <c r="K15" s="832">
        <v>2471</v>
      </c>
    </row>
    <row r="16" spans="1:11" ht="14.45" customHeight="1" x14ac:dyDescent="0.2">
      <c r="A16" s="821" t="s">
        <v>554</v>
      </c>
      <c r="B16" s="822" t="s">
        <v>555</v>
      </c>
      <c r="C16" s="825" t="s">
        <v>566</v>
      </c>
      <c r="D16" s="839" t="s">
        <v>567</v>
      </c>
      <c r="E16" s="825" t="s">
        <v>4226</v>
      </c>
      <c r="F16" s="839" t="s">
        <v>4227</v>
      </c>
      <c r="G16" s="825" t="s">
        <v>4240</v>
      </c>
      <c r="H16" s="825" t="s">
        <v>4241</v>
      </c>
      <c r="I16" s="831">
        <v>0.64249999821186066</v>
      </c>
      <c r="J16" s="831">
        <v>1120</v>
      </c>
      <c r="K16" s="832">
        <v>730.60000038146973</v>
      </c>
    </row>
    <row r="17" spans="1:11" ht="14.45" customHeight="1" x14ac:dyDescent="0.2">
      <c r="A17" s="821" t="s">
        <v>554</v>
      </c>
      <c r="B17" s="822" t="s">
        <v>555</v>
      </c>
      <c r="C17" s="825" t="s">
        <v>566</v>
      </c>
      <c r="D17" s="839" t="s">
        <v>567</v>
      </c>
      <c r="E17" s="825" t="s">
        <v>4226</v>
      </c>
      <c r="F17" s="839" t="s">
        <v>4227</v>
      </c>
      <c r="G17" s="825" t="s">
        <v>4242</v>
      </c>
      <c r="H17" s="825" t="s">
        <v>4243</v>
      </c>
      <c r="I17" s="831">
        <v>1.2899999618530273</v>
      </c>
      <c r="J17" s="831">
        <v>600</v>
      </c>
      <c r="K17" s="832">
        <v>774</v>
      </c>
    </row>
    <row r="18" spans="1:11" ht="14.45" customHeight="1" x14ac:dyDescent="0.2">
      <c r="A18" s="821" t="s">
        <v>554</v>
      </c>
      <c r="B18" s="822" t="s">
        <v>555</v>
      </c>
      <c r="C18" s="825" t="s">
        <v>566</v>
      </c>
      <c r="D18" s="839" t="s">
        <v>567</v>
      </c>
      <c r="E18" s="825" t="s">
        <v>4226</v>
      </c>
      <c r="F18" s="839" t="s">
        <v>4227</v>
      </c>
      <c r="G18" s="825" t="s">
        <v>4244</v>
      </c>
      <c r="H18" s="825" t="s">
        <v>4245</v>
      </c>
      <c r="I18" s="831">
        <v>0.43999999761581421</v>
      </c>
      <c r="J18" s="831">
        <v>100</v>
      </c>
      <c r="K18" s="832">
        <v>44</v>
      </c>
    </row>
    <row r="19" spans="1:11" ht="14.45" customHeight="1" x14ac:dyDescent="0.2">
      <c r="A19" s="821" t="s">
        <v>554</v>
      </c>
      <c r="B19" s="822" t="s">
        <v>555</v>
      </c>
      <c r="C19" s="825" t="s">
        <v>566</v>
      </c>
      <c r="D19" s="839" t="s">
        <v>567</v>
      </c>
      <c r="E19" s="825" t="s">
        <v>4226</v>
      </c>
      <c r="F19" s="839" t="s">
        <v>4227</v>
      </c>
      <c r="G19" s="825" t="s">
        <v>4246</v>
      </c>
      <c r="H19" s="825" t="s">
        <v>4247</v>
      </c>
      <c r="I19" s="831">
        <v>160.75</v>
      </c>
      <c r="J19" s="831">
        <v>8</v>
      </c>
      <c r="K19" s="832">
        <v>1285.97998046875</v>
      </c>
    </row>
    <row r="20" spans="1:11" ht="14.45" customHeight="1" x14ac:dyDescent="0.2">
      <c r="A20" s="821" t="s">
        <v>554</v>
      </c>
      <c r="B20" s="822" t="s">
        <v>555</v>
      </c>
      <c r="C20" s="825" t="s">
        <v>566</v>
      </c>
      <c r="D20" s="839" t="s">
        <v>567</v>
      </c>
      <c r="E20" s="825" t="s">
        <v>4226</v>
      </c>
      <c r="F20" s="839" t="s">
        <v>4227</v>
      </c>
      <c r="G20" s="825" t="s">
        <v>4248</v>
      </c>
      <c r="H20" s="825" t="s">
        <v>4249</v>
      </c>
      <c r="I20" s="831">
        <v>86.375</v>
      </c>
      <c r="J20" s="831">
        <v>20</v>
      </c>
      <c r="K20" s="832">
        <v>1727.4599609375</v>
      </c>
    </row>
    <row r="21" spans="1:11" ht="14.45" customHeight="1" x14ac:dyDescent="0.2">
      <c r="A21" s="821" t="s">
        <v>554</v>
      </c>
      <c r="B21" s="822" t="s">
        <v>555</v>
      </c>
      <c r="C21" s="825" t="s">
        <v>566</v>
      </c>
      <c r="D21" s="839" t="s">
        <v>567</v>
      </c>
      <c r="E21" s="825" t="s">
        <v>4226</v>
      </c>
      <c r="F21" s="839" t="s">
        <v>4227</v>
      </c>
      <c r="G21" s="825" t="s">
        <v>4250</v>
      </c>
      <c r="H21" s="825" t="s">
        <v>4251</v>
      </c>
      <c r="I21" s="831">
        <v>2.5424999594688416</v>
      </c>
      <c r="J21" s="831">
        <v>280</v>
      </c>
      <c r="K21" s="832">
        <v>711.90000915527344</v>
      </c>
    </row>
    <row r="22" spans="1:11" ht="14.45" customHeight="1" x14ac:dyDescent="0.2">
      <c r="A22" s="821" t="s">
        <v>554</v>
      </c>
      <c r="B22" s="822" t="s">
        <v>555</v>
      </c>
      <c r="C22" s="825" t="s">
        <v>566</v>
      </c>
      <c r="D22" s="839" t="s">
        <v>567</v>
      </c>
      <c r="E22" s="825" t="s">
        <v>4226</v>
      </c>
      <c r="F22" s="839" t="s">
        <v>4227</v>
      </c>
      <c r="G22" s="825" t="s">
        <v>4252</v>
      </c>
      <c r="H22" s="825" t="s">
        <v>4253</v>
      </c>
      <c r="I22" s="831">
        <v>135.69999694824219</v>
      </c>
      <c r="J22" s="831">
        <v>120</v>
      </c>
      <c r="K22" s="832">
        <v>16284</v>
      </c>
    </row>
    <row r="23" spans="1:11" ht="14.45" customHeight="1" x14ac:dyDescent="0.2">
      <c r="A23" s="821" t="s">
        <v>554</v>
      </c>
      <c r="B23" s="822" t="s">
        <v>555</v>
      </c>
      <c r="C23" s="825" t="s">
        <v>566</v>
      </c>
      <c r="D23" s="839" t="s">
        <v>567</v>
      </c>
      <c r="E23" s="825" t="s">
        <v>4226</v>
      </c>
      <c r="F23" s="839" t="s">
        <v>4227</v>
      </c>
      <c r="G23" s="825" t="s">
        <v>4254</v>
      </c>
      <c r="H23" s="825" t="s">
        <v>4255</v>
      </c>
      <c r="I23" s="831">
        <v>790.8800048828125</v>
      </c>
      <c r="J23" s="831">
        <v>5</v>
      </c>
      <c r="K23" s="832">
        <v>3954.4000244140625</v>
      </c>
    </row>
    <row r="24" spans="1:11" ht="14.45" customHeight="1" x14ac:dyDescent="0.2">
      <c r="A24" s="821" t="s">
        <v>554</v>
      </c>
      <c r="B24" s="822" t="s">
        <v>555</v>
      </c>
      <c r="C24" s="825" t="s">
        <v>566</v>
      </c>
      <c r="D24" s="839" t="s">
        <v>567</v>
      </c>
      <c r="E24" s="825" t="s">
        <v>4226</v>
      </c>
      <c r="F24" s="839" t="s">
        <v>4227</v>
      </c>
      <c r="G24" s="825" t="s">
        <v>4256</v>
      </c>
      <c r="H24" s="825" t="s">
        <v>4257</v>
      </c>
      <c r="I24" s="831">
        <v>65.989997863769531</v>
      </c>
      <c r="J24" s="831">
        <v>10</v>
      </c>
      <c r="K24" s="832">
        <v>659.9000244140625</v>
      </c>
    </row>
    <row r="25" spans="1:11" ht="14.45" customHeight="1" x14ac:dyDescent="0.2">
      <c r="A25" s="821" t="s">
        <v>554</v>
      </c>
      <c r="B25" s="822" t="s">
        <v>555</v>
      </c>
      <c r="C25" s="825" t="s">
        <v>566</v>
      </c>
      <c r="D25" s="839" t="s">
        <v>567</v>
      </c>
      <c r="E25" s="825" t="s">
        <v>4226</v>
      </c>
      <c r="F25" s="839" t="s">
        <v>4227</v>
      </c>
      <c r="G25" s="825" t="s">
        <v>4258</v>
      </c>
      <c r="H25" s="825" t="s">
        <v>4259</v>
      </c>
      <c r="I25" s="831">
        <v>69.699996948242188</v>
      </c>
      <c r="J25" s="831">
        <v>20</v>
      </c>
      <c r="K25" s="832">
        <v>1393.9200439453125</v>
      </c>
    </row>
    <row r="26" spans="1:11" ht="14.45" customHeight="1" x14ac:dyDescent="0.2">
      <c r="A26" s="821" t="s">
        <v>554</v>
      </c>
      <c r="B26" s="822" t="s">
        <v>555</v>
      </c>
      <c r="C26" s="825" t="s">
        <v>566</v>
      </c>
      <c r="D26" s="839" t="s">
        <v>567</v>
      </c>
      <c r="E26" s="825" t="s">
        <v>4226</v>
      </c>
      <c r="F26" s="839" t="s">
        <v>4227</v>
      </c>
      <c r="G26" s="825" t="s">
        <v>4260</v>
      </c>
      <c r="H26" s="825" t="s">
        <v>4261</v>
      </c>
      <c r="I26" s="831">
        <v>93.449996948242188</v>
      </c>
      <c r="J26" s="831">
        <v>10</v>
      </c>
      <c r="K26" s="832">
        <v>934.46002197265625</v>
      </c>
    </row>
    <row r="27" spans="1:11" ht="14.45" customHeight="1" x14ac:dyDescent="0.2">
      <c r="A27" s="821" t="s">
        <v>554</v>
      </c>
      <c r="B27" s="822" t="s">
        <v>555</v>
      </c>
      <c r="C27" s="825" t="s">
        <v>566</v>
      </c>
      <c r="D27" s="839" t="s">
        <v>567</v>
      </c>
      <c r="E27" s="825" t="s">
        <v>4226</v>
      </c>
      <c r="F27" s="839" t="s">
        <v>4227</v>
      </c>
      <c r="G27" s="825" t="s">
        <v>4262</v>
      </c>
      <c r="H27" s="825" t="s">
        <v>4263</v>
      </c>
      <c r="I27" s="831">
        <v>101.25</v>
      </c>
      <c r="J27" s="831">
        <v>20</v>
      </c>
      <c r="K27" s="832">
        <v>2024.97998046875</v>
      </c>
    </row>
    <row r="28" spans="1:11" ht="14.45" customHeight="1" x14ac:dyDescent="0.2">
      <c r="A28" s="821" t="s">
        <v>554</v>
      </c>
      <c r="B28" s="822" t="s">
        <v>555</v>
      </c>
      <c r="C28" s="825" t="s">
        <v>566</v>
      </c>
      <c r="D28" s="839" t="s">
        <v>567</v>
      </c>
      <c r="E28" s="825" t="s">
        <v>4226</v>
      </c>
      <c r="F28" s="839" t="s">
        <v>4227</v>
      </c>
      <c r="G28" s="825" t="s">
        <v>4264</v>
      </c>
      <c r="H28" s="825" t="s">
        <v>4265</v>
      </c>
      <c r="I28" s="831">
        <v>73.212499618530273</v>
      </c>
      <c r="J28" s="831">
        <v>40</v>
      </c>
      <c r="K28" s="832">
        <v>2928.5900268554688</v>
      </c>
    </row>
    <row r="29" spans="1:11" ht="14.45" customHeight="1" x14ac:dyDescent="0.2">
      <c r="A29" s="821" t="s">
        <v>554</v>
      </c>
      <c r="B29" s="822" t="s">
        <v>555</v>
      </c>
      <c r="C29" s="825" t="s">
        <v>566</v>
      </c>
      <c r="D29" s="839" t="s">
        <v>567</v>
      </c>
      <c r="E29" s="825" t="s">
        <v>4226</v>
      </c>
      <c r="F29" s="839" t="s">
        <v>4227</v>
      </c>
      <c r="G29" s="825" t="s">
        <v>4266</v>
      </c>
      <c r="H29" s="825" t="s">
        <v>4267</v>
      </c>
      <c r="I29" s="831">
        <v>154.97428458077567</v>
      </c>
      <c r="J29" s="831">
        <v>28</v>
      </c>
      <c r="K29" s="832">
        <v>4339.2900390625</v>
      </c>
    </row>
    <row r="30" spans="1:11" ht="14.45" customHeight="1" x14ac:dyDescent="0.2">
      <c r="A30" s="821" t="s">
        <v>554</v>
      </c>
      <c r="B30" s="822" t="s">
        <v>555</v>
      </c>
      <c r="C30" s="825" t="s">
        <v>566</v>
      </c>
      <c r="D30" s="839" t="s">
        <v>567</v>
      </c>
      <c r="E30" s="825" t="s">
        <v>4226</v>
      </c>
      <c r="F30" s="839" t="s">
        <v>4227</v>
      </c>
      <c r="G30" s="825" t="s">
        <v>4268</v>
      </c>
      <c r="H30" s="825" t="s">
        <v>4269</v>
      </c>
      <c r="I30" s="831">
        <v>30.172500133514404</v>
      </c>
      <c r="J30" s="831">
        <v>100</v>
      </c>
      <c r="K30" s="832">
        <v>3017.25</v>
      </c>
    </row>
    <row r="31" spans="1:11" ht="14.45" customHeight="1" x14ac:dyDescent="0.2">
      <c r="A31" s="821" t="s">
        <v>554</v>
      </c>
      <c r="B31" s="822" t="s">
        <v>555</v>
      </c>
      <c r="C31" s="825" t="s">
        <v>566</v>
      </c>
      <c r="D31" s="839" t="s">
        <v>567</v>
      </c>
      <c r="E31" s="825" t="s">
        <v>4226</v>
      </c>
      <c r="F31" s="839" t="s">
        <v>4227</v>
      </c>
      <c r="G31" s="825" t="s">
        <v>4270</v>
      </c>
      <c r="H31" s="825" t="s">
        <v>4271</v>
      </c>
      <c r="I31" s="831">
        <v>5.2744445270962181</v>
      </c>
      <c r="J31" s="831">
        <v>360</v>
      </c>
      <c r="K31" s="832">
        <v>1898.5999984741211</v>
      </c>
    </row>
    <row r="32" spans="1:11" ht="14.45" customHeight="1" x14ac:dyDescent="0.2">
      <c r="A32" s="821" t="s">
        <v>554</v>
      </c>
      <c r="B32" s="822" t="s">
        <v>555</v>
      </c>
      <c r="C32" s="825" t="s">
        <v>566</v>
      </c>
      <c r="D32" s="839" t="s">
        <v>567</v>
      </c>
      <c r="E32" s="825" t="s">
        <v>4226</v>
      </c>
      <c r="F32" s="839" t="s">
        <v>4227</v>
      </c>
      <c r="G32" s="825" t="s">
        <v>4272</v>
      </c>
      <c r="H32" s="825" t="s">
        <v>4273</v>
      </c>
      <c r="I32" s="831">
        <v>123.19000244140625</v>
      </c>
      <c r="J32" s="831">
        <v>20</v>
      </c>
      <c r="K32" s="832">
        <v>2463.760009765625</v>
      </c>
    </row>
    <row r="33" spans="1:11" ht="14.45" customHeight="1" x14ac:dyDescent="0.2">
      <c r="A33" s="821" t="s">
        <v>554</v>
      </c>
      <c r="B33" s="822" t="s">
        <v>555</v>
      </c>
      <c r="C33" s="825" t="s">
        <v>566</v>
      </c>
      <c r="D33" s="839" t="s">
        <v>567</v>
      </c>
      <c r="E33" s="825" t="s">
        <v>4226</v>
      </c>
      <c r="F33" s="839" t="s">
        <v>4227</v>
      </c>
      <c r="G33" s="825" t="s">
        <v>4274</v>
      </c>
      <c r="H33" s="825" t="s">
        <v>4275</v>
      </c>
      <c r="I33" s="831">
        <v>233.793332417806</v>
      </c>
      <c r="J33" s="831">
        <v>60</v>
      </c>
      <c r="K33" s="832">
        <v>14027.649780273438</v>
      </c>
    </row>
    <row r="34" spans="1:11" ht="14.45" customHeight="1" x14ac:dyDescent="0.2">
      <c r="A34" s="821" t="s">
        <v>554</v>
      </c>
      <c r="B34" s="822" t="s">
        <v>555</v>
      </c>
      <c r="C34" s="825" t="s">
        <v>566</v>
      </c>
      <c r="D34" s="839" t="s">
        <v>567</v>
      </c>
      <c r="E34" s="825" t="s">
        <v>4226</v>
      </c>
      <c r="F34" s="839" t="s">
        <v>4227</v>
      </c>
      <c r="G34" s="825" t="s">
        <v>4276</v>
      </c>
      <c r="H34" s="825" t="s">
        <v>4277</v>
      </c>
      <c r="I34" s="831">
        <v>120.69000244140625</v>
      </c>
      <c r="J34" s="831">
        <v>20</v>
      </c>
      <c r="K34" s="832">
        <v>2413.860107421875</v>
      </c>
    </row>
    <row r="35" spans="1:11" ht="14.45" customHeight="1" x14ac:dyDescent="0.2">
      <c r="A35" s="821" t="s">
        <v>554</v>
      </c>
      <c r="B35" s="822" t="s">
        <v>555</v>
      </c>
      <c r="C35" s="825" t="s">
        <v>566</v>
      </c>
      <c r="D35" s="839" t="s">
        <v>567</v>
      </c>
      <c r="E35" s="825" t="s">
        <v>4226</v>
      </c>
      <c r="F35" s="839" t="s">
        <v>4227</v>
      </c>
      <c r="G35" s="825" t="s">
        <v>4278</v>
      </c>
      <c r="H35" s="825" t="s">
        <v>4279</v>
      </c>
      <c r="I35" s="831">
        <v>159.55000305175781</v>
      </c>
      <c r="J35" s="831">
        <v>85</v>
      </c>
      <c r="K35" s="832">
        <v>13561.830078125</v>
      </c>
    </row>
    <row r="36" spans="1:11" ht="14.45" customHeight="1" x14ac:dyDescent="0.2">
      <c r="A36" s="821" t="s">
        <v>554</v>
      </c>
      <c r="B36" s="822" t="s">
        <v>555</v>
      </c>
      <c r="C36" s="825" t="s">
        <v>566</v>
      </c>
      <c r="D36" s="839" t="s">
        <v>567</v>
      </c>
      <c r="E36" s="825" t="s">
        <v>4226</v>
      </c>
      <c r="F36" s="839" t="s">
        <v>4227</v>
      </c>
      <c r="G36" s="825" t="s">
        <v>4280</v>
      </c>
      <c r="H36" s="825" t="s">
        <v>4281</v>
      </c>
      <c r="I36" s="831">
        <v>257.04998779296875</v>
      </c>
      <c r="J36" s="831">
        <v>5</v>
      </c>
      <c r="K36" s="832">
        <v>1285.239990234375</v>
      </c>
    </row>
    <row r="37" spans="1:11" ht="14.45" customHeight="1" x14ac:dyDescent="0.2">
      <c r="A37" s="821" t="s">
        <v>554</v>
      </c>
      <c r="B37" s="822" t="s">
        <v>555</v>
      </c>
      <c r="C37" s="825" t="s">
        <v>566</v>
      </c>
      <c r="D37" s="839" t="s">
        <v>567</v>
      </c>
      <c r="E37" s="825" t="s">
        <v>4226</v>
      </c>
      <c r="F37" s="839" t="s">
        <v>4227</v>
      </c>
      <c r="G37" s="825" t="s">
        <v>4282</v>
      </c>
      <c r="H37" s="825" t="s">
        <v>4283</v>
      </c>
      <c r="I37" s="831">
        <v>124.41000366210938</v>
      </c>
      <c r="J37" s="831">
        <v>55</v>
      </c>
      <c r="K37" s="832">
        <v>6842.4297485351563</v>
      </c>
    </row>
    <row r="38" spans="1:11" ht="14.45" customHeight="1" x14ac:dyDescent="0.2">
      <c r="A38" s="821" t="s">
        <v>554</v>
      </c>
      <c r="B38" s="822" t="s">
        <v>555</v>
      </c>
      <c r="C38" s="825" t="s">
        <v>566</v>
      </c>
      <c r="D38" s="839" t="s">
        <v>567</v>
      </c>
      <c r="E38" s="825" t="s">
        <v>4226</v>
      </c>
      <c r="F38" s="839" t="s">
        <v>4227</v>
      </c>
      <c r="G38" s="825" t="s">
        <v>4284</v>
      </c>
      <c r="H38" s="825" t="s">
        <v>4285</v>
      </c>
      <c r="I38" s="831">
        <v>793</v>
      </c>
      <c r="J38" s="831">
        <v>3</v>
      </c>
      <c r="K38" s="832">
        <v>2379</v>
      </c>
    </row>
    <row r="39" spans="1:11" ht="14.45" customHeight="1" x14ac:dyDescent="0.2">
      <c r="A39" s="821" t="s">
        <v>554</v>
      </c>
      <c r="B39" s="822" t="s">
        <v>555</v>
      </c>
      <c r="C39" s="825" t="s">
        <v>566</v>
      </c>
      <c r="D39" s="839" t="s">
        <v>567</v>
      </c>
      <c r="E39" s="825" t="s">
        <v>4226</v>
      </c>
      <c r="F39" s="839" t="s">
        <v>4227</v>
      </c>
      <c r="G39" s="825" t="s">
        <v>4286</v>
      </c>
      <c r="H39" s="825" t="s">
        <v>4287</v>
      </c>
      <c r="I39" s="831">
        <v>0.23000000417232513</v>
      </c>
      <c r="J39" s="831">
        <v>12</v>
      </c>
      <c r="K39" s="832">
        <v>2.7599999904632568</v>
      </c>
    </row>
    <row r="40" spans="1:11" ht="14.45" customHeight="1" x14ac:dyDescent="0.2">
      <c r="A40" s="821" t="s">
        <v>554</v>
      </c>
      <c r="B40" s="822" t="s">
        <v>555</v>
      </c>
      <c r="C40" s="825" t="s">
        <v>566</v>
      </c>
      <c r="D40" s="839" t="s">
        <v>567</v>
      </c>
      <c r="E40" s="825" t="s">
        <v>4226</v>
      </c>
      <c r="F40" s="839" t="s">
        <v>4227</v>
      </c>
      <c r="G40" s="825" t="s">
        <v>4288</v>
      </c>
      <c r="H40" s="825" t="s">
        <v>4289</v>
      </c>
      <c r="I40" s="831">
        <v>309.35000610351563</v>
      </c>
      <c r="J40" s="831">
        <v>2</v>
      </c>
      <c r="K40" s="832">
        <v>618.70001220703125</v>
      </c>
    </row>
    <row r="41" spans="1:11" ht="14.45" customHeight="1" x14ac:dyDescent="0.2">
      <c r="A41" s="821" t="s">
        <v>554</v>
      </c>
      <c r="B41" s="822" t="s">
        <v>555</v>
      </c>
      <c r="C41" s="825" t="s">
        <v>566</v>
      </c>
      <c r="D41" s="839" t="s">
        <v>567</v>
      </c>
      <c r="E41" s="825" t="s">
        <v>4226</v>
      </c>
      <c r="F41" s="839" t="s">
        <v>4227</v>
      </c>
      <c r="G41" s="825" t="s">
        <v>4290</v>
      </c>
      <c r="H41" s="825" t="s">
        <v>4291</v>
      </c>
      <c r="I41" s="831">
        <v>38.400001525878906</v>
      </c>
      <c r="J41" s="831">
        <v>140</v>
      </c>
      <c r="K41" s="832">
        <v>5376.070068359375</v>
      </c>
    </row>
    <row r="42" spans="1:11" ht="14.45" customHeight="1" x14ac:dyDescent="0.2">
      <c r="A42" s="821" t="s">
        <v>554</v>
      </c>
      <c r="B42" s="822" t="s">
        <v>555</v>
      </c>
      <c r="C42" s="825" t="s">
        <v>566</v>
      </c>
      <c r="D42" s="839" t="s">
        <v>567</v>
      </c>
      <c r="E42" s="825" t="s">
        <v>4226</v>
      </c>
      <c r="F42" s="839" t="s">
        <v>4227</v>
      </c>
      <c r="G42" s="825" t="s">
        <v>4292</v>
      </c>
      <c r="H42" s="825" t="s">
        <v>4293</v>
      </c>
      <c r="I42" s="831">
        <v>117.34000142415364</v>
      </c>
      <c r="J42" s="831">
        <v>30</v>
      </c>
      <c r="K42" s="832">
        <v>3200.8500366210938</v>
      </c>
    </row>
    <row r="43" spans="1:11" ht="14.45" customHeight="1" x14ac:dyDescent="0.2">
      <c r="A43" s="821" t="s">
        <v>554</v>
      </c>
      <c r="B43" s="822" t="s">
        <v>555</v>
      </c>
      <c r="C43" s="825" t="s">
        <v>566</v>
      </c>
      <c r="D43" s="839" t="s">
        <v>567</v>
      </c>
      <c r="E43" s="825" t="s">
        <v>4226</v>
      </c>
      <c r="F43" s="839" t="s">
        <v>4227</v>
      </c>
      <c r="G43" s="825" t="s">
        <v>4294</v>
      </c>
      <c r="H43" s="825" t="s">
        <v>4295</v>
      </c>
      <c r="I43" s="831">
        <v>228.85000610351563</v>
      </c>
      <c r="J43" s="831">
        <v>15</v>
      </c>
      <c r="K43" s="832">
        <v>3432.75</v>
      </c>
    </row>
    <row r="44" spans="1:11" ht="14.45" customHeight="1" x14ac:dyDescent="0.2">
      <c r="A44" s="821" t="s">
        <v>554</v>
      </c>
      <c r="B44" s="822" t="s">
        <v>555</v>
      </c>
      <c r="C44" s="825" t="s">
        <v>566</v>
      </c>
      <c r="D44" s="839" t="s">
        <v>567</v>
      </c>
      <c r="E44" s="825" t="s">
        <v>4226</v>
      </c>
      <c r="F44" s="839" t="s">
        <v>4227</v>
      </c>
      <c r="G44" s="825" t="s">
        <v>4296</v>
      </c>
      <c r="H44" s="825" t="s">
        <v>4297</v>
      </c>
      <c r="I44" s="831">
        <v>127.99666595458984</v>
      </c>
      <c r="J44" s="831">
        <v>30</v>
      </c>
      <c r="K44" s="832">
        <v>3839.7999267578125</v>
      </c>
    </row>
    <row r="45" spans="1:11" ht="14.45" customHeight="1" x14ac:dyDescent="0.2">
      <c r="A45" s="821" t="s">
        <v>554</v>
      </c>
      <c r="B45" s="822" t="s">
        <v>555</v>
      </c>
      <c r="C45" s="825" t="s">
        <v>566</v>
      </c>
      <c r="D45" s="839" t="s">
        <v>567</v>
      </c>
      <c r="E45" s="825" t="s">
        <v>4226</v>
      </c>
      <c r="F45" s="839" t="s">
        <v>4227</v>
      </c>
      <c r="G45" s="825" t="s">
        <v>4298</v>
      </c>
      <c r="H45" s="825" t="s">
        <v>4299</v>
      </c>
      <c r="I45" s="831">
        <v>88.722856794084819</v>
      </c>
      <c r="J45" s="831">
        <v>55</v>
      </c>
      <c r="K45" s="832">
        <v>4601.0999755859375</v>
      </c>
    </row>
    <row r="46" spans="1:11" ht="14.45" customHeight="1" x14ac:dyDescent="0.2">
      <c r="A46" s="821" t="s">
        <v>554</v>
      </c>
      <c r="B46" s="822" t="s">
        <v>555</v>
      </c>
      <c r="C46" s="825" t="s">
        <v>566</v>
      </c>
      <c r="D46" s="839" t="s">
        <v>567</v>
      </c>
      <c r="E46" s="825" t="s">
        <v>4226</v>
      </c>
      <c r="F46" s="839" t="s">
        <v>4227</v>
      </c>
      <c r="G46" s="825" t="s">
        <v>4300</v>
      </c>
      <c r="H46" s="825" t="s">
        <v>4301</v>
      </c>
      <c r="I46" s="831">
        <v>241.55999755859375</v>
      </c>
      <c r="J46" s="831">
        <v>24</v>
      </c>
      <c r="K46" s="832">
        <v>5797.3798828125</v>
      </c>
    </row>
    <row r="47" spans="1:11" ht="14.45" customHeight="1" x14ac:dyDescent="0.2">
      <c r="A47" s="821" t="s">
        <v>554</v>
      </c>
      <c r="B47" s="822" t="s">
        <v>555</v>
      </c>
      <c r="C47" s="825" t="s">
        <v>566</v>
      </c>
      <c r="D47" s="839" t="s">
        <v>567</v>
      </c>
      <c r="E47" s="825" t="s">
        <v>4226</v>
      </c>
      <c r="F47" s="839" t="s">
        <v>4227</v>
      </c>
      <c r="G47" s="825" t="s">
        <v>4302</v>
      </c>
      <c r="H47" s="825" t="s">
        <v>4303</v>
      </c>
      <c r="I47" s="831">
        <v>129.25999450683594</v>
      </c>
      <c r="J47" s="831">
        <v>35</v>
      </c>
      <c r="K47" s="832">
        <v>4524.0999145507813</v>
      </c>
    </row>
    <row r="48" spans="1:11" ht="14.45" customHeight="1" x14ac:dyDescent="0.2">
      <c r="A48" s="821" t="s">
        <v>554</v>
      </c>
      <c r="B48" s="822" t="s">
        <v>555</v>
      </c>
      <c r="C48" s="825" t="s">
        <v>566</v>
      </c>
      <c r="D48" s="839" t="s">
        <v>567</v>
      </c>
      <c r="E48" s="825" t="s">
        <v>4226</v>
      </c>
      <c r="F48" s="839" t="s">
        <v>4227</v>
      </c>
      <c r="G48" s="825" t="s">
        <v>4304</v>
      </c>
      <c r="H48" s="825" t="s">
        <v>4305</v>
      </c>
      <c r="I48" s="831">
        <v>284.64333089192706</v>
      </c>
      <c r="J48" s="831">
        <v>30</v>
      </c>
      <c r="K48" s="832">
        <v>7763.60009765625</v>
      </c>
    </row>
    <row r="49" spans="1:11" ht="14.45" customHeight="1" x14ac:dyDescent="0.2">
      <c r="A49" s="821" t="s">
        <v>554</v>
      </c>
      <c r="B49" s="822" t="s">
        <v>555</v>
      </c>
      <c r="C49" s="825" t="s">
        <v>566</v>
      </c>
      <c r="D49" s="839" t="s">
        <v>567</v>
      </c>
      <c r="E49" s="825" t="s">
        <v>4226</v>
      </c>
      <c r="F49" s="839" t="s">
        <v>4227</v>
      </c>
      <c r="G49" s="825" t="s">
        <v>4306</v>
      </c>
      <c r="H49" s="825" t="s">
        <v>4307</v>
      </c>
      <c r="I49" s="831">
        <v>265.33750152587891</v>
      </c>
      <c r="J49" s="831">
        <v>45</v>
      </c>
      <c r="K49" s="832">
        <v>11321.550048828125</v>
      </c>
    </row>
    <row r="50" spans="1:11" ht="14.45" customHeight="1" x14ac:dyDescent="0.2">
      <c r="A50" s="821" t="s">
        <v>554</v>
      </c>
      <c r="B50" s="822" t="s">
        <v>555</v>
      </c>
      <c r="C50" s="825" t="s">
        <v>566</v>
      </c>
      <c r="D50" s="839" t="s">
        <v>567</v>
      </c>
      <c r="E50" s="825" t="s">
        <v>4226</v>
      </c>
      <c r="F50" s="839" t="s">
        <v>4227</v>
      </c>
      <c r="G50" s="825" t="s">
        <v>4308</v>
      </c>
      <c r="H50" s="825" t="s">
        <v>4309</v>
      </c>
      <c r="I50" s="831">
        <v>58.529998779296875</v>
      </c>
      <c r="J50" s="831">
        <v>30</v>
      </c>
      <c r="K50" s="832">
        <v>1756.0200805664063</v>
      </c>
    </row>
    <row r="51" spans="1:11" ht="14.45" customHeight="1" x14ac:dyDescent="0.2">
      <c r="A51" s="821" t="s">
        <v>554</v>
      </c>
      <c r="B51" s="822" t="s">
        <v>555</v>
      </c>
      <c r="C51" s="825" t="s">
        <v>566</v>
      </c>
      <c r="D51" s="839" t="s">
        <v>567</v>
      </c>
      <c r="E51" s="825" t="s">
        <v>4226</v>
      </c>
      <c r="F51" s="839" t="s">
        <v>4227</v>
      </c>
      <c r="G51" s="825" t="s">
        <v>4310</v>
      </c>
      <c r="H51" s="825" t="s">
        <v>4311</v>
      </c>
      <c r="I51" s="831">
        <v>149.5</v>
      </c>
      <c r="J51" s="831">
        <v>10</v>
      </c>
      <c r="K51" s="832">
        <v>1495</v>
      </c>
    </row>
    <row r="52" spans="1:11" ht="14.45" customHeight="1" x14ac:dyDescent="0.2">
      <c r="A52" s="821" t="s">
        <v>554</v>
      </c>
      <c r="B52" s="822" t="s">
        <v>555</v>
      </c>
      <c r="C52" s="825" t="s">
        <v>566</v>
      </c>
      <c r="D52" s="839" t="s">
        <v>567</v>
      </c>
      <c r="E52" s="825" t="s">
        <v>4226</v>
      </c>
      <c r="F52" s="839" t="s">
        <v>4227</v>
      </c>
      <c r="G52" s="825" t="s">
        <v>4312</v>
      </c>
      <c r="H52" s="825" t="s">
        <v>4313</v>
      </c>
      <c r="I52" s="831">
        <v>24.729999542236328</v>
      </c>
      <c r="J52" s="831">
        <v>50</v>
      </c>
      <c r="K52" s="832">
        <v>1236.25</v>
      </c>
    </row>
    <row r="53" spans="1:11" ht="14.45" customHeight="1" x14ac:dyDescent="0.2">
      <c r="A53" s="821" t="s">
        <v>554</v>
      </c>
      <c r="B53" s="822" t="s">
        <v>555</v>
      </c>
      <c r="C53" s="825" t="s">
        <v>566</v>
      </c>
      <c r="D53" s="839" t="s">
        <v>567</v>
      </c>
      <c r="E53" s="825" t="s">
        <v>4226</v>
      </c>
      <c r="F53" s="839" t="s">
        <v>4227</v>
      </c>
      <c r="G53" s="825" t="s">
        <v>4314</v>
      </c>
      <c r="H53" s="825" t="s">
        <v>4315</v>
      </c>
      <c r="I53" s="831">
        <v>656.6400146484375</v>
      </c>
      <c r="J53" s="831">
        <v>1</v>
      </c>
      <c r="K53" s="832">
        <v>656.6400146484375</v>
      </c>
    </row>
    <row r="54" spans="1:11" ht="14.45" customHeight="1" x14ac:dyDescent="0.2">
      <c r="A54" s="821" t="s">
        <v>554</v>
      </c>
      <c r="B54" s="822" t="s">
        <v>555</v>
      </c>
      <c r="C54" s="825" t="s">
        <v>566</v>
      </c>
      <c r="D54" s="839" t="s">
        <v>567</v>
      </c>
      <c r="E54" s="825" t="s">
        <v>4226</v>
      </c>
      <c r="F54" s="839" t="s">
        <v>4227</v>
      </c>
      <c r="G54" s="825" t="s">
        <v>4316</v>
      </c>
      <c r="H54" s="825" t="s">
        <v>4317</v>
      </c>
      <c r="I54" s="831">
        <v>895.17999267578125</v>
      </c>
      <c r="J54" s="831">
        <v>1</v>
      </c>
      <c r="K54" s="832">
        <v>895.17999267578125</v>
      </c>
    </row>
    <row r="55" spans="1:11" ht="14.45" customHeight="1" x14ac:dyDescent="0.2">
      <c r="A55" s="821" t="s">
        <v>554</v>
      </c>
      <c r="B55" s="822" t="s">
        <v>555</v>
      </c>
      <c r="C55" s="825" t="s">
        <v>566</v>
      </c>
      <c r="D55" s="839" t="s">
        <v>567</v>
      </c>
      <c r="E55" s="825" t="s">
        <v>4226</v>
      </c>
      <c r="F55" s="839" t="s">
        <v>4227</v>
      </c>
      <c r="G55" s="825" t="s">
        <v>4318</v>
      </c>
      <c r="H55" s="825" t="s">
        <v>4319</v>
      </c>
      <c r="I55" s="831">
        <v>82.080001831054688</v>
      </c>
      <c r="J55" s="831">
        <v>20</v>
      </c>
      <c r="K55" s="832">
        <v>1641.5999755859375</v>
      </c>
    </row>
    <row r="56" spans="1:11" ht="14.45" customHeight="1" x14ac:dyDescent="0.2">
      <c r="A56" s="821" t="s">
        <v>554</v>
      </c>
      <c r="B56" s="822" t="s">
        <v>555</v>
      </c>
      <c r="C56" s="825" t="s">
        <v>566</v>
      </c>
      <c r="D56" s="839" t="s">
        <v>567</v>
      </c>
      <c r="E56" s="825" t="s">
        <v>4226</v>
      </c>
      <c r="F56" s="839" t="s">
        <v>4227</v>
      </c>
      <c r="G56" s="825" t="s">
        <v>4318</v>
      </c>
      <c r="H56" s="825" t="s">
        <v>4320</v>
      </c>
      <c r="I56" s="831">
        <v>82.080001831054688</v>
      </c>
      <c r="J56" s="831">
        <v>20</v>
      </c>
      <c r="K56" s="832">
        <v>1641.5999755859375</v>
      </c>
    </row>
    <row r="57" spans="1:11" ht="14.45" customHeight="1" x14ac:dyDescent="0.2">
      <c r="A57" s="821" t="s">
        <v>554</v>
      </c>
      <c r="B57" s="822" t="s">
        <v>555</v>
      </c>
      <c r="C57" s="825" t="s">
        <v>566</v>
      </c>
      <c r="D57" s="839" t="s">
        <v>567</v>
      </c>
      <c r="E57" s="825" t="s">
        <v>4226</v>
      </c>
      <c r="F57" s="839" t="s">
        <v>4227</v>
      </c>
      <c r="G57" s="825" t="s">
        <v>4321</v>
      </c>
      <c r="H57" s="825" t="s">
        <v>4322</v>
      </c>
      <c r="I57" s="831">
        <v>5.8450000286102295</v>
      </c>
      <c r="J57" s="831">
        <v>200</v>
      </c>
      <c r="K57" s="832">
        <v>1169</v>
      </c>
    </row>
    <row r="58" spans="1:11" ht="14.45" customHeight="1" x14ac:dyDescent="0.2">
      <c r="A58" s="821" t="s">
        <v>554</v>
      </c>
      <c r="B58" s="822" t="s">
        <v>555</v>
      </c>
      <c r="C58" s="825" t="s">
        <v>566</v>
      </c>
      <c r="D58" s="839" t="s">
        <v>567</v>
      </c>
      <c r="E58" s="825" t="s">
        <v>4226</v>
      </c>
      <c r="F58" s="839" t="s">
        <v>4227</v>
      </c>
      <c r="G58" s="825" t="s">
        <v>4323</v>
      </c>
      <c r="H58" s="825" t="s">
        <v>4324</v>
      </c>
      <c r="I58" s="831">
        <v>14.119999885559082</v>
      </c>
      <c r="J58" s="831">
        <v>50</v>
      </c>
      <c r="K58" s="832">
        <v>706</v>
      </c>
    </row>
    <row r="59" spans="1:11" ht="14.45" customHeight="1" x14ac:dyDescent="0.2">
      <c r="A59" s="821" t="s">
        <v>554</v>
      </c>
      <c r="B59" s="822" t="s">
        <v>555</v>
      </c>
      <c r="C59" s="825" t="s">
        <v>566</v>
      </c>
      <c r="D59" s="839" t="s">
        <v>567</v>
      </c>
      <c r="E59" s="825" t="s">
        <v>4226</v>
      </c>
      <c r="F59" s="839" t="s">
        <v>4227</v>
      </c>
      <c r="G59" s="825" t="s">
        <v>4325</v>
      </c>
      <c r="H59" s="825" t="s">
        <v>4326</v>
      </c>
      <c r="I59" s="831">
        <v>13.780000050862631</v>
      </c>
      <c r="J59" s="831">
        <v>200</v>
      </c>
      <c r="K59" s="832">
        <v>2757</v>
      </c>
    </row>
    <row r="60" spans="1:11" ht="14.45" customHeight="1" x14ac:dyDescent="0.2">
      <c r="A60" s="821" t="s">
        <v>554</v>
      </c>
      <c r="B60" s="822" t="s">
        <v>555</v>
      </c>
      <c r="C60" s="825" t="s">
        <v>566</v>
      </c>
      <c r="D60" s="839" t="s">
        <v>567</v>
      </c>
      <c r="E60" s="825" t="s">
        <v>4226</v>
      </c>
      <c r="F60" s="839" t="s">
        <v>4227</v>
      </c>
      <c r="G60" s="825" t="s">
        <v>4327</v>
      </c>
      <c r="H60" s="825" t="s">
        <v>4328</v>
      </c>
      <c r="I60" s="831">
        <v>228.66000366210938</v>
      </c>
      <c r="J60" s="831">
        <v>25</v>
      </c>
      <c r="K60" s="832">
        <v>5716.5498046875</v>
      </c>
    </row>
    <row r="61" spans="1:11" ht="14.45" customHeight="1" x14ac:dyDescent="0.2">
      <c r="A61" s="821" t="s">
        <v>554</v>
      </c>
      <c r="B61" s="822" t="s">
        <v>555</v>
      </c>
      <c r="C61" s="825" t="s">
        <v>566</v>
      </c>
      <c r="D61" s="839" t="s">
        <v>567</v>
      </c>
      <c r="E61" s="825" t="s">
        <v>4226</v>
      </c>
      <c r="F61" s="839" t="s">
        <v>4227</v>
      </c>
      <c r="G61" s="825" t="s">
        <v>4329</v>
      </c>
      <c r="H61" s="825" t="s">
        <v>4330</v>
      </c>
      <c r="I61" s="831">
        <v>259.89999389648438</v>
      </c>
      <c r="J61" s="831">
        <v>2</v>
      </c>
      <c r="K61" s="832">
        <v>519.79998779296875</v>
      </c>
    </row>
    <row r="62" spans="1:11" ht="14.45" customHeight="1" x14ac:dyDescent="0.2">
      <c r="A62" s="821" t="s">
        <v>554</v>
      </c>
      <c r="B62" s="822" t="s">
        <v>555</v>
      </c>
      <c r="C62" s="825" t="s">
        <v>566</v>
      </c>
      <c r="D62" s="839" t="s">
        <v>567</v>
      </c>
      <c r="E62" s="825" t="s">
        <v>4226</v>
      </c>
      <c r="F62" s="839" t="s">
        <v>4227</v>
      </c>
      <c r="G62" s="825" t="s">
        <v>4331</v>
      </c>
      <c r="H62" s="825" t="s">
        <v>4332</v>
      </c>
      <c r="I62" s="831">
        <v>83.379997253417969</v>
      </c>
      <c r="J62" s="831">
        <v>20</v>
      </c>
      <c r="K62" s="832">
        <v>1667.5999755859375</v>
      </c>
    </row>
    <row r="63" spans="1:11" ht="14.45" customHeight="1" x14ac:dyDescent="0.2">
      <c r="A63" s="821" t="s">
        <v>554</v>
      </c>
      <c r="B63" s="822" t="s">
        <v>555</v>
      </c>
      <c r="C63" s="825" t="s">
        <v>566</v>
      </c>
      <c r="D63" s="839" t="s">
        <v>567</v>
      </c>
      <c r="E63" s="825" t="s">
        <v>4226</v>
      </c>
      <c r="F63" s="839" t="s">
        <v>4227</v>
      </c>
      <c r="G63" s="825" t="s">
        <v>4333</v>
      </c>
      <c r="H63" s="825" t="s">
        <v>4334</v>
      </c>
      <c r="I63" s="831">
        <v>10.119999885559082</v>
      </c>
      <c r="J63" s="831">
        <v>2</v>
      </c>
      <c r="K63" s="832">
        <v>20.239999771118164</v>
      </c>
    </row>
    <row r="64" spans="1:11" ht="14.45" customHeight="1" x14ac:dyDescent="0.2">
      <c r="A64" s="821" t="s">
        <v>554</v>
      </c>
      <c r="B64" s="822" t="s">
        <v>555</v>
      </c>
      <c r="C64" s="825" t="s">
        <v>566</v>
      </c>
      <c r="D64" s="839" t="s">
        <v>567</v>
      </c>
      <c r="E64" s="825" t="s">
        <v>4226</v>
      </c>
      <c r="F64" s="839" t="s">
        <v>4227</v>
      </c>
      <c r="G64" s="825" t="s">
        <v>4335</v>
      </c>
      <c r="H64" s="825" t="s">
        <v>4336</v>
      </c>
      <c r="I64" s="831">
        <v>13.010000228881836</v>
      </c>
      <c r="J64" s="831">
        <v>2</v>
      </c>
      <c r="K64" s="832">
        <v>26.020000457763672</v>
      </c>
    </row>
    <row r="65" spans="1:11" ht="14.45" customHeight="1" x14ac:dyDescent="0.2">
      <c r="A65" s="821" t="s">
        <v>554</v>
      </c>
      <c r="B65" s="822" t="s">
        <v>555</v>
      </c>
      <c r="C65" s="825" t="s">
        <v>566</v>
      </c>
      <c r="D65" s="839" t="s">
        <v>567</v>
      </c>
      <c r="E65" s="825" t="s">
        <v>4226</v>
      </c>
      <c r="F65" s="839" t="s">
        <v>4227</v>
      </c>
      <c r="G65" s="825" t="s">
        <v>4337</v>
      </c>
      <c r="H65" s="825" t="s">
        <v>4338</v>
      </c>
      <c r="I65" s="831">
        <v>1.5166666507720947</v>
      </c>
      <c r="J65" s="831">
        <v>250</v>
      </c>
      <c r="K65" s="832">
        <v>379.25</v>
      </c>
    </row>
    <row r="66" spans="1:11" ht="14.45" customHeight="1" x14ac:dyDescent="0.2">
      <c r="A66" s="821" t="s">
        <v>554</v>
      </c>
      <c r="B66" s="822" t="s">
        <v>555</v>
      </c>
      <c r="C66" s="825" t="s">
        <v>566</v>
      </c>
      <c r="D66" s="839" t="s">
        <v>567</v>
      </c>
      <c r="E66" s="825" t="s">
        <v>4226</v>
      </c>
      <c r="F66" s="839" t="s">
        <v>4227</v>
      </c>
      <c r="G66" s="825" t="s">
        <v>4339</v>
      </c>
      <c r="H66" s="825" t="s">
        <v>4340</v>
      </c>
      <c r="I66" s="831">
        <v>2.059999942779541</v>
      </c>
      <c r="J66" s="831">
        <v>50</v>
      </c>
      <c r="K66" s="832">
        <v>103</v>
      </c>
    </row>
    <row r="67" spans="1:11" ht="14.45" customHeight="1" x14ac:dyDescent="0.2">
      <c r="A67" s="821" t="s">
        <v>554</v>
      </c>
      <c r="B67" s="822" t="s">
        <v>555</v>
      </c>
      <c r="C67" s="825" t="s">
        <v>566</v>
      </c>
      <c r="D67" s="839" t="s">
        <v>567</v>
      </c>
      <c r="E67" s="825" t="s">
        <v>4226</v>
      </c>
      <c r="F67" s="839" t="s">
        <v>4227</v>
      </c>
      <c r="G67" s="825" t="s">
        <v>4341</v>
      </c>
      <c r="H67" s="825" t="s">
        <v>4342</v>
      </c>
      <c r="I67" s="831">
        <v>3.369999885559082</v>
      </c>
      <c r="J67" s="831">
        <v>100</v>
      </c>
      <c r="K67" s="832">
        <v>337</v>
      </c>
    </row>
    <row r="68" spans="1:11" ht="14.45" customHeight="1" x14ac:dyDescent="0.2">
      <c r="A68" s="821" t="s">
        <v>554</v>
      </c>
      <c r="B68" s="822" t="s">
        <v>555</v>
      </c>
      <c r="C68" s="825" t="s">
        <v>566</v>
      </c>
      <c r="D68" s="839" t="s">
        <v>567</v>
      </c>
      <c r="E68" s="825" t="s">
        <v>4226</v>
      </c>
      <c r="F68" s="839" t="s">
        <v>4227</v>
      </c>
      <c r="G68" s="825" t="s">
        <v>4343</v>
      </c>
      <c r="H68" s="825" t="s">
        <v>4344</v>
      </c>
      <c r="I68" s="831">
        <v>14.220000267028809</v>
      </c>
      <c r="J68" s="831">
        <v>12</v>
      </c>
      <c r="K68" s="832">
        <v>170.63999938964844</v>
      </c>
    </row>
    <row r="69" spans="1:11" ht="14.45" customHeight="1" x14ac:dyDescent="0.2">
      <c r="A69" s="821" t="s">
        <v>554</v>
      </c>
      <c r="B69" s="822" t="s">
        <v>555</v>
      </c>
      <c r="C69" s="825" t="s">
        <v>566</v>
      </c>
      <c r="D69" s="839" t="s">
        <v>567</v>
      </c>
      <c r="E69" s="825" t="s">
        <v>4226</v>
      </c>
      <c r="F69" s="839" t="s">
        <v>4227</v>
      </c>
      <c r="G69" s="825" t="s">
        <v>4345</v>
      </c>
      <c r="H69" s="825" t="s">
        <v>4346</v>
      </c>
      <c r="I69" s="831">
        <v>46</v>
      </c>
      <c r="J69" s="831">
        <v>1</v>
      </c>
      <c r="K69" s="832">
        <v>46</v>
      </c>
    </row>
    <row r="70" spans="1:11" ht="14.45" customHeight="1" x14ac:dyDescent="0.2">
      <c r="A70" s="821" t="s">
        <v>554</v>
      </c>
      <c r="B70" s="822" t="s">
        <v>555</v>
      </c>
      <c r="C70" s="825" t="s">
        <v>566</v>
      </c>
      <c r="D70" s="839" t="s">
        <v>567</v>
      </c>
      <c r="E70" s="825" t="s">
        <v>4226</v>
      </c>
      <c r="F70" s="839" t="s">
        <v>4227</v>
      </c>
      <c r="G70" s="825" t="s">
        <v>4347</v>
      </c>
      <c r="H70" s="825" t="s">
        <v>4348</v>
      </c>
      <c r="I70" s="831">
        <v>61.209999084472656</v>
      </c>
      <c r="J70" s="831">
        <v>2</v>
      </c>
      <c r="K70" s="832">
        <v>122.41999816894531</v>
      </c>
    </row>
    <row r="71" spans="1:11" ht="14.45" customHeight="1" x14ac:dyDescent="0.2">
      <c r="A71" s="821" t="s">
        <v>554</v>
      </c>
      <c r="B71" s="822" t="s">
        <v>555</v>
      </c>
      <c r="C71" s="825" t="s">
        <v>566</v>
      </c>
      <c r="D71" s="839" t="s">
        <v>567</v>
      </c>
      <c r="E71" s="825" t="s">
        <v>4226</v>
      </c>
      <c r="F71" s="839" t="s">
        <v>4227</v>
      </c>
      <c r="G71" s="825" t="s">
        <v>4349</v>
      </c>
      <c r="H71" s="825" t="s">
        <v>4350</v>
      </c>
      <c r="I71" s="831">
        <v>7.7999999523162842</v>
      </c>
      <c r="J71" s="831">
        <v>48</v>
      </c>
      <c r="K71" s="832">
        <v>374.39999389648438</v>
      </c>
    </row>
    <row r="72" spans="1:11" ht="14.45" customHeight="1" x14ac:dyDescent="0.2">
      <c r="A72" s="821" t="s">
        <v>554</v>
      </c>
      <c r="B72" s="822" t="s">
        <v>555</v>
      </c>
      <c r="C72" s="825" t="s">
        <v>566</v>
      </c>
      <c r="D72" s="839" t="s">
        <v>567</v>
      </c>
      <c r="E72" s="825" t="s">
        <v>4226</v>
      </c>
      <c r="F72" s="839" t="s">
        <v>4227</v>
      </c>
      <c r="G72" s="825" t="s">
        <v>4351</v>
      </c>
      <c r="H72" s="825" t="s">
        <v>4352</v>
      </c>
      <c r="I72" s="831">
        <v>12.163333257039389</v>
      </c>
      <c r="J72" s="831">
        <v>60</v>
      </c>
      <c r="K72" s="832">
        <v>729.77999877929688</v>
      </c>
    </row>
    <row r="73" spans="1:11" ht="14.45" customHeight="1" x14ac:dyDescent="0.2">
      <c r="A73" s="821" t="s">
        <v>554</v>
      </c>
      <c r="B73" s="822" t="s">
        <v>555</v>
      </c>
      <c r="C73" s="825" t="s">
        <v>566</v>
      </c>
      <c r="D73" s="839" t="s">
        <v>567</v>
      </c>
      <c r="E73" s="825" t="s">
        <v>4226</v>
      </c>
      <c r="F73" s="839" t="s">
        <v>4227</v>
      </c>
      <c r="G73" s="825" t="s">
        <v>4353</v>
      </c>
      <c r="H73" s="825" t="s">
        <v>4354</v>
      </c>
      <c r="I73" s="831">
        <v>10.823333422342936</v>
      </c>
      <c r="J73" s="831">
        <v>40</v>
      </c>
      <c r="K73" s="832">
        <v>433.00000762939453</v>
      </c>
    </row>
    <row r="74" spans="1:11" ht="14.45" customHeight="1" x14ac:dyDescent="0.2">
      <c r="A74" s="821" t="s">
        <v>554</v>
      </c>
      <c r="B74" s="822" t="s">
        <v>555</v>
      </c>
      <c r="C74" s="825" t="s">
        <v>566</v>
      </c>
      <c r="D74" s="839" t="s">
        <v>567</v>
      </c>
      <c r="E74" s="825" t="s">
        <v>4226</v>
      </c>
      <c r="F74" s="839" t="s">
        <v>4227</v>
      </c>
      <c r="G74" s="825" t="s">
        <v>4355</v>
      </c>
      <c r="H74" s="825" t="s">
        <v>4356</v>
      </c>
      <c r="I74" s="831">
        <v>3.3277777036031089</v>
      </c>
      <c r="J74" s="831">
        <v>380</v>
      </c>
      <c r="K74" s="832">
        <v>1264.5999908447266</v>
      </c>
    </row>
    <row r="75" spans="1:11" ht="14.45" customHeight="1" x14ac:dyDescent="0.2">
      <c r="A75" s="821" t="s">
        <v>554</v>
      </c>
      <c r="B75" s="822" t="s">
        <v>555</v>
      </c>
      <c r="C75" s="825" t="s">
        <v>566</v>
      </c>
      <c r="D75" s="839" t="s">
        <v>567</v>
      </c>
      <c r="E75" s="825" t="s">
        <v>4226</v>
      </c>
      <c r="F75" s="839" t="s">
        <v>4227</v>
      </c>
      <c r="G75" s="825" t="s">
        <v>4357</v>
      </c>
      <c r="H75" s="825" t="s">
        <v>4358</v>
      </c>
      <c r="I75" s="831">
        <v>4.0422222349378796</v>
      </c>
      <c r="J75" s="831">
        <v>600</v>
      </c>
      <c r="K75" s="832">
        <v>2421.9999847412109</v>
      </c>
    </row>
    <row r="76" spans="1:11" ht="14.45" customHeight="1" x14ac:dyDescent="0.2">
      <c r="A76" s="821" t="s">
        <v>554</v>
      </c>
      <c r="B76" s="822" t="s">
        <v>555</v>
      </c>
      <c r="C76" s="825" t="s">
        <v>566</v>
      </c>
      <c r="D76" s="839" t="s">
        <v>567</v>
      </c>
      <c r="E76" s="825" t="s">
        <v>4226</v>
      </c>
      <c r="F76" s="839" t="s">
        <v>4227</v>
      </c>
      <c r="G76" s="825" t="s">
        <v>4359</v>
      </c>
      <c r="H76" s="825" t="s">
        <v>4360</v>
      </c>
      <c r="I76" s="831">
        <v>42.450000762939453</v>
      </c>
      <c r="J76" s="831">
        <v>2</v>
      </c>
      <c r="K76" s="832">
        <v>84.900001525878906</v>
      </c>
    </row>
    <row r="77" spans="1:11" ht="14.45" customHeight="1" x14ac:dyDescent="0.2">
      <c r="A77" s="821" t="s">
        <v>554</v>
      </c>
      <c r="B77" s="822" t="s">
        <v>555</v>
      </c>
      <c r="C77" s="825" t="s">
        <v>566</v>
      </c>
      <c r="D77" s="839" t="s">
        <v>567</v>
      </c>
      <c r="E77" s="825" t="s">
        <v>4226</v>
      </c>
      <c r="F77" s="839" t="s">
        <v>4227</v>
      </c>
      <c r="G77" s="825" t="s">
        <v>4361</v>
      </c>
      <c r="H77" s="825" t="s">
        <v>4362</v>
      </c>
      <c r="I77" s="831">
        <v>11.5</v>
      </c>
      <c r="J77" s="831">
        <v>15</v>
      </c>
      <c r="K77" s="832">
        <v>172.5</v>
      </c>
    </row>
    <row r="78" spans="1:11" ht="14.45" customHeight="1" x14ac:dyDescent="0.2">
      <c r="A78" s="821" t="s">
        <v>554</v>
      </c>
      <c r="B78" s="822" t="s">
        <v>555</v>
      </c>
      <c r="C78" s="825" t="s">
        <v>566</v>
      </c>
      <c r="D78" s="839" t="s">
        <v>567</v>
      </c>
      <c r="E78" s="825" t="s">
        <v>4226</v>
      </c>
      <c r="F78" s="839" t="s">
        <v>4227</v>
      </c>
      <c r="G78" s="825" t="s">
        <v>4363</v>
      </c>
      <c r="H78" s="825" t="s">
        <v>4364</v>
      </c>
      <c r="I78" s="831">
        <v>72.220001220703125</v>
      </c>
      <c r="J78" s="831">
        <v>1</v>
      </c>
      <c r="K78" s="832">
        <v>72.220001220703125</v>
      </c>
    </row>
    <row r="79" spans="1:11" ht="14.45" customHeight="1" x14ac:dyDescent="0.2">
      <c r="A79" s="821" t="s">
        <v>554</v>
      </c>
      <c r="B79" s="822" t="s">
        <v>555</v>
      </c>
      <c r="C79" s="825" t="s">
        <v>566</v>
      </c>
      <c r="D79" s="839" t="s">
        <v>567</v>
      </c>
      <c r="E79" s="825" t="s">
        <v>4226</v>
      </c>
      <c r="F79" s="839" t="s">
        <v>4227</v>
      </c>
      <c r="G79" s="825" t="s">
        <v>4365</v>
      </c>
      <c r="H79" s="825" t="s">
        <v>4366</v>
      </c>
      <c r="I79" s="831">
        <v>105.44999694824219</v>
      </c>
      <c r="J79" s="831">
        <v>1</v>
      </c>
      <c r="K79" s="832">
        <v>105.44999694824219</v>
      </c>
    </row>
    <row r="80" spans="1:11" ht="14.45" customHeight="1" x14ac:dyDescent="0.2">
      <c r="A80" s="821" t="s">
        <v>554</v>
      </c>
      <c r="B80" s="822" t="s">
        <v>555</v>
      </c>
      <c r="C80" s="825" t="s">
        <v>566</v>
      </c>
      <c r="D80" s="839" t="s">
        <v>567</v>
      </c>
      <c r="E80" s="825" t="s">
        <v>4226</v>
      </c>
      <c r="F80" s="839" t="s">
        <v>4227</v>
      </c>
      <c r="G80" s="825" t="s">
        <v>4367</v>
      </c>
      <c r="H80" s="825" t="s">
        <v>4368</v>
      </c>
      <c r="I80" s="831">
        <v>314.79998779296875</v>
      </c>
      <c r="J80" s="831">
        <v>1</v>
      </c>
      <c r="K80" s="832">
        <v>314.79998779296875</v>
      </c>
    </row>
    <row r="81" spans="1:11" ht="14.45" customHeight="1" x14ac:dyDescent="0.2">
      <c r="A81" s="821" t="s">
        <v>554</v>
      </c>
      <c r="B81" s="822" t="s">
        <v>555</v>
      </c>
      <c r="C81" s="825" t="s">
        <v>566</v>
      </c>
      <c r="D81" s="839" t="s">
        <v>567</v>
      </c>
      <c r="E81" s="825" t="s">
        <v>4226</v>
      </c>
      <c r="F81" s="839" t="s">
        <v>4227</v>
      </c>
      <c r="G81" s="825" t="s">
        <v>4369</v>
      </c>
      <c r="H81" s="825" t="s">
        <v>4370</v>
      </c>
      <c r="I81" s="831">
        <v>15.729999542236328</v>
      </c>
      <c r="J81" s="831">
        <v>30</v>
      </c>
      <c r="K81" s="832">
        <v>471.89999389648438</v>
      </c>
    </row>
    <row r="82" spans="1:11" ht="14.45" customHeight="1" x14ac:dyDescent="0.2">
      <c r="A82" s="821" t="s">
        <v>554</v>
      </c>
      <c r="B82" s="822" t="s">
        <v>555</v>
      </c>
      <c r="C82" s="825" t="s">
        <v>566</v>
      </c>
      <c r="D82" s="839" t="s">
        <v>567</v>
      </c>
      <c r="E82" s="825" t="s">
        <v>4226</v>
      </c>
      <c r="F82" s="839" t="s">
        <v>4227</v>
      </c>
      <c r="G82" s="825" t="s">
        <v>4371</v>
      </c>
      <c r="H82" s="825" t="s">
        <v>4372</v>
      </c>
      <c r="I82" s="831">
        <v>79.860000610351563</v>
      </c>
      <c r="J82" s="831">
        <v>5</v>
      </c>
      <c r="K82" s="832">
        <v>399.29998779296875</v>
      </c>
    </row>
    <row r="83" spans="1:11" ht="14.45" customHeight="1" x14ac:dyDescent="0.2">
      <c r="A83" s="821" t="s">
        <v>554</v>
      </c>
      <c r="B83" s="822" t="s">
        <v>555</v>
      </c>
      <c r="C83" s="825" t="s">
        <v>566</v>
      </c>
      <c r="D83" s="839" t="s">
        <v>567</v>
      </c>
      <c r="E83" s="825" t="s">
        <v>4226</v>
      </c>
      <c r="F83" s="839" t="s">
        <v>4227</v>
      </c>
      <c r="G83" s="825" t="s">
        <v>4373</v>
      </c>
      <c r="H83" s="825" t="s">
        <v>4374</v>
      </c>
      <c r="I83" s="831">
        <v>32.790000915527344</v>
      </c>
      <c r="J83" s="831">
        <v>115</v>
      </c>
      <c r="K83" s="832">
        <v>3770.8499755859375</v>
      </c>
    </row>
    <row r="84" spans="1:11" ht="14.45" customHeight="1" x14ac:dyDescent="0.2">
      <c r="A84" s="821" t="s">
        <v>554</v>
      </c>
      <c r="B84" s="822" t="s">
        <v>555</v>
      </c>
      <c r="C84" s="825" t="s">
        <v>566</v>
      </c>
      <c r="D84" s="839" t="s">
        <v>567</v>
      </c>
      <c r="E84" s="825" t="s">
        <v>4226</v>
      </c>
      <c r="F84" s="839" t="s">
        <v>4227</v>
      </c>
      <c r="G84" s="825" t="s">
        <v>4375</v>
      </c>
      <c r="H84" s="825" t="s">
        <v>4376</v>
      </c>
      <c r="I84" s="831">
        <v>12.020000457763672</v>
      </c>
      <c r="J84" s="831">
        <v>15</v>
      </c>
      <c r="K84" s="832">
        <v>180.29999542236328</v>
      </c>
    </row>
    <row r="85" spans="1:11" ht="14.45" customHeight="1" x14ac:dyDescent="0.2">
      <c r="A85" s="821" t="s">
        <v>554</v>
      </c>
      <c r="B85" s="822" t="s">
        <v>555</v>
      </c>
      <c r="C85" s="825" t="s">
        <v>566</v>
      </c>
      <c r="D85" s="839" t="s">
        <v>567</v>
      </c>
      <c r="E85" s="825" t="s">
        <v>4226</v>
      </c>
      <c r="F85" s="839" t="s">
        <v>4227</v>
      </c>
      <c r="G85" s="825" t="s">
        <v>4377</v>
      </c>
      <c r="H85" s="825" t="s">
        <v>4378</v>
      </c>
      <c r="I85" s="831">
        <v>0.72500001390775048</v>
      </c>
      <c r="J85" s="831">
        <v>2200</v>
      </c>
      <c r="K85" s="832">
        <v>1599</v>
      </c>
    </row>
    <row r="86" spans="1:11" ht="14.45" customHeight="1" x14ac:dyDescent="0.2">
      <c r="A86" s="821" t="s">
        <v>554</v>
      </c>
      <c r="B86" s="822" t="s">
        <v>555</v>
      </c>
      <c r="C86" s="825" t="s">
        <v>566</v>
      </c>
      <c r="D86" s="839" t="s">
        <v>567</v>
      </c>
      <c r="E86" s="825" t="s">
        <v>4226</v>
      </c>
      <c r="F86" s="839" t="s">
        <v>4227</v>
      </c>
      <c r="G86" s="825" t="s">
        <v>4379</v>
      </c>
      <c r="H86" s="825" t="s">
        <v>4380</v>
      </c>
      <c r="I86" s="831">
        <v>132.57000732421875</v>
      </c>
      <c r="J86" s="831">
        <v>5</v>
      </c>
      <c r="K86" s="832">
        <v>662.8699951171875</v>
      </c>
    </row>
    <row r="87" spans="1:11" ht="14.45" customHeight="1" x14ac:dyDescent="0.2">
      <c r="A87" s="821" t="s">
        <v>554</v>
      </c>
      <c r="B87" s="822" t="s">
        <v>555</v>
      </c>
      <c r="C87" s="825" t="s">
        <v>566</v>
      </c>
      <c r="D87" s="839" t="s">
        <v>567</v>
      </c>
      <c r="E87" s="825" t="s">
        <v>4226</v>
      </c>
      <c r="F87" s="839" t="s">
        <v>4227</v>
      </c>
      <c r="G87" s="825" t="s">
        <v>4381</v>
      </c>
      <c r="H87" s="825" t="s">
        <v>4382</v>
      </c>
      <c r="I87" s="831">
        <v>31.241000175476074</v>
      </c>
      <c r="J87" s="831">
        <v>20</v>
      </c>
      <c r="K87" s="832">
        <v>624.83000564575195</v>
      </c>
    </row>
    <row r="88" spans="1:11" ht="14.45" customHeight="1" x14ac:dyDescent="0.2">
      <c r="A88" s="821" t="s">
        <v>554</v>
      </c>
      <c r="B88" s="822" t="s">
        <v>555</v>
      </c>
      <c r="C88" s="825" t="s">
        <v>566</v>
      </c>
      <c r="D88" s="839" t="s">
        <v>567</v>
      </c>
      <c r="E88" s="825" t="s">
        <v>4226</v>
      </c>
      <c r="F88" s="839" t="s">
        <v>4227</v>
      </c>
      <c r="G88" s="825" t="s">
        <v>4383</v>
      </c>
      <c r="H88" s="825" t="s">
        <v>4384</v>
      </c>
      <c r="I88" s="831">
        <v>30.578889211018879</v>
      </c>
      <c r="J88" s="831">
        <v>33</v>
      </c>
      <c r="K88" s="832">
        <v>1004.9399909973145</v>
      </c>
    </row>
    <row r="89" spans="1:11" ht="14.45" customHeight="1" x14ac:dyDescent="0.2">
      <c r="A89" s="821" t="s">
        <v>554</v>
      </c>
      <c r="B89" s="822" t="s">
        <v>555</v>
      </c>
      <c r="C89" s="825" t="s">
        <v>566</v>
      </c>
      <c r="D89" s="839" t="s">
        <v>567</v>
      </c>
      <c r="E89" s="825" t="s">
        <v>4385</v>
      </c>
      <c r="F89" s="839" t="s">
        <v>4386</v>
      </c>
      <c r="G89" s="825" t="s">
        <v>4387</v>
      </c>
      <c r="H89" s="825" t="s">
        <v>4388</v>
      </c>
      <c r="I89" s="831">
        <v>33.819999694824219</v>
      </c>
      <c r="J89" s="831">
        <v>10</v>
      </c>
      <c r="K89" s="832">
        <v>338.20001220703125</v>
      </c>
    </row>
    <row r="90" spans="1:11" ht="14.45" customHeight="1" x14ac:dyDescent="0.2">
      <c r="A90" s="821" t="s">
        <v>554</v>
      </c>
      <c r="B90" s="822" t="s">
        <v>555</v>
      </c>
      <c r="C90" s="825" t="s">
        <v>566</v>
      </c>
      <c r="D90" s="839" t="s">
        <v>567</v>
      </c>
      <c r="E90" s="825" t="s">
        <v>4385</v>
      </c>
      <c r="F90" s="839" t="s">
        <v>4386</v>
      </c>
      <c r="G90" s="825" t="s">
        <v>4389</v>
      </c>
      <c r="H90" s="825" t="s">
        <v>4390</v>
      </c>
      <c r="I90" s="831">
        <v>2.0499999523162842</v>
      </c>
      <c r="J90" s="831">
        <v>300</v>
      </c>
      <c r="K90" s="832">
        <v>615</v>
      </c>
    </row>
    <row r="91" spans="1:11" ht="14.45" customHeight="1" x14ac:dyDescent="0.2">
      <c r="A91" s="821" t="s">
        <v>554</v>
      </c>
      <c r="B91" s="822" t="s">
        <v>555</v>
      </c>
      <c r="C91" s="825" t="s">
        <v>566</v>
      </c>
      <c r="D91" s="839" t="s">
        <v>567</v>
      </c>
      <c r="E91" s="825" t="s">
        <v>4385</v>
      </c>
      <c r="F91" s="839" t="s">
        <v>4386</v>
      </c>
      <c r="G91" s="825" t="s">
        <v>4391</v>
      </c>
      <c r="H91" s="825" t="s">
        <v>4392</v>
      </c>
      <c r="I91" s="831">
        <v>650.33001708984375</v>
      </c>
      <c r="J91" s="831">
        <v>1</v>
      </c>
      <c r="K91" s="832">
        <v>650.33001708984375</v>
      </c>
    </row>
    <row r="92" spans="1:11" ht="14.45" customHeight="1" x14ac:dyDescent="0.2">
      <c r="A92" s="821" t="s">
        <v>554</v>
      </c>
      <c r="B92" s="822" t="s">
        <v>555</v>
      </c>
      <c r="C92" s="825" t="s">
        <v>566</v>
      </c>
      <c r="D92" s="839" t="s">
        <v>567</v>
      </c>
      <c r="E92" s="825" t="s">
        <v>4385</v>
      </c>
      <c r="F92" s="839" t="s">
        <v>4386</v>
      </c>
      <c r="G92" s="825" t="s">
        <v>4393</v>
      </c>
      <c r="H92" s="825" t="s">
        <v>4394</v>
      </c>
      <c r="I92" s="831">
        <v>347.26998901367188</v>
      </c>
      <c r="J92" s="831">
        <v>1</v>
      </c>
      <c r="K92" s="832">
        <v>347.26998901367188</v>
      </c>
    </row>
    <row r="93" spans="1:11" ht="14.45" customHeight="1" x14ac:dyDescent="0.2">
      <c r="A93" s="821" t="s">
        <v>554</v>
      </c>
      <c r="B93" s="822" t="s">
        <v>555</v>
      </c>
      <c r="C93" s="825" t="s">
        <v>566</v>
      </c>
      <c r="D93" s="839" t="s">
        <v>567</v>
      </c>
      <c r="E93" s="825" t="s">
        <v>4385</v>
      </c>
      <c r="F93" s="839" t="s">
        <v>4386</v>
      </c>
      <c r="G93" s="825" t="s">
        <v>4395</v>
      </c>
      <c r="H93" s="825" t="s">
        <v>4396</v>
      </c>
      <c r="I93" s="831">
        <v>6.291666666666667</v>
      </c>
      <c r="J93" s="831">
        <v>35</v>
      </c>
      <c r="K93" s="832">
        <v>220.20000457763672</v>
      </c>
    </row>
    <row r="94" spans="1:11" ht="14.45" customHeight="1" x14ac:dyDescent="0.2">
      <c r="A94" s="821" t="s">
        <v>554</v>
      </c>
      <c r="B94" s="822" t="s">
        <v>555</v>
      </c>
      <c r="C94" s="825" t="s">
        <v>566</v>
      </c>
      <c r="D94" s="839" t="s">
        <v>567</v>
      </c>
      <c r="E94" s="825" t="s">
        <v>4385</v>
      </c>
      <c r="F94" s="839" t="s">
        <v>4386</v>
      </c>
      <c r="G94" s="825" t="s">
        <v>4397</v>
      </c>
      <c r="H94" s="825" t="s">
        <v>4398</v>
      </c>
      <c r="I94" s="831">
        <v>2.3599998950958252</v>
      </c>
      <c r="J94" s="831">
        <v>10</v>
      </c>
      <c r="K94" s="832">
        <v>23.600000381469727</v>
      </c>
    </row>
    <row r="95" spans="1:11" ht="14.45" customHeight="1" x14ac:dyDescent="0.2">
      <c r="A95" s="821" t="s">
        <v>554</v>
      </c>
      <c r="B95" s="822" t="s">
        <v>555</v>
      </c>
      <c r="C95" s="825" t="s">
        <v>566</v>
      </c>
      <c r="D95" s="839" t="s">
        <v>567</v>
      </c>
      <c r="E95" s="825" t="s">
        <v>4385</v>
      </c>
      <c r="F95" s="839" t="s">
        <v>4386</v>
      </c>
      <c r="G95" s="825" t="s">
        <v>4399</v>
      </c>
      <c r="H95" s="825" t="s">
        <v>4400</v>
      </c>
      <c r="I95" s="831">
        <v>2.3599998950958252</v>
      </c>
      <c r="J95" s="831">
        <v>40</v>
      </c>
      <c r="K95" s="832">
        <v>94.400001525878906</v>
      </c>
    </row>
    <row r="96" spans="1:11" ht="14.45" customHeight="1" x14ac:dyDescent="0.2">
      <c r="A96" s="821" t="s">
        <v>554</v>
      </c>
      <c r="B96" s="822" t="s">
        <v>555</v>
      </c>
      <c r="C96" s="825" t="s">
        <v>566</v>
      </c>
      <c r="D96" s="839" t="s">
        <v>567</v>
      </c>
      <c r="E96" s="825" t="s">
        <v>4385</v>
      </c>
      <c r="F96" s="839" t="s">
        <v>4386</v>
      </c>
      <c r="G96" s="825" t="s">
        <v>4401</v>
      </c>
      <c r="H96" s="825" t="s">
        <v>4402</v>
      </c>
      <c r="I96" s="831">
        <v>2.3599998950958252</v>
      </c>
      <c r="J96" s="831">
        <v>40</v>
      </c>
      <c r="K96" s="832">
        <v>94.400001525878906</v>
      </c>
    </row>
    <row r="97" spans="1:11" ht="14.45" customHeight="1" x14ac:dyDescent="0.2">
      <c r="A97" s="821" t="s">
        <v>554</v>
      </c>
      <c r="B97" s="822" t="s">
        <v>555</v>
      </c>
      <c r="C97" s="825" t="s">
        <v>566</v>
      </c>
      <c r="D97" s="839" t="s">
        <v>567</v>
      </c>
      <c r="E97" s="825" t="s">
        <v>4385</v>
      </c>
      <c r="F97" s="839" t="s">
        <v>4386</v>
      </c>
      <c r="G97" s="825" t="s">
        <v>4403</v>
      </c>
      <c r="H97" s="825" t="s">
        <v>4404</v>
      </c>
      <c r="I97" s="831">
        <v>1.333333303531011E-2</v>
      </c>
      <c r="J97" s="831">
        <v>1200</v>
      </c>
      <c r="K97" s="832">
        <v>17</v>
      </c>
    </row>
    <row r="98" spans="1:11" ht="14.45" customHeight="1" x14ac:dyDescent="0.2">
      <c r="A98" s="821" t="s">
        <v>554</v>
      </c>
      <c r="B98" s="822" t="s">
        <v>555</v>
      </c>
      <c r="C98" s="825" t="s">
        <v>566</v>
      </c>
      <c r="D98" s="839" t="s">
        <v>567</v>
      </c>
      <c r="E98" s="825" t="s">
        <v>4385</v>
      </c>
      <c r="F98" s="839" t="s">
        <v>4386</v>
      </c>
      <c r="G98" s="825" t="s">
        <v>4405</v>
      </c>
      <c r="H98" s="825" t="s">
        <v>4406</v>
      </c>
      <c r="I98" s="831">
        <v>6.0500001907348633</v>
      </c>
      <c r="J98" s="831">
        <v>110</v>
      </c>
      <c r="K98" s="832">
        <v>665.5</v>
      </c>
    </row>
    <row r="99" spans="1:11" ht="14.45" customHeight="1" x14ac:dyDescent="0.2">
      <c r="A99" s="821" t="s">
        <v>554</v>
      </c>
      <c r="B99" s="822" t="s">
        <v>555</v>
      </c>
      <c r="C99" s="825" t="s">
        <v>566</v>
      </c>
      <c r="D99" s="839" t="s">
        <v>567</v>
      </c>
      <c r="E99" s="825" t="s">
        <v>4385</v>
      </c>
      <c r="F99" s="839" t="s">
        <v>4386</v>
      </c>
      <c r="G99" s="825" t="s">
        <v>4407</v>
      </c>
      <c r="H99" s="825" t="s">
        <v>4408</v>
      </c>
      <c r="I99" s="831">
        <v>1.690000057220459</v>
      </c>
      <c r="J99" s="831">
        <v>100</v>
      </c>
      <c r="K99" s="832">
        <v>169</v>
      </c>
    </row>
    <row r="100" spans="1:11" ht="14.45" customHeight="1" x14ac:dyDescent="0.2">
      <c r="A100" s="821" t="s">
        <v>554</v>
      </c>
      <c r="B100" s="822" t="s">
        <v>555</v>
      </c>
      <c r="C100" s="825" t="s">
        <v>566</v>
      </c>
      <c r="D100" s="839" t="s">
        <v>567</v>
      </c>
      <c r="E100" s="825" t="s">
        <v>4385</v>
      </c>
      <c r="F100" s="839" t="s">
        <v>4386</v>
      </c>
      <c r="G100" s="825" t="s">
        <v>4409</v>
      </c>
      <c r="H100" s="825" t="s">
        <v>4410</v>
      </c>
      <c r="I100" s="831">
        <v>11.489999771118164</v>
      </c>
      <c r="J100" s="831">
        <v>4</v>
      </c>
      <c r="K100" s="832">
        <v>45.959999084472656</v>
      </c>
    </row>
    <row r="101" spans="1:11" ht="14.45" customHeight="1" x14ac:dyDescent="0.2">
      <c r="A101" s="821" t="s">
        <v>554</v>
      </c>
      <c r="B101" s="822" t="s">
        <v>555</v>
      </c>
      <c r="C101" s="825" t="s">
        <v>566</v>
      </c>
      <c r="D101" s="839" t="s">
        <v>567</v>
      </c>
      <c r="E101" s="825" t="s">
        <v>4385</v>
      </c>
      <c r="F101" s="839" t="s">
        <v>4386</v>
      </c>
      <c r="G101" s="825" t="s">
        <v>4411</v>
      </c>
      <c r="H101" s="825" t="s">
        <v>4412</v>
      </c>
      <c r="I101" s="831">
        <v>11.143333435058594</v>
      </c>
      <c r="J101" s="831">
        <v>70</v>
      </c>
      <c r="K101" s="832">
        <v>780.00000762939453</v>
      </c>
    </row>
    <row r="102" spans="1:11" ht="14.45" customHeight="1" x14ac:dyDescent="0.2">
      <c r="A102" s="821" t="s">
        <v>554</v>
      </c>
      <c r="B102" s="822" t="s">
        <v>555</v>
      </c>
      <c r="C102" s="825" t="s">
        <v>566</v>
      </c>
      <c r="D102" s="839" t="s">
        <v>567</v>
      </c>
      <c r="E102" s="825" t="s">
        <v>4385</v>
      </c>
      <c r="F102" s="839" t="s">
        <v>4386</v>
      </c>
      <c r="G102" s="825" t="s">
        <v>4413</v>
      </c>
      <c r="H102" s="825" t="s">
        <v>4414</v>
      </c>
      <c r="I102" s="831">
        <v>5.2699999809265137</v>
      </c>
      <c r="J102" s="831">
        <v>150</v>
      </c>
      <c r="K102" s="832">
        <v>790.5</v>
      </c>
    </row>
    <row r="103" spans="1:11" ht="14.45" customHeight="1" x14ac:dyDescent="0.2">
      <c r="A103" s="821" t="s">
        <v>554</v>
      </c>
      <c r="B103" s="822" t="s">
        <v>555</v>
      </c>
      <c r="C103" s="825" t="s">
        <v>566</v>
      </c>
      <c r="D103" s="839" t="s">
        <v>567</v>
      </c>
      <c r="E103" s="825" t="s">
        <v>4385</v>
      </c>
      <c r="F103" s="839" t="s">
        <v>4386</v>
      </c>
      <c r="G103" s="825" t="s">
        <v>4415</v>
      </c>
      <c r="H103" s="825" t="s">
        <v>4416</v>
      </c>
      <c r="I103" s="831">
        <v>3.4850000143051147</v>
      </c>
      <c r="J103" s="831">
        <v>400</v>
      </c>
      <c r="K103" s="832">
        <v>1393.5</v>
      </c>
    </row>
    <row r="104" spans="1:11" ht="14.45" customHeight="1" x14ac:dyDescent="0.2">
      <c r="A104" s="821" t="s">
        <v>554</v>
      </c>
      <c r="B104" s="822" t="s">
        <v>555</v>
      </c>
      <c r="C104" s="825" t="s">
        <v>566</v>
      </c>
      <c r="D104" s="839" t="s">
        <v>567</v>
      </c>
      <c r="E104" s="825" t="s">
        <v>4385</v>
      </c>
      <c r="F104" s="839" t="s">
        <v>4386</v>
      </c>
      <c r="G104" s="825" t="s">
        <v>4417</v>
      </c>
      <c r="H104" s="825" t="s">
        <v>4418</v>
      </c>
      <c r="I104" s="831">
        <v>117.36000061035156</v>
      </c>
      <c r="J104" s="831">
        <v>1</v>
      </c>
      <c r="K104" s="832">
        <v>117.36000061035156</v>
      </c>
    </row>
    <row r="105" spans="1:11" ht="14.45" customHeight="1" x14ac:dyDescent="0.2">
      <c r="A105" s="821" t="s">
        <v>554</v>
      </c>
      <c r="B105" s="822" t="s">
        <v>555</v>
      </c>
      <c r="C105" s="825" t="s">
        <v>566</v>
      </c>
      <c r="D105" s="839" t="s">
        <v>567</v>
      </c>
      <c r="E105" s="825" t="s">
        <v>4385</v>
      </c>
      <c r="F105" s="839" t="s">
        <v>4386</v>
      </c>
      <c r="G105" s="825" t="s">
        <v>4419</v>
      </c>
      <c r="H105" s="825" t="s">
        <v>4420</v>
      </c>
      <c r="I105" s="831">
        <v>713</v>
      </c>
      <c r="J105" s="831">
        <v>2</v>
      </c>
      <c r="K105" s="832">
        <v>1426</v>
      </c>
    </row>
    <row r="106" spans="1:11" ht="14.45" customHeight="1" x14ac:dyDescent="0.2">
      <c r="A106" s="821" t="s">
        <v>554</v>
      </c>
      <c r="B106" s="822" t="s">
        <v>555</v>
      </c>
      <c r="C106" s="825" t="s">
        <v>566</v>
      </c>
      <c r="D106" s="839" t="s">
        <v>567</v>
      </c>
      <c r="E106" s="825" t="s">
        <v>4385</v>
      </c>
      <c r="F106" s="839" t="s">
        <v>4386</v>
      </c>
      <c r="G106" s="825" t="s">
        <v>4421</v>
      </c>
      <c r="H106" s="825" t="s">
        <v>4422</v>
      </c>
      <c r="I106" s="831">
        <v>17.979999542236328</v>
      </c>
      <c r="J106" s="831">
        <v>50</v>
      </c>
      <c r="K106" s="832">
        <v>899</v>
      </c>
    </row>
    <row r="107" spans="1:11" ht="14.45" customHeight="1" x14ac:dyDescent="0.2">
      <c r="A107" s="821" t="s">
        <v>554</v>
      </c>
      <c r="B107" s="822" t="s">
        <v>555</v>
      </c>
      <c r="C107" s="825" t="s">
        <v>566</v>
      </c>
      <c r="D107" s="839" t="s">
        <v>567</v>
      </c>
      <c r="E107" s="825" t="s">
        <v>4385</v>
      </c>
      <c r="F107" s="839" t="s">
        <v>4386</v>
      </c>
      <c r="G107" s="825" t="s">
        <v>4423</v>
      </c>
      <c r="H107" s="825" t="s">
        <v>4424</v>
      </c>
      <c r="I107" s="831">
        <v>17.981249570846558</v>
      </c>
      <c r="J107" s="831">
        <v>450</v>
      </c>
      <c r="K107" s="832">
        <v>8091.5</v>
      </c>
    </row>
    <row r="108" spans="1:11" ht="14.45" customHeight="1" x14ac:dyDescent="0.2">
      <c r="A108" s="821" t="s">
        <v>554</v>
      </c>
      <c r="B108" s="822" t="s">
        <v>555</v>
      </c>
      <c r="C108" s="825" t="s">
        <v>566</v>
      </c>
      <c r="D108" s="839" t="s">
        <v>567</v>
      </c>
      <c r="E108" s="825" t="s">
        <v>4385</v>
      </c>
      <c r="F108" s="839" t="s">
        <v>4386</v>
      </c>
      <c r="G108" s="825" t="s">
        <v>4425</v>
      </c>
      <c r="H108" s="825" t="s">
        <v>4426</v>
      </c>
      <c r="I108" s="831">
        <v>22.989999771118164</v>
      </c>
      <c r="J108" s="831">
        <v>10</v>
      </c>
      <c r="K108" s="832">
        <v>229.89999389648438</v>
      </c>
    </row>
    <row r="109" spans="1:11" ht="14.45" customHeight="1" x14ac:dyDescent="0.2">
      <c r="A109" s="821" t="s">
        <v>554</v>
      </c>
      <c r="B109" s="822" t="s">
        <v>555</v>
      </c>
      <c r="C109" s="825" t="s">
        <v>566</v>
      </c>
      <c r="D109" s="839" t="s">
        <v>567</v>
      </c>
      <c r="E109" s="825" t="s">
        <v>4385</v>
      </c>
      <c r="F109" s="839" t="s">
        <v>4386</v>
      </c>
      <c r="G109" s="825" t="s">
        <v>4427</v>
      </c>
      <c r="H109" s="825" t="s">
        <v>4428</v>
      </c>
      <c r="I109" s="831">
        <v>22.989999771118164</v>
      </c>
      <c r="J109" s="831">
        <v>90</v>
      </c>
      <c r="K109" s="832">
        <v>2069.0999450683594</v>
      </c>
    </row>
    <row r="110" spans="1:11" ht="14.45" customHeight="1" x14ac:dyDescent="0.2">
      <c r="A110" s="821" t="s">
        <v>554</v>
      </c>
      <c r="B110" s="822" t="s">
        <v>555</v>
      </c>
      <c r="C110" s="825" t="s">
        <v>566</v>
      </c>
      <c r="D110" s="839" t="s">
        <v>567</v>
      </c>
      <c r="E110" s="825" t="s">
        <v>4385</v>
      </c>
      <c r="F110" s="839" t="s">
        <v>4386</v>
      </c>
      <c r="G110" s="825" t="s">
        <v>4429</v>
      </c>
      <c r="H110" s="825" t="s">
        <v>4430</v>
      </c>
      <c r="I110" s="831">
        <v>22.989999771118164</v>
      </c>
      <c r="J110" s="831">
        <v>50</v>
      </c>
      <c r="K110" s="832">
        <v>1149.4999694824219</v>
      </c>
    </row>
    <row r="111" spans="1:11" ht="14.45" customHeight="1" x14ac:dyDescent="0.2">
      <c r="A111" s="821" t="s">
        <v>554</v>
      </c>
      <c r="B111" s="822" t="s">
        <v>555</v>
      </c>
      <c r="C111" s="825" t="s">
        <v>566</v>
      </c>
      <c r="D111" s="839" t="s">
        <v>567</v>
      </c>
      <c r="E111" s="825" t="s">
        <v>4385</v>
      </c>
      <c r="F111" s="839" t="s">
        <v>4386</v>
      </c>
      <c r="G111" s="825" t="s">
        <v>4431</v>
      </c>
      <c r="H111" s="825" t="s">
        <v>4432</v>
      </c>
      <c r="I111" s="831">
        <v>7.7399997711181641</v>
      </c>
      <c r="J111" s="831">
        <v>100</v>
      </c>
      <c r="K111" s="832">
        <v>774.4000244140625</v>
      </c>
    </row>
    <row r="112" spans="1:11" ht="14.45" customHeight="1" x14ac:dyDescent="0.2">
      <c r="A112" s="821" t="s">
        <v>554</v>
      </c>
      <c r="B112" s="822" t="s">
        <v>555</v>
      </c>
      <c r="C112" s="825" t="s">
        <v>566</v>
      </c>
      <c r="D112" s="839" t="s">
        <v>567</v>
      </c>
      <c r="E112" s="825" t="s">
        <v>4385</v>
      </c>
      <c r="F112" s="839" t="s">
        <v>4386</v>
      </c>
      <c r="G112" s="825" t="s">
        <v>4433</v>
      </c>
      <c r="H112" s="825" t="s">
        <v>4434</v>
      </c>
      <c r="I112" s="831">
        <v>22.744999885559082</v>
      </c>
      <c r="J112" s="831">
        <v>24</v>
      </c>
      <c r="K112" s="832">
        <v>545.92999267578125</v>
      </c>
    </row>
    <row r="113" spans="1:11" ht="14.45" customHeight="1" x14ac:dyDescent="0.2">
      <c r="A113" s="821" t="s">
        <v>554</v>
      </c>
      <c r="B113" s="822" t="s">
        <v>555</v>
      </c>
      <c r="C113" s="825" t="s">
        <v>566</v>
      </c>
      <c r="D113" s="839" t="s">
        <v>567</v>
      </c>
      <c r="E113" s="825" t="s">
        <v>4385</v>
      </c>
      <c r="F113" s="839" t="s">
        <v>4386</v>
      </c>
      <c r="G113" s="825" t="s">
        <v>4435</v>
      </c>
      <c r="H113" s="825" t="s">
        <v>4436</v>
      </c>
      <c r="I113" s="831">
        <v>103.15000152587891</v>
      </c>
      <c r="J113" s="831">
        <v>2</v>
      </c>
      <c r="K113" s="832">
        <v>206.30000305175781</v>
      </c>
    </row>
    <row r="114" spans="1:11" ht="14.45" customHeight="1" x14ac:dyDescent="0.2">
      <c r="A114" s="821" t="s">
        <v>554</v>
      </c>
      <c r="B114" s="822" t="s">
        <v>555</v>
      </c>
      <c r="C114" s="825" t="s">
        <v>566</v>
      </c>
      <c r="D114" s="839" t="s">
        <v>567</v>
      </c>
      <c r="E114" s="825" t="s">
        <v>4385</v>
      </c>
      <c r="F114" s="839" t="s">
        <v>4386</v>
      </c>
      <c r="G114" s="825" t="s">
        <v>4437</v>
      </c>
      <c r="H114" s="825" t="s">
        <v>4438</v>
      </c>
      <c r="I114" s="831">
        <v>7.8662499785423279</v>
      </c>
      <c r="J114" s="831">
        <v>650</v>
      </c>
      <c r="K114" s="832">
        <v>5113.5</v>
      </c>
    </row>
    <row r="115" spans="1:11" ht="14.45" customHeight="1" x14ac:dyDescent="0.2">
      <c r="A115" s="821" t="s">
        <v>554</v>
      </c>
      <c r="B115" s="822" t="s">
        <v>555</v>
      </c>
      <c r="C115" s="825" t="s">
        <v>566</v>
      </c>
      <c r="D115" s="839" t="s">
        <v>567</v>
      </c>
      <c r="E115" s="825" t="s">
        <v>4385</v>
      </c>
      <c r="F115" s="839" t="s">
        <v>4386</v>
      </c>
      <c r="G115" s="825" t="s">
        <v>4439</v>
      </c>
      <c r="H115" s="825" t="s">
        <v>4440</v>
      </c>
      <c r="I115" s="831">
        <v>10.074999809265137</v>
      </c>
      <c r="J115" s="831">
        <v>60</v>
      </c>
      <c r="K115" s="832">
        <v>604.38998413085938</v>
      </c>
    </row>
    <row r="116" spans="1:11" ht="14.45" customHeight="1" x14ac:dyDescent="0.2">
      <c r="A116" s="821" t="s">
        <v>554</v>
      </c>
      <c r="B116" s="822" t="s">
        <v>555</v>
      </c>
      <c r="C116" s="825" t="s">
        <v>566</v>
      </c>
      <c r="D116" s="839" t="s">
        <v>567</v>
      </c>
      <c r="E116" s="825" t="s">
        <v>4385</v>
      </c>
      <c r="F116" s="839" t="s">
        <v>4386</v>
      </c>
      <c r="G116" s="825" t="s">
        <v>4441</v>
      </c>
      <c r="H116" s="825" t="s">
        <v>4442</v>
      </c>
      <c r="I116" s="831">
        <v>3.1433334350585938</v>
      </c>
      <c r="J116" s="831">
        <v>60</v>
      </c>
      <c r="K116" s="832">
        <v>188.59999847412109</v>
      </c>
    </row>
    <row r="117" spans="1:11" ht="14.45" customHeight="1" x14ac:dyDescent="0.2">
      <c r="A117" s="821" t="s">
        <v>554</v>
      </c>
      <c r="B117" s="822" t="s">
        <v>555</v>
      </c>
      <c r="C117" s="825" t="s">
        <v>566</v>
      </c>
      <c r="D117" s="839" t="s">
        <v>567</v>
      </c>
      <c r="E117" s="825" t="s">
        <v>4385</v>
      </c>
      <c r="F117" s="839" t="s">
        <v>4386</v>
      </c>
      <c r="G117" s="825" t="s">
        <v>4443</v>
      </c>
      <c r="H117" s="825" t="s">
        <v>4444</v>
      </c>
      <c r="I117" s="831">
        <v>8.2299995422363281</v>
      </c>
      <c r="J117" s="831">
        <v>200</v>
      </c>
      <c r="K117" s="832">
        <v>1646</v>
      </c>
    </row>
    <row r="118" spans="1:11" ht="14.45" customHeight="1" x14ac:dyDescent="0.2">
      <c r="A118" s="821" t="s">
        <v>554</v>
      </c>
      <c r="B118" s="822" t="s">
        <v>555</v>
      </c>
      <c r="C118" s="825" t="s">
        <v>566</v>
      </c>
      <c r="D118" s="839" t="s">
        <v>567</v>
      </c>
      <c r="E118" s="825" t="s">
        <v>4385</v>
      </c>
      <c r="F118" s="839" t="s">
        <v>4386</v>
      </c>
      <c r="G118" s="825" t="s">
        <v>4445</v>
      </c>
      <c r="H118" s="825" t="s">
        <v>4446</v>
      </c>
      <c r="I118" s="831">
        <v>2.25</v>
      </c>
      <c r="J118" s="831">
        <v>60</v>
      </c>
      <c r="K118" s="832">
        <v>135</v>
      </c>
    </row>
    <row r="119" spans="1:11" ht="14.45" customHeight="1" x14ac:dyDescent="0.2">
      <c r="A119" s="821" t="s">
        <v>554</v>
      </c>
      <c r="B119" s="822" t="s">
        <v>555</v>
      </c>
      <c r="C119" s="825" t="s">
        <v>566</v>
      </c>
      <c r="D119" s="839" t="s">
        <v>567</v>
      </c>
      <c r="E119" s="825" t="s">
        <v>4385</v>
      </c>
      <c r="F119" s="839" t="s">
        <v>4386</v>
      </c>
      <c r="G119" s="825" t="s">
        <v>4447</v>
      </c>
      <c r="H119" s="825" t="s">
        <v>4448</v>
      </c>
      <c r="I119" s="831">
        <v>9.4399995803833008</v>
      </c>
      <c r="J119" s="831">
        <v>200</v>
      </c>
      <c r="K119" s="832">
        <v>1888</v>
      </c>
    </row>
    <row r="120" spans="1:11" ht="14.45" customHeight="1" x14ac:dyDescent="0.2">
      <c r="A120" s="821" t="s">
        <v>554</v>
      </c>
      <c r="B120" s="822" t="s">
        <v>555</v>
      </c>
      <c r="C120" s="825" t="s">
        <v>566</v>
      </c>
      <c r="D120" s="839" t="s">
        <v>567</v>
      </c>
      <c r="E120" s="825" t="s">
        <v>4385</v>
      </c>
      <c r="F120" s="839" t="s">
        <v>4386</v>
      </c>
      <c r="G120" s="825" t="s">
        <v>4449</v>
      </c>
      <c r="H120" s="825" t="s">
        <v>4450</v>
      </c>
      <c r="I120" s="831">
        <v>36.779998779296875</v>
      </c>
      <c r="J120" s="831">
        <v>2</v>
      </c>
      <c r="K120" s="832">
        <v>73.55999755859375</v>
      </c>
    </row>
    <row r="121" spans="1:11" ht="14.45" customHeight="1" x14ac:dyDescent="0.2">
      <c r="A121" s="821" t="s">
        <v>554</v>
      </c>
      <c r="B121" s="822" t="s">
        <v>555</v>
      </c>
      <c r="C121" s="825" t="s">
        <v>566</v>
      </c>
      <c r="D121" s="839" t="s">
        <v>567</v>
      </c>
      <c r="E121" s="825" t="s">
        <v>4385</v>
      </c>
      <c r="F121" s="839" t="s">
        <v>4386</v>
      </c>
      <c r="G121" s="825" t="s">
        <v>4451</v>
      </c>
      <c r="H121" s="825" t="s">
        <v>4452</v>
      </c>
      <c r="I121" s="831">
        <v>1.8157142911638533</v>
      </c>
      <c r="J121" s="831">
        <v>1800</v>
      </c>
      <c r="K121" s="832">
        <v>3270</v>
      </c>
    </row>
    <row r="122" spans="1:11" ht="14.45" customHeight="1" x14ac:dyDescent="0.2">
      <c r="A122" s="821" t="s">
        <v>554</v>
      </c>
      <c r="B122" s="822" t="s">
        <v>555</v>
      </c>
      <c r="C122" s="825" t="s">
        <v>566</v>
      </c>
      <c r="D122" s="839" t="s">
        <v>567</v>
      </c>
      <c r="E122" s="825" t="s">
        <v>4385</v>
      </c>
      <c r="F122" s="839" t="s">
        <v>4386</v>
      </c>
      <c r="G122" s="825" t="s">
        <v>4453</v>
      </c>
      <c r="H122" s="825" t="s">
        <v>4454</v>
      </c>
      <c r="I122" s="831">
        <v>1.8200000524520874</v>
      </c>
      <c r="J122" s="831">
        <v>200</v>
      </c>
      <c r="K122" s="832">
        <v>364</v>
      </c>
    </row>
    <row r="123" spans="1:11" ht="14.45" customHeight="1" x14ac:dyDescent="0.2">
      <c r="A123" s="821" t="s">
        <v>554</v>
      </c>
      <c r="B123" s="822" t="s">
        <v>555</v>
      </c>
      <c r="C123" s="825" t="s">
        <v>566</v>
      </c>
      <c r="D123" s="839" t="s">
        <v>567</v>
      </c>
      <c r="E123" s="825" t="s">
        <v>4385</v>
      </c>
      <c r="F123" s="839" t="s">
        <v>4386</v>
      </c>
      <c r="G123" s="825" t="s">
        <v>4455</v>
      </c>
      <c r="H123" s="825" t="s">
        <v>4456</v>
      </c>
      <c r="I123" s="831">
        <v>0.25714285033089773</v>
      </c>
      <c r="J123" s="831">
        <v>700</v>
      </c>
      <c r="K123" s="832">
        <v>180</v>
      </c>
    </row>
    <row r="124" spans="1:11" ht="14.45" customHeight="1" x14ac:dyDescent="0.2">
      <c r="A124" s="821" t="s">
        <v>554</v>
      </c>
      <c r="B124" s="822" t="s">
        <v>555</v>
      </c>
      <c r="C124" s="825" t="s">
        <v>566</v>
      </c>
      <c r="D124" s="839" t="s">
        <v>567</v>
      </c>
      <c r="E124" s="825" t="s">
        <v>4385</v>
      </c>
      <c r="F124" s="839" t="s">
        <v>4386</v>
      </c>
      <c r="G124" s="825" t="s">
        <v>4457</v>
      </c>
      <c r="H124" s="825" t="s">
        <v>4458</v>
      </c>
      <c r="I124" s="831">
        <v>294.2449951171875</v>
      </c>
      <c r="J124" s="831">
        <v>2</v>
      </c>
      <c r="K124" s="832">
        <v>588.489990234375</v>
      </c>
    </row>
    <row r="125" spans="1:11" ht="14.45" customHeight="1" x14ac:dyDescent="0.2">
      <c r="A125" s="821" t="s">
        <v>554</v>
      </c>
      <c r="B125" s="822" t="s">
        <v>555</v>
      </c>
      <c r="C125" s="825" t="s">
        <v>566</v>
      </c>
      <c r="D125" s="839" t="s">
        <v>567</v>
      </c>
      <c r="E125" s="825" t="s">
        <v>4385</v>
      </c>
      <c r="F125" s="839" t="s">
        <v>4386</v>
      </c>
      <c r="G125" s="825" t="s">
        <v>4459</v>
      </c>
      <c r="H125" s="825" t="s">
        <v>4460</v>
      </c>
      <c r="I125" s="831">
        <v>302.5</v>
      </c>
      <c r="J125" s="831">
        <v>1</v>
      </c>
      <c r="K125" s="832">
        <v>302.5</v>
      </c>
    </row>
    <row r="126" spans="1:11" ht="14.45" customHeight="1" x14ac:dyDescent="0.2">
      <c r="A126" s="821" t="s">
        <v>554</v>
      </c>
      <c r="B126" s="822" t="s">
        <v>555</v>
      </c>
      <c r="C126" s="825" t="s">
        <v>566</v>
      </c>
      <c r="D126" s="839" t="s">
        <v>567</v>
      </c>
      <c r="E126" s="825" t="s">
        <v>4385</v>
      </c>
      <c r="F126" s="839" t="s">
        <v>4386</v>
      </c>
      <c r="G126" s="825" t="s">
        <v>4461</v>
      </c>
      <c r="H126" s="825" t="s">
        <v>4462</v>
      </c>
      <c r="I126" s="831">
        <v>13.310000419616699</v>
      </c>
      <c r="J126" s="831">
        <v>255</v>
      </c>
      <c r="K126" s="832">
        <v>3394.0498962402344</v>
      </c>
    </row>
    <row r="127" spans="1:11" ht="14.45" customHeight="1" x14ac:dyDescent="0.2">
      <c r="A127" s="821" t="s">
        <v>554</v>
      </c>
      <c r="B127" s="822" t="s">
        <v>555</v>
      </c>
      <c r="C127" s="825" t="s">
        <v>566</v>
      </c>
      <c r="D127" s="839" t="s">
        <v>567</v>
      </c>
      <c r="E127" s="825" t="s">
        <v>4385</v>
      </c>
      <c r="F127" s="839" t="s">
        <v>4386</v>
      </c>
      <c r="G127" s="825" t="s">
        <v>4463</v>
      </c>
      <c r="H127" s="825" t="s">
        <v>4464</v>
      </c>
      <c r="I127" s="831">
        <v>1.5</v>
      </c>
      <c r="J127" s="831">
        <v>200</v>
      </c>
      <c r="K127" s="832">
        <v>300</v>
      </c>
    </row>
    <row r="128" spans="1:11" ht="14.45" customHeight="1" x14ac:dyDescent="0.2">
      <c r="A128" s="821" t="s">
        <v>554</v>
      </c>
      <c r="B128" s="822" t="s">
        <v>555</v>
      </c>
      <c r="C128" s="825" t="s">
        <v>566</v>
      </c>
      <c r="D128" s="839" t="s">
        <v>567</v>
      </c>
      <c r="E128" s="825" t="s">
        <v>4385</v>
      </c>
      <c r="F128" s="839" t="s">
        <v>4386</v>
      </c>
      <c r="G128" s="825" t="s">
        <v>4465</v>
      </c>
      <c r="H128" s="825" t="s">
        <v>4466</v>
      </c>
      <c r="I128" s="831">
        <v>26.170000076293945</v>
      </c>
      <c r="J128" s="831">
        <v>2</v>
      </c>
      <c r="K128" s="832">
        <v>52.340000152587891</v>
      </c>
    </row>
    <row r="129" spans="1:11" ht="14.45" customHeight="1" x14ac:dyDescent="0.2">
      <c r="A129" s="821" t="s">
        <v>554</v>
      </c>
      <c r="B129" s="822" t="s">
        <v>555</v>
      </c>
      <c r="C129" s="825" t="s">
        <v>566</v>
      </c>
      <c r="D129" s="839" t="s">
        <v>567</v>
      </c>
      <c r="E129" s="825" t="s">
        <v>4385</v>
      </c>
      <c r="F129" s="839" t="s">
        <v>4386</v>
      </c>
      <c r="G129" s="825" t="s">
        <v>4467</v>
      </c>
      <c r="H129" s="825" t="s">
        <v>4468</v>
      </c>
      <c r="I129" s="831">
        <v>9.1999998092651367</v>
      </c>
      <c r="J129" s="831">
        <v>1700</v>
      </c>
      <c r="K129" s="832">
        <v>15640</v>
      </c>
    </row>
    <row r="130" spans="1:11" ht="14.45" customHeight="1" x14ac:dyDescent="0.2">
      <c r="A130" s="821" t="s">
        <v>554</v>
      </c>
      <c r="B130" s="822" t="s">
        <v>555</v>
      </c>
      <c r="C130" s="825" t="s">
        <v>566</v>
      </c>
      <c r="D130" s="839" t="s">
        <v>567</v>
      </c>
      <c r="E130" s="825" t="s">
        <v>4385</v>
      </c>
      <c r="F130" s="839" t="s">
        <v>4386</v>
      </c>
      <c r="G130" s="825" t="s">
        <v>4469</v>
      </c>
      <c r="H130" s="825" t="s">
        <v>4470</v>
      </c>
      <c r="I130" s="831">
        <v>7.2599999904632568</v>
      </c>
      <c r="J130" s="831">
        <v>8</v>
      </c>
      <c r="K130" s="832">
        <v>57.119998931884766</v>
      </c>
    </row>
    <row r="131" spans="1:11" ht="14.45" customHeight="1" x14ac:dyDescent="0.2">
      <c r="A131" s="821" t="s">
        <v>554</v>
      </c>
      <c r="B131" s="822" t="s">
        <v>555</v>
      </c>
      <c r="C131" s="825" t="s">
        <v>566</v>
      </c>
      <c r="D131" s="839" t="s">
        <v>567</v>
      </c>
      <c r="E131" s="825" t="s">
        <v>4385</v>
      </c>
      <c r="F131" s="839" t="s">
        <v>4386</v>
      </c>
      <c r="G131" s="825" t="s">
        <v>4471</v>
      </c>
      <c r="H131" s="825" t="s">
        <v>4472</v>
      </c>
      <c r="I131" s="831">
        <v>172.5</v>
      </c>
      <c r="J131" s="831">
        <v>3</v>
      </c>
      <c r="K131" s="832">
        <v>517.5</v>
      </c>
    </row>
    <row r="132" spans="1:11" ht="14.45" customHeight="1" x14ac:dyDescent="0.2">
      <c r="A132" s="821" t="s">
        <v>554</v>
      </c>
      <c r="B132" s="822" t="s">
        <v>555</v>
      </c>
      <c r="C132" s="825" t="s">
        <v>566</v>
      </c>
      <c r="D132" s="839" t="s">
        <v>567</v>
      </c>
      <c r="E132" s="825" t="s">
        <v>4385</v>
      </c>
      <c r="F132" s="839" t="s">
        <v>4386</v>
      </c>
      <c r="G132" s="825" t="s">
        <v>4473</v>
      </c>
      <c r="H132" s="825" t="s">
        <v>4474</v>
      </c>
      <c r="I132" s="831">
        <v>8.1611110899183483</v>
      </c>
      <c r="J132" s="831">
        <v>470</v>
      </c>
      <c r="K132" s="832">
        <v>3859.1000061035156</v>
      </c>
    </row>
    <row r="133" spans="1:11" ht="14.45" customHeight="1" x14ac:dyDescent="0.2">
      <c r="A133" s="821" t="s">
        <v>554</v>
      </c>
      <c r="B133" s="822" t="s">
        <v>555</v>
      </c>
      <c r="C133" s="825" t="s">
        <v>566</v>
      </c>
      <c r="D133" s="839" t="s">
        <v>567</v>
      </c>
      <c r="E133" s="825" t="s">
        <v>4385</v>
      </c>
      <c r="F133" s="839" t="s">
        <v>4386</v>
      </c>
      <c r="G133" s="825" t="s">
        <v>4475</v>
      </c>
      <c r="H133" s="825" t="s">
        <v>4476</v>
      </c>
      <c r="I133" s="831">
        <v>204.40499877929688</v>
      </c>
      <c r="J133" s="831">
        <v>60</v>
      </c>
      <c r="K133" s="832">
        <v>12264.2998046875</v>
      </c>
    </row>
    <row r="134" spans="1:11" ht="14.45" customHeight="1" x14ac:dyDescent="0.2">
      <c r="A134" s="821" t="s">
        <v>554</v>
      </c>
      <c r="B134" s="822" t="s">
        <v>555</v>
      </c>
      <c r="C134" s="825" t="s">
        <v>566</v>
      </c>
      <c r="D134" s="839" t="s">
        <v>567</v>
      </c>
      <c r="E134" s="825" t="s">
        <v>4385</v>
      </c>
      <c r="F134" s="839" t="s">
        <v>4386</v>
      </c>
      <c r="G134" s="825" t="s">
        <v>4477</v>
      </c>
      <c r="H134" s="825" t="s">
        <v>4478</v>
      </c>
      <c r="I134" s="831">
        <v>13.609999656677246</v>
      </c>
      <c r="J134" s="831">
        <v>2</v>
      </c>
      <c r="K134" s="832">
        <v>27.219999313354492</v>
      </c>
    </row>
    <row r="135" spans="1:11" ht="14.45" customHeight="1" x14ac:dyDescent="0.2">
      <c r="A135" s="821" t="s">
        <v>554</v>
      </c>
      <c r="B135" s="822" t="s">
        <v>555</v>
      </c>
      <c r="C135" s="825" t="s">
        <v>566</v>
      </c>
      <c r="D135" s="839" t="s">
        <v>567</v>
      </c>
      <c r="E135" s="825" t="s">
        <v>4385</v>
      </c>
      <c r="F135" s="839" t="s">
        <v>4386</v>
      </c>
      <c r="G135" s="825" t="s">
        <v>4479</v>
      </c>
      <c r="H135" s="825" t="s">
        <v>4480</v>
      </c>
      <c r="I135" s="831">
        <v>16.450000762939453</v>
      </c>
      <c r="J135" s="831">
        <v>10</v>
      </c>
      <c r="K135" s="832">
        <v>164.5</v>
      </c>
    </row>
    <row r="136" spans="1:11" ht="14.45" customHeight="1" x14ac:dyDescent="0.2">
      <c r="A136" s="821" t="s">
        <v>554</v>
      </c>
      <c r="B136" s="822" t="s">
        <v>555</v>
      </c>
      <c r="C136" s="825" t="s">
        <v>566</v>
      </c>
      <c r="D136" s="839" t="s">
        <v>567</v>
      </c>
      <c r="E136" s="825" t="s">
        <v>4385</v>
      </c>
      <c r="F136" s="839" t="s">
        <v>4386</v>
      </c>
      <c r="G136" s="825" t="s">
        <v>4481</v>
      </c>
      <c r="H136" s="825" t="s">
        <v>4482</v>
      </c>
      <c r="I136" s="831">
        <v>198.68857247488839</v>
      </c>
      <c r="J136" s="831">
        <v>30</v>
      </c>
      <c r="K136" s="832">
        <v>5960.6700439453125</v>
      </c>
    </row>
    <row r="137" spans="1:11" ht="14.45" customHeight="1" x14ac:dyDescent="0.2">
      <c r="A137" s="821" t="s">
        <v>554</v>
      </c>
      <c r="B137" s="822" t="s">
        <v>555</v>
      </c>
      <c r="C137" s="825" t="s">
        <v>566</v>
      </c>
      <c r="D137" s="839" t="s">
        <v>567</v>
      </c>
      <c r="E137" s="825" t="s">
        <v>4385</v>
      </c>
      <c r="F137" s="839" t="s">
        <v>4386</v>
      </c>
      <c r="G137" s="825" t="s">
        <v>4483</v>
      </c>
      <c r="H137" s="825" t="s">
        <v>4484</v>
      </c>
      <c r="I137" s="831">
        <v>0.82222221295038855</v>
      </c>
      <c r="J137" s="831">
        <v>1900</v>
      </c>
      <c r="K137" s="832">
        <v>1560</v>
      </c>
    </row>
    <row r="138" spans="1:11" ht="14.45" customHeight="1" x14ac:dyDescent="0.2">
      <c r="A138" s="821" t="s">
        <v>554</v>
      </c>
      <c r="B138" s="822" t="s">
        <v>555</v>
      </c>
      <c r="C138" s="825" t="s">
        <v>566</v>
      </c>
      <c r="D138" s="839" t="s">
        <v>567</v>
      </c>
      <c r="E138" s="825" t="s">
        <v>4385</v>
      </c>
      <c r="F138" s="839" t="s">
        <v>4386</v>
      </c>
      <c r="G138" s="825" t="s">
        <v>4485</v>
      </c>
      <c r="H138" s="825" t="s">
        <v>4486</v>
      </c>
      <c r="I138" s="831">
        <v>0.43333333730697632</v>
      </c>
      <c r="J138" s="831">
        <v>1000</v>
      </c>
      <c r="K138" s="832">
        <v>433</v>
      </c>
    </row>
    <row r="139" spans="1:11" ht="14.45" customHeight="1" x14ac:dyDescent="0.2">
      <c r="A139" s="821" t="s">
        <v>554</v>
      </c>
      <c r="B139" s="822" t="s">
        <v>555</v>
      </c>
      <c r="C139" s="825" t="s">
        <v>566</v>
      </c>
      <c r="D139" s="839" t="s">
        <v>567</v>
      </c>
      <c r="E139" s="825" t="s">
        <v>4385</v>
      </c>
      <c r="F139" s="839" t="s">
        <v>4386</v>
      </c>
      <c r="G139" s="825" t="s">
        <v>4487</v>
      </c>
      <c r="H139" s="825" t="s">
        <v>4488</v>
      </c>
      <c r="I139" s="831">
        <v>1.1349999904632568</v>
      </c>
      <c r="J139" s="831">
        <v>480</v>
      </c>
      <c r="K139" s="832">
        <v>544.79999542236328</v>
      </c>
    </row>
    <row r="140" spans="1:11" ht="14.45" customHeight="1" x14ac:dyDescent="0.2">
      <c r="A140" s="821" t="s">
        <v>554</v>
      </c>
      <c r="B140" s="822" t="s">
        <v>555</v>
      </c>
      <c r="C140" s="825" t="s">
        <v>566</v>
      </c>
      <c r="D140" s="839" t="s">
        <v>567</v>
      </c>
      <c r="E140" s="825" t="s">
        <v>4385</v>
      </c>
      <c r="F140" s="839" t="s">
        <v>4386</v>
      </c>
      <c r="G140" s="825" t="s">
        <v>4489</v>
      </c>
      <c r="H140" s="825" t="s">
        <v>4490</v>
      </c>
      <c r="I140" s="831">
        <v>0.58166664838790894</v>
      </c>
      <c r="J140" s="831">
        <v>600</v>
      </c>
      <c r="K140" s="832">
        <v>349</v>
      </c>
    </row>
    <row r="141" spans="1:11" ht="14.45" customHeight="1" x14ac:dyDescent="0.2">
      <c r="A141" s="821" t="s">
        <v>554</v>
      </c>
      <c r="B141" s="822" t="s">
        <v>555</v>
      </c>
      <c r="C141" s="825" t="s">
        <v>566</v>
      </c>
      <c r="D141" s="839" t="s">
        <v>567</v>
      </c>
      <c r="E141" s="825" t="s">
        <v>4385</v>
      </c>
      <c r="F141" s="839" t="s">
        <v>4386</v>
      </c>
      <c r="G141" s="825" t="s">
        <v>4491</v>
      </c>
      <c r="H141" s="825" t="s">
        <v>4492</v>
      </c>
      <c r="I141" s="831">
        <v>9.1499996185302734</v>
      </c>
      <c r="J141" s="831">
        <v>100</v>
      </c>
      <c r="K141" s="832">
        <v>914.6500244140625</v>
      </c>
    </row>
    <row r="142" spans="1:11" ht="14.45" customHeight="1" x14ac:dyDescent="0.2">
      <c r="A142" s="821" t="s">
        <v>554</v>
      </c>
      <c r="B142" s="822" t="s">
        <v>555</v>
      </c>
      <c r="C142" s="825" t="s">
        <v>566</v>
      </c>
      <c r="D142" s="839" t="s">
        <v>567</v>
      </c>
      <c r="E142" s="825" t="s">
        <v>4385</v>
      </c>
      <c r="F142" s="839" t="s">
        <v>4386</v>
      </c>
      <c r="G142" s="825" t="s">
        <v>4493</v>
      </c>
      <c r="H142" s="825" t="s">
        <v>4494</v>
      </c>
      <c r="I142" s="831">
        <v>8.8333333333333339</v>
      </c>
      <c r="J142" s="831">
        <v>15</v>
      </c>
      <c r="K142" s="832">
        <v>132.50000381469727</v>
      </c>
    </row>
    <row r="143" spans="1:11" ht="14.45" customHeight="1" x14ac:dyDescent="0.2">
      <c r="A143" s="821" t="s">
        <v>554</v>
      </c>
      <c r="B143" s="822" t="s">
        <v>555</v>
      </c>
      <c r="C143" s="825" t="s">
        <v>566</v>
      </c>
      <c r="D143" s="839" t="s">
        <v>567</v>
      </c>
      <c r="E143" s="825" t="s">
        <v>4385</v>
      </c>
      <c r="F143" s="839" t="s">
        <v>4386</v>
      </c>
      <c r="G143" s="825" t="s">
        <v>4495</v>
      </c>
      <c r="H143" s="825" t="s">
        <v>4496</v>
      </c>
      <c r="I143" s="831">
        <v>8.4700002670288086</v>
      </c>
      <c r="J143" s="831">
        <v>7560</v>
      </c>
      <c r="K143" s="832">
        <v>64033.20068359375</v>
      </c>
    </row>
    <row r="144" spans="1:11" ht="14.45" customHeight="1" x14ac:dyDescent="0.2">
      <c r="A144" s="821" t="s">
        <v>554</v>
      </c>
      <c r="B144" s="822" t="s">
        <v>555</v>
      </c>
      <c r="C144" s="825" t="s">
        <v>566</v>
      </c>
      <c r="D144" s="839" t="s">
        <v>567</v>
      </c>
      <c r="E144" s="825" t="s">
        <v>4385</v>
      </c>
      <c r="F144" s="839" t="s">
        <v>4386</v>
      </c>
      <c r="G144" s="825" t="s">
        <v>4497</v>
      </c>
      <c r="H144" s="825" t="s">
        <v>4498</v>
      </c>
      <c r="I144" s="831">
        <v>1.5549999475479126</v>
      </c>
      <c r="J144" s="831">
        <v>200</v>
      </c>
      <c r="K144" s="832">
        <v>310.25</v>
      </c>
    </row>
    <row r="145" spans="1:11" ht="14.45" customHeight="1" x14ac:dyDescent="0.2">
      <c r="A145" s="821" t="s">
        <v>554</v>
      </c>
      <c r="B145" s="822" t="s">
        <v>555</v>
      </c>
      <c r="C145" s="825" t="s">
        <v>566</v>
      </c>
      <c r="D145" s="839" t="s">
        <v>567</v>
      </c>
      <c r="E145" s="825" t="s">
        <v>4385</v>
      </c>
      <c r="F145" s="839" t="s">
        <v>4386</v>
      </c>
      <c r="G145" s="825" t="s">
        <v>4499</v>
      </c>
      <c r="H145" s="825" t="s">
        <v>4500</v>
      </c>
      <c r="I145" s="831">
        <v>15.039999961853027</v>
      </c>
      <c r="J145" s="831">
        <v>115</v>
      </c>
      <c r="K145" s="832">
        <v>1729.6000366210938</v>
      </c>
    </row>
    <row r="146" spans="1:11" ht="14.45" customHeight="1" x14ac:dyDescent="0.2">
      <c r="A146" s="821" t="s">
        <v>554</v>
      </c>
      <c r="B146" s="822" t="s">
        <v>555</v>
      </c>
      <c r="C146" s="825" t="s">
        <v>566</v>
      </c>
      <c r="D146" s="839" t="s">
        <v>567</v>
      </c>
      <c r="E146" s="825" t="s">
        <v>4385</v>
      </c>
      <c r="F146" s="839" t="s">
        <v>4386</v>
      </c>
      <c r="G146" s="825" t="s">
        <v>4501</v>
      </c>
      <c r="H146" s="825" t="s">
        <v>4502</v>
      </c>
      <c r="I146" s="831">
        <v>6.2324999570846558</v>
      </c>
      <c r="J146" s="831">
        <v>220</v>
      </c>
      <c r="K146" s="832">
        <v>1371.4500122070313</v>
      </c>
    </row>
    <row r="147" spans="1:11" ht="14.45" customHeight="1" x14ac:dyDescent="0.2">
      <c r="A147" s="821" t="s">
        <v>554</v>
      </c>
      <c r="B147" s="822" t="s">
        <v>555</v>
      </c>
      <c r="C147" s="825" t="s">
        <v>566</v>
      </c>
      <c r="D147" s="839" t="s">
        <v>567</v>
      </c>
      <c r="E147" s="825" t="s">
        <v>4385</v>
      </c>
      <c r="F147" s="839" t="s">
        <v>4386</v>
      </c>
      <c r="G147" s="825" t="s">
        <v>4503</v>
      </c>
      <c r="H147" s="825" t="s">
        <v>4504</v>
      </c>
      <c r="I147" s="831">
        <v>43.430000305175781</v>
      </c>
      <c r="J147" s="831">
        <v>5</v>
      </c>
      <c r="K147" s="832">
        <v>217.14999389648438</v>
      </c>
    </row>
    <row r="148" spans="1:11" ht="14.45" customHeight="1" x14ac:dyDescent="0.2">
      <c r="A148" s="821" t="s">
        <v>554</v>
      </c>
      <c r="B148" s="822" t="s">
        <v>555</v>
      </c>
      <c r="C148" s="825" t="s">
        <v>566</v>
      </c>
      <c r="D148" s="839" t="s">
        <v>567</v>
      </c>
      <c r="E148" s="825" t="s">
        <v>4385</v>
      </c>
      <c r="F148" s="839" t="s">
        <v>4386</v>
      </c>
      <c r="G148" s="825" t="s">
        <v>4505</v>
      </c>
      <c r="H148" s="825" t="s">
        <v>4506</v>
      </c>
      <c r="I148" s="831">
        <v>1.2100000381469727</v>
      </c>
      <c r="J148" s="831">
        <v>600</v>
      </c>
      <c r="K148" s="832">
        <v>726</v>
      </c>
    </row>
    <row r="149" spans="1:11" ht="14.45" customHeight="1" x14ac:dyDescent="0.2">
      <c r="A149" s="821" t="s">
        <v>554</v>
      </c>
      <c r="B149" s="822" t="s">
        <v>555</v>
      </c>
      <c r="C149" s="825" t="s">
        <v>566</v>
      </c>
      <c r="D149" s="839" t="s">
        <v>567</v>
      </c>
      <c r="E149" s="825" t="s">
        <v>4385</v>
      </c>
      <c r="F149" s="839" t="s">
        <v>4386</v>
      </c>
      <c r="G149" s="825" t="s">
        <v>4507</v>
      </c>
      <c r="H149" s="825" t="s">
        <v>4508</v>
      </c>
      <c r="I149" s="831">
        <v>5.8088888592190209</v>
      </c>
      <c r="J149" s="831">
        <v>2250</v>
      </c>
      <c r="K149" s="832">
        <v>13070</v>
      </c>
    </row>
    <row r="150" spans="1:11" ht="14.45" customHeight="1" x14ac:dyDescent="0.2">
      <c r="A150" s="821" t="s">
        <v>554</v>
      </c>
      <c r="B150" s="822" t="s">
        <v>555</v>
      </c>
      <c r="C150" s="825" t="s">
        <v>566</v>
      </c>
      <c r="D150" s="839" t="s">
        <v>567</v>
      </c>
      <c r="E150" s="825" t="s">
        <v>4385</v>
      </c>
      <c r="F150" s="839" t="s">
        <v>4386</v>
      </c>
      <c r="G150" s="825" t="s">
        <v>4509</v>
      </c>
      <c r="H150" s="825" t="s">
        <v>4510</v>
      </c>
      <c r="I150" s="831">
        <v>3.1400001049041748</v>
      </c>
      <c r="J150" s="831">
        <v>50</v>
      </c>
      <c r="K150" s="832">
        <v>157</v>
      </c>
    </row>
    <row r="151" spans="1:11" ht="14.45" customHeight="1" x14ac:dyDescent="0.2">
      <c r="A151" s="821" t="s">
        <v>554</v>
      </c>
      <c r="B151" s="822" t="s">
        <v>555</v>
      </c>
      <c r="C151" s="825" t="s">
        <v>566</v>
      </c>
      <c r="D151" s="839" t="s">
        <v>567</v>
      </c>
      <c r="E151" s="825" t="s">
        <v>4385</v>
      </c>
      <c r="F151" s="839" t="s">
        <v>4386</v>
      </c>
      <c r="G151" s="825" t="s">
        <v>4511</v>
      </c>
      <c r="H151" s="825" t="s">
        <v>4512</v>
      </c>
      <c r="I151" s="831">
        <v>2.3716665903727212</v>
      </c>
      <c r="J151" s="831">
        <v>700</v>
      </c>
      <c r="K151" s="832">
        <v>1660.5</v>
      </c>
    </row>
    <row r="152" spans="1:11" ht="14.45" customHeight="1" x14ac:dyDescent="0.2">
      <c r="A152" s="821" t="s">
        <v>554</v>
      </c>
      <c r="B152" s="822" t="s">
        <v>555</v>
      </c>
      <c r="C152" s="825" t="s">
        <v>566</v>
      </c>
      <c r="D152" s="839" t="s">
        <v>567</v>
      </c>
      <c r="E152" s="825" t="s">
        <v>4385</v>
      </c>
      <c r="F152" s="839" t="s">
        <v>4386</v>
      </c>
      <c r="G152" s="825" t="s">
        <v>4513</v>
      </c>
      <c r="H152" s="825" t="s">
        <v>4514</v>
      </c>
      <c r="I152" s="831">
        <v>1.9900000095367432</v>
      </c>
      <c r="J152" s="831">
        <v>50</v>
      </c>
      <c r="K152" s="832">
        <v>99.5</v>
      </c>
    </row>
    <row r="153" spans="1:11" ht="14.45" customHeight="1" x14ac:dyDescent="0.2">
      <c r="A153" s="821" t="s">
        <v>554</v>
      </c>
      <c r="B153" s="822" t="s">
        <v>555</v>
      </c>
      <c r="C153" s="825" t="s">
        <v>566</v>
      </c>
      <c r="D153" s="839" t="s">
        <v>567</v>
      </c>
      <c r="E153" s="825" t="s">
        <v>4385</v>
      </c>
      <c r="F153" s="839" t="s">
        <v>4386</v>
      </c>
      <c r="G153" s="825" t="s">
        <v>4515</v>
      </c>
      <c r="H153" s="825" t="s">
        <v>4516</v>
      </c>
      <c r="I153" s="831">
        <v>2.0399999618530273</v>
      </c>
      <c r="J153" s="831">
        <v>10</v>
      </c>
      <c r="K153" s="832">
        <v>20.399999618530273</v>
      </c>
    </row>
    <row r="154" spans="1:11" ht="14.45" customHeight="1" x14ac:dyDescent="0.2">
      <c r="A154" s="821" t="s">
        <v>554</v>
      </c>
      <c r="B154" s="822" t="s">
        <v>555</v>
      </c>
      <c r="C154" s="825" t="s">
        <v>566</v>
      </c>
      <c r="D154" s="839" t="s">
        <v>567</v>
      </c>
      <c r="E154" s="825" t="s">
        <v>4385</v>
      </c>
      <c r="F154" s="839" t="s">
        <v>4386</v>
      </c>
      <c r="G154" s="825" t="s">
        <v>4517</v>
      </c>
      <c r="H154" s="825" t="s">
        <v>4518</v>
      </c>
      <c r="I154" s="831">
        <v>1.8999999761581421</v>
      </c>
      <c r="J154" s="831">
        <v>20</v>
      </c>
      <c r="K154" s="832">
        <v>38</v>
      </c>
    </row>
    <row r="155" spans="1:11" ht="14.45" customHeight="1" x14ac:dyDescent="0.2">
      <c r="A155" s="821" t="s">
        <v>554</v>
      </c>
      <c r="B155" s="822" t="s">
        <v>555</v>
      </c>
      <c r="C155" s="825" t="s">
        <v>566</v>
      </c>
      <c r="D155" s="839" t="s">
        <v>567</v>
      </c>
      <c r="E155" s="825" t="s">
        <v>4385</v>
      </c>
      <c r="F155" s="839" t="s">
        <v>4386</v>
      </c>
      <c r="G155" s="825" t="s">
        <v>4519</v>
      </c>
      <c r="H155" s="825" t="s">
        <v>4520</v>
      </c>
      <c r="I155" s="831">
        <v>2.6962500512599945</v>
      </c>
      <c r="J155" s="831">
        <v>650</v>
      </c>
      <c r="K155" s="832">
        <v>1753</v>
      </c>
    </row>
    <row r="156" spans="1:11" ht="14.45" customHeight="1" x14ac:dyDescent="0.2">
      <c r="A156" s="821" t="s">
        <v>554</v>
      </c>
      <c r="B156" s="822" t="s">
        <v>555</v>
      </c>
      <c r="C156" s="825" t="s">
        <v>566</v>
      </c>
      <c r="D156" s="839" t="s">
        <v>567</v>
      </c>
      <c r="E156" s="825" t="s">
        <v>4385</v>
      </c>
      <c r="F156" s="839" t="s">
        <v>4386</v>
      </c>
      <c r="G156" s="825" t="s">
        <v>4521</v>
      </c>
      <c r="H156" s="825" t="s">
        <v>4522</v>
      </c>
      <c r="I156" s="831">
        <v>3.0971427645002092</v>
      </c>
      <c r="J156" s="831">
        <v>350</v>
      </c>
      <c r="K156" s="832">
        <v>1084</v>
      </c>
    </row>
    <row r="157" spans="1:11" ht="14.45" customHeight="1" x14ac:dyDescent="0.2">
      <c r="A157" s="821" t="s">
        <v>554</v>
      </c>
      <c r="B157" s="822" t="s">
        <v>555</v>
      </c>
      <c r="C157" s="825" t="s">
        <v>566</v>
      </c>
      <c r="D157" s="839" t="s">
        <v>567</v>
      </c>
      <c r="E157" s="825" t="s">
        <v>4385</v>
      </c>
      <c r="F157" s="839" t="s">
        <v>4386</v>
      </c>
      <c r="G157" s="825" t="s">
        <v>4523</v>
      </c>
      <c r="H157" s="825" t="s">
        <v>4524</v>
      </c>
      <c r="I157" s="831">
        <v>1.9274999499320984</v>
      </c>
      <c r="J157" s="831">
        <v>200</v>
      </c>
      <c r="K157" s="832">
        <v>385.5</v>
      </c>
    </row>
    <row r="158" spans="1:11" ht="14.45" customHeight="1" x14ac:dyDescent="0.2">
      <c r="A158" s="821" t="s">
        <v>554</v>
      </c>
      <c r="B158" s="822" t="s">
        <v>555</v>
      </c>
      <c r="C158" s="825" t="s">
        <v>566</v>
      </c>
      <c r="D158" s="839" t="s">
        <v>567</v>
      </c>
      <c r="E158" s="825" t="s">
        <v>4385</v>
      </c>
      <c r="F158" s="839" t="s">
        <v>4386</v>
      </c>
      <c r="G158" s="825" t="s">
        <v>4525</v>
      </c>
      <c r="H158" s="825" t="s">
        <v>4526</v>
      </c>
      <c r="I158" s="831">
        <v>2.1600000858306885</v>
      </c>
      <c r="J158" s="831">
        <v>300</v>
      </c>
      <c r="K158" s="832">
        <v>648</v>
      </c>
    </row>
    <row r="159" spans="1:11" ht="14.45" customHeight="1" x14ac:dyDescent="0.2">
      <c r="A159" s="821" t="s">
        <v>554</v>
      </c>
      <c r="B159" s="822" t="s">
        <v>555</v>
      </c>
      <c r="C159" s="825" t="s">
        <v>566</v>
      </c>
      <c r="D159" s="839" t="s">
        <v>567</v>
      </c>
      <c r="E159" s="825" t="s">
        <v>4385</v>
      </c>
      <c r="F159" s="839" t="s">
        <v>4386</v>
      </c>
      <c r="G159" s="825" t="s">
        <v>4527</v>
      </c>
      <c r="H159" s="825" t="s">
        <v>4528</v>
      </c>
      <c r="I159" s="831">
        <v>2</v>
      </c>
      <c r="J159" s="831">
        <v>10</v>
      </c>
      <c r="K159" s="832">
        <v>20</v>
      </c>
    </row>
    <row r="160" spans="1:11" ht="14.45" customHeight="1" x14ac:dyDescent="0.2">
      <c r="A160" s="821" t="s">
        <v>554</v>
      </c>
      <c r="B160" s="822" t="s">
        <v>555</v>
      </c>
      <c r="C160" s="825" t="s">
        <v>566</v>
      </c>
      <c r="D160" s="839" t="s">
        <v>567</v>
      </c>
      <c r="E160" s="825" t="s">
        <v>4385</v>
      </c>
      <c r="F160" s="839" t="s">
        <v>4386</v>
      </c>
      <c r="G160" s="825" t="s">
        <v>4529</v>
      </c>
      <c r="H160" s="825" t="s">
        <v>4530</v>
      </c>
      <c r="I160" s="831">
        <v>21.858749628067017</v>
      </c>
      <c r="J160" s="831">
        <v>240</v>
      </c>
      <c r="K160" s="832">
        <v>5345.2999877929688</v>
      </c>
    </row>
    <row r="161" spans="1:11" ht="14.45" customHeight="1" x14ac:dyDescent="0.2">
      <c r="A161" s="821" t="s">
        <v>554</v>
      </c>
      <c r="B161" s="822" t="s">
        <v>555</v>
      </c>
      <c r="C161" s="825" t="s">
        <v>566</v>
      </c>
      <c r="D161" s="839" t="s">
        <v>567</v>
      </c>
      <c r="E161" s="825" t="s">
        <v>4385</v>
      </c>
      <c r="F161" s="839" t="s">
        <v>4386</v>
      </c>
      <c r="G161" s="825" t="s">
        <v>4531</v>
      </c>
      <c r="H161" s="825" t="s">
        <v>4532</v>
      </c>
      <c r="I161" s="831">
        <v>2.5188888708750405</v>
      </c>
      <c r="J161" s="831">
        <v>550</v>
      </c>
      <c r="K161" s="832">
        <v>1385.5</v>
      </c>
    </row>
    <row r="162" spans="1:11" ht="14.45" customHeight="1" x14ac:dyDescent="0.2">
      <c r="A162" s="821" t="s">
        <v>554</v>
      </c>
      <c r="B162" s="822" t="s">
        <v>555</v>
      </c>
      <c r="C162" s="825" t="s">
        <v>566</v>
      </c>
      <c r="D162" s="839" t="s">
        <v>567</v>
      </c>
      <c r="E162" s="825" t="s">
        <v>4385</v>
      </c>
      <c r="F162" s="839" t="s">
        <v>4386</v>
      </c>
      <c r="G162" s="825" t="s">
        <v>4533</v>
      </c>
      <c r="H162" s="825" t="s">
        <v>4534</v>
      </c>
      <c r="I162" s="831">
        <v>23.714999198913574</v>
      </c>
      <c r="J162" s="831">
        <v>40</v>
      </c>
      <c r="K162" s="832">
        <v>948.60000610351563</v>
      </c>
    </row>
    <row r="163" spans="1:11" ht="14.45" customHeight="1" x14ac:dyDescent="0.2">
      <c r="A163" s="821" t="s">
        <v>554</v>
      </c>
      <c r="B163" s="822" t="s">
        <v>555</v>
      </c>
      <c r="C163" s="825" t="s">
        <v>566</v>
      </c>
      <c r="D163" s="839" t="s">
        <v>567</v>
      </c>
      <c r="E163" s="825" t="s">
        <v>4385</v>
      </c>
      <c r="F163" s="839" t="s">
        <v>4386</v>
      </c>
      <c r="G163" s="825" t="s">
        <v>4533</v>
      </c>
      <c r="H163" s="825" t="s">
        <v>4535</v>
      </c>
      <c r="I163" s="831">
        <v>22.728332837422688</v>
      </c>
      <c r="J163" s="831">
        <v>80</v>
      </c>
      <c r="K163" s="832">
        <v>1810.9999694824219</v>
      </c>
    </row>
    <row r="164" spans="1:11" ht="14.45" customHeight="1" x14ac:dyDescent="0.2">
      <c r="A164" s="821" t="s">
        <v>554</v>
      </c>
      <c r="B164" s="822" t="s">
        <v>555</v>
      </c>
      <c r="C164" s="825" t="s">
        <v>566</v>
      </c>
      <c r="D164" s="839" t="s">
        <v>567</v>
      </c>
      <c r="E164" s="825" t="s">
        <v>4385</v>
      </c>
      <c r="F164" s="839" t="s">
        <v>4386</v>
      </c>
      <c r="G164" s="825" t="s">
        <v>4536</v>
      </c>
      <c r="H164" s="825" t="s">
        <v>4537</v>
      </c>
      <c r="I164" s="831">
        <v>2.5299999713897705</v>
      </c>
      <c r="J164" s="831">
        <v>3</v>
      </c>
      <c r="K164" s="832">
        <v>7.5900001525878906</v>
      </c>
    </row>
    <row r="165" spans="1:11" ht="14.45" customHeight="1" x14ac:dyDescent="0.2">
      <c r="A165" s="821" t="s">
        <v>554</v>
      </c>
      <c r="B165" s="822" t="s">
        <v>555</v>
      </c>
      <c r="C165" s="825" t="s">
        <v>566</v>
      </c>
      <c r="D165" s="839" t="s">
        <v>567</v>
      </c>
      <c r="E165" s="825" t="s">
        <v>4538</v>
      </c>
      <c r="F165" s="839" t="s">
        <v>4539</v>
      </c>
      <c r="G165" s="825" t="s">
        <v>4540</v>
      </c>
      <c r="H165" s="825" t="s">
        <v>4541</v>
      </c>
      <c r="I165" s="831">
        <v>10.165555530124241</v>
      </c>
      <c r="J165" s="831">
        <v>1600</v>
      </c>
      <c r="K165" s="832">
        <v>16264</v>
      </c>
    </row>
    <row r="166" spans="1:11" ht="14.45" customHeight="1" x14ac:dyDescent="0.2">
      <c r="A166" s="821" t="s">
        <v>554</v>
      </c>
      <c r="B166" s="822" t="s">
        <v>555</v>
      </c>
      <c r="C166" s="825" t="s">
        <v>566</v>
      </c>
      <c r="D166" s="839" t="s">
        <v>567</v>
      </c>
      <c r="E166" s="825" t="s">
        <v>4538</v>
      </c>
      <c r="F166" s="839" t="s">
        <v>4539</v>
      </c>
      <c r="G166" s="825" t="s">
        <v>4542</v>
      </c>
      <c r="H166" s="825" t="s">
        <v>4543</v>
      </c>
      <c r="I166" s="831">
        <v>7.75</v>
      </c>
      <c r="J166" s="831">
        <v>10</v>
      </c>
      <c r="K166" s="832">
        <v>77.5</v>
      </c>
    </row>
    <row r="167" spans="1:11" ht="14.45" customHeight="1" x14ac:dyDescent="0.2">
      <c r="A167" s="821" t="s">
        <v>554</v>
      </c>
      <c r="B167" s="822" t="s">
        <v>555</v>
      </c>
      <c r="C167" s="825" t="s">
        <v>566</v>
      </c>
      <c r="D167" s="839" t="s">
        <v>567</v>
      </c>
      <c r="E167" s="825" t="s">
        <v>4544</v>
      </c>
      <c r="F167" s="839" t="s">
        <v>4545</v>
      </c>
      <c r="G167" s="825" t="s">
        <v>4546</v>
      </c>
      <c r="H167" s="825" t="s">
        <v>4547</v>
      </c>
      <c r="I167" s="831">
        <v>0.3033333420753479</v>
      </c>
      <c r="J167" s="831">
        <v>300</v>
      </c>
      <c r="K167" s="832">
        <v>91</v>
      </c>
    </row>
    <row r="168" spans="1:11" ht="14.45" customHeight="1" x14ac:dyDescent="0.2">
      <c r="A168" s="821" t="s">
        <v>554</v>
      </c>
      <c r="B168" s="822" t="s">
        <v>555</v>
      </c>
      <c r="C168" s="825" t="s">
        <v>566</v>
      </c>
      <c r="D168" s="839" t="s">
        <v>567</v>
      </c>
      <c r="E168" s="825" t="s">
        <v>4544</v>
      </c>
      <c r="F168" s="839" t="s">
        <v>4545</v>
      </c>
      <c r="G168" s="825" t="s">
        <v>4548</v>
      </c>
      <c r="H168" s="825" t="s">
        <v>4549</v>
      </c>
      <c r="I168" s="831">
        <v>0.30000001192092896</v>
      </c>
      <c r="J168" s="831">
        <v>200</v>
      </c>
      <c r="K168" s="832">
        <v>60</v>
      </c>
    </row>
    <row r="169" spans="1:11" ht="14.45" customHeight="1" x14ac:dyDescent="0.2">
      <c r="A169" s="821" t="s">
        <v>554</v>
      </c>
      <c r="B169" s="822" t="s">
        <v>555</v>
      </c>
      <c r="C169" s="825" t="s">
        <v>566</v>
      </c>
      <c r="D169" s="839" t="s">
        <v>567</v>
      </c>
      <c r="E169" s="825" t="s">
        <v>4544</v>
      </c>
      <c r="F169" s="839" t="s">
        <v>4545</v>
      </c>
      <c r="G169" s="825" t="s">
        <v>4550</v>
      </c>
      <c r="H169" s="825" t="s">
        <v>4551</v>
      </c>
      <c r="I169" s="831">
        <v>0.31000000238418579</v>
      </c>
      <c r="J169" s="831">
        <v>200</v>
      </c>
      <c r="K169" s="832">
        <v>62</v>
      </c>
    </row>
    <row r="170" spans="1:11" ht="14.45" customHeight="1" x14ac:dyDescent="0.2">
      <c r="A170" s="821" t="s">
        <v>554</v>
      </c>
      <c r="B170" s="822" t="s">
        <v>555</v>
      </c>
      <c r="C170" s="825" t="s">
        <v>566</v>
      </c>
      <c r="D170" s="839" t="s">
        <v>567</v>
      </c>
      <c r="E170" s="825" t="s">
        <v>4544</v>
      </c>
      <c r="F170" s="839" t="s">
        <v>4545</v>
      </c>
      <c r="G170" s="825" t="s">
        <v>4552</v>
      </c>
      <c r="H170" s="825" t="s">
        <v>4553</v>
      </c>
      <c r="I170" s="831">
        <v>0.30666667222976685</v>
      </c>
      <c r="J170" s="831">
        <v>300</v>
      </c>
      <c r="K170" s="832">
        <v>92</v>
      </c>
    </row>
    <row r="171" spans="1:11" ht="14.45" customHeight="1" x14ac:dyDescent="0.2">
      <c r="A171" s="821" t="s">
        <v>554</v>
      </c>
      <c r="B171" s="822" t="s">
        <v>555</v>
      </c>
      <c r="C171" s="825" t="s">
        <v>566</v>
      </c>
      <c r="D171" s="839" t="s">
        <v>567</v>
      </c>
      <c r="E171" s="825" t="s">
        <v>4544</v>
      </c>
      <c r="F171" s="839" t="s">
        <v>4545</v>
      </c>
      <c r="G171" s="825" t="s">
        <v>4554</v>
      </c>
      <c r="H171" s="825" t="s">
        <v>4555</v>
      </c>
      <c r="I171" s="831">
        <v>0.54555557171503699</v>
      </c>
      <c r="J171" s="831">
        <v>3000</v>
      </c>
      <c r="K171" s="832">
        <v>1636</v>
      </c>
    </row>
    <row r="172" spans="1:11" ht="14.45" customHeight="1" x14ac:dyDescent="0.2">
      <c r="A172" s="821" t="s">
        <v>554</v>
      </c>
      <c r="B172" s="822" t="s">
        <v>555</v>
      </c>
      <c r="C172" s="825" t="s">
        <v>566</v>
      </c>
      <c r="D172" s="839" t="s">
        <v>567</v>
      </c>
      <c r="E172" s="825" t="s">
        <v>4544</v>
      </c>
      <c r="F172" s="839" t="s">
        <v>4545</v>
      </c>
      <c r="G172" s="825" t="s">
        <v>4556</v>
      </c>
      <c r="H172" s="825" t="s">
        <v>4557</v>
      </c>
      <c r="I172" s="831">
        <v>1.8300000429153442</v>
      </c>
      <c r="J172" s="831">
        <v>100</v>
      </c>
      <c r="K172" s="832">
        <v>183</v>
      </c>
    </row>
    <row r="173" spans="1:11" ht="14.45" customHeight="1" x14ac:dyDescent="0.2">
      <c r="A173" s="821" t="s">
        <v>554</v>
      </c>
      <c r="B173" s="822" t="s">
        <v>555</v>
      </c>
      <c r="C173" s="825" t="s">
        <v>566</v>
      </c>
      <c r="D173" s="839" t="s">
        <v>567</v>
      </c>
      <c r="E173" s="825" t="s">
        <v>4544</v>
      </c>
      <c r="F173" s="839" t="s">
        <v>4545</v>
      </c>
      <c r="G173" s="825" t="s">
        <v>4558</v>
      </c>
      <c r="H173" s="825" t="s">
        <v>4559</v>
      </c>
      <c r="I173" s="831">
        <v>1.8057142325810023</v>
      </c>
      <c r="J173" s="831">
        <v>900</v>
      </c>
      <c r="K173" s="832">
        <v>1624</v>
      </c>
    </row>
    <row r="174" spans="1:11" ht="14.45" customHeight="1" x14ac:dyDescent="0.2">
      <c r="A174" s="821" t="s">
        <v>554</v>
      </c>
      <c r="B174" s="822" t="s">
        <v>555</v>
      </c>
      <c r="C174" s="825" t="s">
        <v>566</v>
      </c>
      <c r="D174" s="839" t="s">
        <v>567</v>
      </c>
      <c r="E174" s="825" t="s">
        <v>4560</v>
      </c>
      <c r="F174" s="839" t="s">
        <v>4561</v>
      </c>
      <c r="G174" s="825" t="s">
        <v>4562</v>
      </c>
      <c r="H174" s="825" t="s">
        <v>4563</v>
      </c>
      <c r="I174" s="831">
        <v>7.0199999809265137</v>
      </c>
      <c r="J174" s="831">
        <v>50</v>
      </c>
      <c r="K174" s="832">
        <v>351</v>
      </c>
    </row>
    <row r="175" spans="1:11" ht="14.45" customHeight="1" x14ac:dyDescent="0.2">
      <c r="A175" s="821" t="s">
        <v>554</v>
      </c>
      <c r="B175" s="822" t="s">
        <v>555</v>
      </c>
      <c r="C175" s="825" t="s">
        <v>566</v>
      </c>
      <c r="D175" s="839" t="s">
        <v>567</v>
      </c>
      <c r="E175" s="825" t="s">
        <v>4560</v>
      </c>
      <c r="F175" s="839" t="s">
        <v>4561</v>
      </c>
      <c r="G175" s="825" t="s">
        <v>4564</v>
      </c>
      <c r="H175" s="825" t="s">
        <v>4565</v>
      </c>
      <c r="I175" s="831">
        <v>7.0199999809265137</v>
      </c>
      <c r="J175" s="831">
        <v>50</v>
      </c>
      <c r="K175" s="832">
        <v>351</v>
      </c>
    </row>
    <row r="176" spans="1:11" ht="14.45" customHeight="1" x14ac:dyDescent="0.2">
      <c r="A176" s="821" t="s">
        <v>554</v>
      </c>
      <c r="B176" s="822" t="s">
        <v>555</v>
      </c>
      <c r="C176" s="825" t="s">
        <v>566</v>
      </c>
      <c r="D176" s="839" t="s">
        <v>567</v>
      </c>
      <c r="E176" s="825" t="s">
        <v>4560</v>
      </c>
      <c r="F176" s="839" t="s">
        <v>4561</v>
      </c>
      <c r="G176" s="825" t="s">
        <v>4566</v>
      </c>
      <c r="H176" s="825" t="s">
        <v>4567</v>
      </c>
      <c r="I176" s="831">
        <v>0.71999999455043251</v>
      </c>
      <c r="J176" s="831">
        <v>16000</v>
      </c>
      <c r="K176" s="832">
        <v>11760</v>
      </c>
    </row>
    <row r="177" spans="1:11" ht="14.45" customHeight="1" x14ac:dyDescent="0.2">
      <c r="A177" s="821" t="s">
        <v>554</v>
      </c>
      <c r="B177" s="822" t="s">
        <v>555</v>
      </c>
      <c r="C177" s="825" t="s">
        <v>566</v>
      </c>
      <c r="D177" s="839" t="s">
        <v>567</v>
      </c>
      <c r="E177" s="825" t="s">
        <v>4560</v>
      </c>
      <c r="F177" s="839" t="s">
        <v>4561</v>
      </c>
      <c r="G177" s="825" t="s">
        <v>4568</v>
      </c>
      <c r="H177" s="825" t="s">
        <v>4569</v>
      </c>
      <c r="I177" s="831">
        <v>0.73142857210976742</v>
      </c>
      <c r="J177" s="831">
        <v>36000</v>
      </c>
      <c r="K177" s="832">
        <v>26300</v>
      </c>
    </row>
    <row r="178" spans="1:11" ht="14.45" customHeight="1" x14ac:dyDescent="0.2">
      <c r="A178" s="821" t="s">
        <v>554</v>
      </c>
      <c r="B178" s="822" t="s">
        <v>555</v>
      </c>
      <c r="C178" s="825" t="s">
        <v>566</v>
      </c>
      <c r="D178" s="839" t="s">
        <v>567</v>
      </c>
      <c r="E178" s="825" t="s">
        <v>4560</v>
      </c>
      <c r="F178" s="839" t="s">
        <v>4561</v>
      </c>
      <c r="G178" s="825" t="s">
        <v>4570</v>
      </c>
      <c r="H178" s="825" t="s">
        <v>4571</v>
      </c>
      <c r="I178" s="831">
        <v>0.74000000953674316</v>
      </c>
      <c r="J178" s="831">
        <v>4000</v>
      </c>
      <c r="K178" s="832">
        <v>2960</v>
      </c>
    </row>
    <row r="179" spans="1:11" ht="14.45" customHeight="1" x14ac:dyDescent="0.2">
      <c r="A179" s="821" t="s">
        <v>554</v>
      </c>
      <c r="B179" s="822" t="s">
        <v>555</v>
      </c>
      <c r="C179" s="825" t="s">
        <v>566</v>
      </c>
      <c r="D179" s="839" t="s">
        <v>567</v>
      </c>
      <c r="E179" s="825" t="s">
        <v>4560</v>
      </c>
      <c r="F179" s="839" t="s">
        <v>4561</v>
      </c>
      <c r="G179" s="825" t="s">
        <v>4572</v>
      </c>
      <c r="H179" s="825" t="s">
        <v>4573</v>
      </c>
      <c r="I179" s="831">
        <v>0.75800000429153447</v>
      </c>
      <c r="J179" s="831">
        <v>8500</v>
      </c>
      <c r="K179" s="832">
        <v>6443</v>
      </c>
    </row>
    <row r="180" spans="1:11" ht="14.45" customHeight="1" x14ac:dyDescent="0.2">
      <c r="A180" s="821" t="s">
        <v>554</v>
      </c>
      <c r="B180" s="822" t="s">
        <v>555</v>
      </c>
      <c r="C180" s="825" t="s">
        <v>566</v>
      </c>
      <c r="D180" s="839" t="s">
        <v>567</v>
      </c>
      <c r="E180" s="825" t="s">
        <v>4560</v>
      </c>
      <c r="F180" s="839" t="s">
        <v>4561</v>
      </c>
      <c r="G180" s="825" t="s">
        <v>4566</v>
      </c>
      <c r="H180" s="825" t="s">
        <v>4574</v>
      </c>
      <c r="I180" s="831">
        <v>0.9699999988079071</v>
      </c>
      <c r="J180" s="831">
        <v>3600</v>
      </c>
      <c r="K180" s="832">
        <v>3440</v>
      </c>
    </row>
    <row r="181" spans="1:11" ht="14.45" customHeight="1" x14ac:dyDescent="0.2">
      <c r="A181" s="821" t="s">
        <v>554</v>
      </c>
      <c r="B181" s="822" t="s">
        <v>555</v>
      </c>
      <c r="C181" s="825" t="s">
        <v>566</v>
      </c>
      <c r="D181" s="839" t="s">
        <v>567</v>
      </c>
      <c r="E181" s="825" t="s">
        <v>4560</v>
      </c>
      <c r="F181" s="839" t="s">
        <v>4561</v>
      </c>
      <c r="G181" s="825" t="s">
        <v>4568</v>
      </c>
      <c r="H181" s="825" t="s">
        <v>4575</v>
      </c>
      <c r="I181" s="831">
        <v>1.1100000143051147</v>
      </c>
      <c r="J181" s="831">
        <v>9000</v>
      </c>
      <c r="K181" s="832">
        <v>10000</v>
      </c>
    </row>
    <row r="182" spans="1:11" ht="14.45" customHeight="1" x14ac:dyDescent="0.2">
      <c r="A182" s="821" t="s">
        <v>554</v>
      </c>
      <c r="B182" s="822" t="s">
        <v>555</v>
      </c>
      <c r="C182" s="825" t="s">
        <v>566</v>
      </c>
      <c r="D182" s="839" t="s">
        <v>567</v>
      </c>
      <c r="E182" s="825" t="s">
        <v>4560</v>
      </c>
      <c r="F182" s="839" t="s">
        <v>4561</v>
      </c>
      <c r="G182" s="825" t="s">
        <v>4570</v>
      </c>
      <c r="H182" s="825" t="s">
        <v>4576</v>
      </c>
      <c r="I182" s="831">
        <v>1.0399999618530273</v>
      </c>
      <c r="J182" s="831">
        <v>1600</v>
      </c>
      <c r="K182" s="832">
        <v>1664</v>
      </c>
    </row>
    <row r="183" spans="1:11" ht="14.45" customHeight="1" x14ac:dyDescent="0.2">
      <c r="A183" s="821" t="s">
        <v>554</v>
      </c>
      <c r="B183" s="822" t="s">
        <v>555</v>
      </c>
      <c r="C183" s="825" t="s">
        <v>566</v>
      </c>
      <c r="D183" s="839" t="s">
        <v>567</v>
      </c>
      <c r="E183" s="825" t="s">
        <v>4560</v>
      </c>
      <c r="F183" s="839" t="s">
        <v>4561</v>
      </c>
      <c r="G183" s="825" t="s">
        <v>4572</v>
      </c>
      <c r="H183" s="825" t="s">
        <v>4577</v>
      </c>
      <c r="I183" s="831">
        <v>1.3400000333786011</v>
      </c>
      <c r="J183" s="831">
        <v>850</v>
      </c>
      <c r="K183" s="832">
        <v>1139</v>
      </c>
    </row>
    <row r="184" spans="1:11" ht="14.45" customHeight="1" x14ac:dyDescent="0.2">
      <c r="A184" s="821" t="s">
        <v>554</v>
      </c>
      <c r="B184" s="822" t="s">
        <v>555</v>
      </c>
      <c r="C184" s="825" t="s">
        <v>566</v>
      </c>
      <c r="D184" s="839" t="s">
        <v>567</v>
      </c>
      <c r="E184" s="825" t="s">
        <v>4578</v>
      </c>
      <c r="F184" s="839" t="s">
        <v>4579</v>
      </c>
      <c r="G184" s="825" t="s">
        <v>4580</v>
      </c>
      <c r="H184" s="825" t="s">
        <v>4581</v>
      </c>
      <c r="I184" s="831">
        <v>267.77999877929688</v>
      </c>
      <c r="J184" s="831">
        <v>4</v>
      </c>
      <c r="K184" s="832">
        <v>1071.1199951171875</v>
      </c>
    </row>
    <row r="185" spans="1:11" ht="14.45" customHeight="1" x14ac:dyDescent="0.2">
      <c r="A185" s="821" t="s">
        <v>554</v>
      </c>
      <c r="B185" s="822" t="s">
        <v>555</v>
      </c>
      <c r="C185" s="825" t="s">
        <v>566</v>
      </c>
      <c r="D185" s="839" t="s">
        <v>567</v>
      </c>
      <c r="E185" s="825" t="s">
        <v>4582</v>
      </c>
      <c r="F185" s="839" t="s">
        <v>4583</v>
      </c>
      <c r="G185" s="825" t="s">
        <v>4584</v>
      </c>
      <c r="H185" s="825" t="s">
        <v>4585</v>
      </c>
      <c r="I185" s="831">
        <v>16.049999237060547</v>
      </c>
      <c r="J185" s="831">
        <v>1</v>
      </c>
      <c r="K185" s="832">
        <v>16.049999237060547</v>
      </c>
    </row>
    <row r="186" spans="1:11" ht="14.45" customHeight="1" x14ac:dyDescent="0.2">
      <c r="A186" s="821" t="s">
        <v>554</v>
      </c>
      <c r="B186" s="822" t="s">
        <v>555</v>
      </c>
      <c r="C186" s="825" t="s">
        <v>566</v>
      </c>
      <c r="D186" s="839" t="s">
        <v>567</v>
      </c>
      <c r="E186" s="825" t="s">
        <v>4582</v>
      </c>
      <c r="F186" s="839" t="s">
        <v>4583</v>
      </c>
      <c r="G186" s="825" t="s">
        <v>4586</v>
      </c>
      <c r="H186" s="825" t="s">
        <v>4587</v>
      </c>
      <c r="I186" s="831">
        <v>19.962856292724609</v>
      </c>
      <c r="J186" s="831">
        <v>50</v>
      </c>
      <c r="K186" s="832">
        <v>998.10002136230469</v>
      </c>
    </row>
    <row r="187" spans="1:11" ht="14.45" customHeight="1" x14ac:dyDescent="0.2">
      <c r="A187" s="821" t="s">
        <v>554</v>
      </c>
      <c r="B187" s="822" t="s">
        <v>555</v>
      </c>
      <c r="C187" s="825" t="s">
        <v>566</v>
      </c>
      <c r="D187" s="839" t="s">
        <v>567</v>
      </c>
      <c r="E187" s="825" t="s">
        <v>4582</v>
      </c>
      <c r="F187" s="839" t="s">
        <v>4583</v>
      </c>
      <c r="G187" s="825" t="s">
        <v>4588</v>
      </c>
      <c r="H187" s="825" t="s">
        <v>4589</v>
      </c>
      <c r="I187" s="831">
        <v>154.8800048828125</v>
      </c>
      <c r="J187" s="831">
        <v>3</v>
      </c>
      <c r="K187" s="832">
        <v>464.6400146484375</v>
      </c>
    </row>
    <row r="188" spans="1:11" ht="14.45" customHeight="1" x14ac:dyDescent="0.2">
      <c r="A188" s="821" t="s">
        <v>554</v>
      </c>
      <c r="B188" s="822" t="s">
        <v>555</v>
      </c>
      <c r="C188" s="825" t="s">
        <v>574</v>
      </c>
      <c r="D188" s="839" t="s">
        <v>575</v>
      </c>
      <c r="E188" s="825" t="s">
        <v>4210</v>
      </c>
      <c r="F188" s="839" t="s">
        <v>4211</v>
      </c>
      <c r="G188" s="825" t="s">
        <v>4212</v>
      </c>
      <c r="H188" s="825" t="s">
        <v>4213</v>
      </c>
      <c r="I188" s="831">
        <v>147.18142264229911</v>
      </c>
      <c r="J188" s="831">
        <v>14</v>
      </c>
      <c r="K188" s="832">
        <v>2060.5399169921875</v>
      </c>
    </row>
    <row r="189" spans="1:11" ht="14.45" customHeight="1" x14ac:dyDescent="0.2">
      <c r="A189" s="821" t="s">
        <v>554</v>
      </c>
      <c r="B189" s="822" t="s">
        <v>555</v>
      </c>
      <c r="C189" s="825" t="s">
        <v>574</v>
      </c>
      <c r="D189" s="839" t="s">
        <v>575</v>
      </c>
      <c r="E189" s="825" t="s">
        <v>4210</v>
      </c>
      <c r="F189" s="839" t="s">
        <v>4211</v>
      </c>
      <c r="G189" s="825" t="s">
        <v>4214</v>
      </c>
      <c r="H189" s="825" t="s">
        <v>4215</v>
      </c>
      <c r="I189" s="831">
        <v>147.17999267578125</v>
      </c>
      <c r="J189" s="831">
        <v>14</v>
      </c>
      <c r="K189" s="832">
        <v>2060.5299072265625</v>
      </c>
    </row>
    <row r="190" spans="1:11" ht="14.45" customHeight="1" x14ac:dyDescent="0.2">
      <c r="A190" s="821" t="s">
        <v>554</v>
      </c>
      <c r="B190" s="822" t="s">
        <v>555</v>
      </c>
      <c r="C190" s="825" t="s">
        <v>574</v>
      </c>
      <c r="D190" s="839" t="s">
        <v>575</v>
      </c>
      <c r="E190" s="825" t="s">
        <v>4210</v>
      </c>
      <c r="F190" s="839" t="s">
        <v>4211</v>
      </c>
      <c r="G190" s="825" t="s">
        <v>4590</v>
      </c>
      <c r="H190" s="825" t="s">
        <v>4591</v>
      </c>
      <c r="I190" s="831">
        <v>164.55999755859375</v>
      </c>
      <c r="J190" s="831">
        <v>1</v>
      </c>
      <c r="K190" s="832">
        <v>164.55999755859375</v>
      </c>
    </row>
    <row r="191" spans="1:11" ht="14.45" customHeight="1" x14ac:dyDescent="0.2">
      <c r="A191" s="821" t="s">
        <v>554</v>
      </c>
      <c r="B191" s="822" t="s">
        <v>555</v>
      </c>
      <c r="C191" s="825" t="s">
        <v>574</v>
      </c>
      <c r="D191" s="839" t="s">
        <v>575</v>
      </c>
      <c r="E191" s="825" t="s">
        <v>4216</v>
      </c>
      <c r="F191" s="839" t="s">
        <v>4217</v>
      </c>
      <c r="G191" s="825" t="s">
        <v>4218</v>
      </c>
      <c r="H191" s="825" t="s">
        <v>4219</v>
      </c>
      <c r="I191" s="831">
        <v>21.239999771118164</v>
      </c>
      <c r="J191" s="831">
        <v>50</v>
      </c>
      <c r="K191" s="832">
        <v>1062</v>
      </c>
    </row>
    <row r="192" spans="1:11" ht="14.45" customHeight="1" x14ac:dyDescent="0.2">
      <c r="A192" s="821" t="s">
        <v>554</v>
      </c>
      <c r="B192" s="822" t="s">
        <v>555</v>
      </c>
      <c r="C192" s="825" t="s">
        <v>574</v>
      </c>
      <c r="D192" s="839" t="s">
        <v>575</v>
      </c>
      <c r="E192" s="825" t="s">
        <v>4220</v>
      </c>
      <c r="F192" s="839" t="s">
        <v>4221</v>
      </c>
      <c r="G192" s="825" t="s">
        <v>4222</v>
      </c>
      <c r="H192" s="825" t="s">
        <v>4223</v>
      </c>
      <c r="I192" s="831">
        <v>95.044998168945313</v>
      </c>
      <c r="J192" s="831">
        <v>4</v>
      </c>
      <c r="K192" s="832">
        <v>380.17999267578125</v>
      </c>
    </row>
    <row r="193" spans="1:11" ht="14.45" customHeight="1" x14ac:dyDescent="0.2">
      <c r="A193" s="821" t="s">
        <v>554</v>
      </c>
      <c r="B193" s="822" t="s">
        <v>555</v>
      </c>
      <c r="C193" s="825" t="s">
        <v>574</v>
      </c>
      <c r="D193" s="839" t="s">
        <v>575</v>
      </c>
      <c r="E193" s="825" t="s">
        <v>4220</v>
      </c>
      <c r="F193" s="839" t="s">
        <v>4221</v>
      </c>
      <c r="G193" s="825" t="s">
        <v>4224</v>
      </c>
      <c r="H193" s="825" t="s">
        <v>4225</v>
      </c>
      <c r="I193" s="831">
        <v>55.540000915527344</v>
      </c>
      <c r="J193" s="831">
        <v>4</v>
      </c>
      <c r="K193" s="832">
        <v>222.15000152587891</v>
      </c>
    </row>
    <row r="194" spans="1:11" ht="14.45" customHeight="1" x14ac:dyDescent="0.2">
      <c r="A194" s="821" t="s">
        <v>554</v>
      </c>
      <c r="B194" s="822" t="s">
        <v>555</v>
      </c>
      <c r="C194" s="825" t="s">
        <v>574</v>
      </c>
      <c r="D194" s="839" t="s">
        <v>575</v>
      </c>
      <c r="E194" s="825" t="s">
        <v>4226</v>
      </c>
      <c r="F194" s="839" t="s">
        <v>4227</v>
      </c>
      <c r="G194" s="825" t="s">
        <v>4228</v>
      </c>
      <c r="H194" s="825" t="s">
        <v>4229</v>
      </c>
      <c r="I194" s="831">
        <v>74.75</v>
      </c>
      <c r="J194" s="831">
        <v>65</v>
      </c>
      <c r="K194" s="832">
        <v>4858.75</v>
      </c>
    </row>
    <row r="195" spans="1:11" ht="14.45" customHeight="1" x14ac:dyDescent="0.2">
      <c r="A195" s="821" t="s">
        <v>554</v>
      </c>
      <c r="B195" s="822" t="s">
        <v>555</v>
      </c>
      <c r="C195" s="825" t="s">
        <v>574</v>
      </c>
      <c r="D195" s="839" t="s">
        <v>575</v>
      </c>
      <c r="E195" s="825" t="s">
        <v>4226</v>
      </c>
      <c r="F195" s="839" t="s">
        <v>4227</v>
      </c>
      <c r="G195" s="825" t="s">
        <v>4238</v>
      </c>
      <c r="H195" s="825" t="s">
        <v>4239</v>
      </c>
      <c r="I195" s="831">
        <v>0.47199999690055849</v>
      </c>
      <c r="J195" s="831">
        <v>3600</v>
      </c>
      <c r="K195" s="832">
        <v>1672</v>
      </c>
    </row>
    <row r="196" spans="1:11" ht="14.45" customHeight="1" x14ac:dyDescent="0.2">
      <c r="A196" s="821" t="s">
        <v>554</v>
      </c>
      <c r="B196" s="822" t="s">
        <v>555</v>
      </c>
      <c r="C196" s="825" t="s">
        <v>574</v>
      </c>
      <c r="D196" s="839" t="s">
        <v>575</v>
      </c>
      <c r="E196" s="825" t="s">
        <v>4226</v>
      </c>
      <c r="F196" s="839" t="s">
        <v>4227</v>
      </c>
      <c r="G196" s="825" t="s">
        <v>4240</v>
      </c>
      <c r="H196" s="825" t="s">
        <v>4241</v>
      </c>
      <c r="I196" s="831">
        <v>0.63999998569488525</v>
      </c>
      <c r="J196" s="831">
        <v>1000</v>
      </c>
      <c r="K196" s="832">
        <v>640</v>
      </c>
    </row>
    <row r="197" spans="1:11" ht="14.45" customHeight="1" x14ac:dyDescent="0.2">
      <c r="A197" s="821" t="s">
        <v>554</v>
      </c>
      <c r="B197" s="822" t="s">
        <v>555</v>
      </c>
      <c r="C197" s="825" t="s">
        <v>574</v>
      </c>
      <c r="D197" s="839" t="s">
        <v>575</v>
      </c>
      <c r="E197" s="825" t="s">
        <v>4226</v>
      </c>
      <c r="F197" s="839" t="s">
        <v>4227</v>
      </c>
      <c r="G197" s="825" t="s">
        <v>4592</v>
      </c>
      <c r="H197" s="825" t="s">
        <v>4593</v>
      </c>
      <c r="I197" s="831">
        <v>0.4699999988079071</v>
      </c>
      <c r="J197" s="831">
        <v>400</v>
      </c>
      <c r="K197" s="832">
        <v>188</v>
      </c>
    </row>
    <row r="198" spans="1:11" ht="14.45" customHeight="1" x14ac:dyDescent="0.2">
      <c r="A198" s="821" t="s">
        <v>554</v>
      </c>
      <c r="B198" s="822" t="s">
        <v>555</v>
      </c>
      <c r="C198" s="825" t="s">
        <v>574</v>
      </c>
      <c r="D198" s="839" t="s">
        <v>575</v>
      </c>
      <c r="E198" s="825" t="s">
        <v>4226</v>
      </c>
      <c r="F198" s="839" t="s">
        <v>4227</v>
      </c>
      <c r="G198" s="825" t="s">
        <v>4246</v>
      </c>
      <c r="H198" s="825" t="s">
        <v>4247</v>
      </c>
      <c r="I198" s="831">
        <v>160.74000549316406</v>
      </c>
      <c r="J198" s="831">
        <v>2</v>
      </c>
      <c r="K198" s="832">
        <v>321.48001098632813</v>
      </c>
    </row>
    <row r="199" spans="1:11" ht="14.45" customHeight="1" x14ac:dyDescent="0.2">
      <c r="A199" s="821" t="s">
        <v>554</v>
      </c>
      <c r="B199" s="822" t="s">
        <v>555</v>
      </c>
      <c r="C199" s="825" t="s">
        <v>574</v>
      </c>
      <c r="D199" s="839" t="s">
        <v>575</v>
      </c>
      <c r="E199" s="825" t="s">
        <v>4226</v>
      </c>
      <c r="F199" s="839" t="s">
        <v>4227</v>
      </c>
      <c r="G199" s="825" t="s">
        <v>4594</v>
      </c>
      <c r="H199" s="825" t="s">
        <v>4595</v>
      </c>
      <c r="I199" s="831">
        <v>131.83999633789063</v>
      </c>
      <c r="J199" s="831">
        <v>20</v>
      </c>
      <c r="K199" s="832">
        <v>2636.780029296875</v>
      </c>
    </row>
    <row r="200" spans="1:11" ht="14.45" customHeight="1" x14ac:dyDescent="0.2">
      <c r="A200" s="821" t="s">
        <v>554</v>
      </c>
      <c r="B200" s="822" t="s">
        <v>555</v>
      </c>
      <c r="C200" s="825" t="s">
        <v>574</v>
      </c>
      <c r="D200" s="839" t="s">
        <v>575</v>
      </c>
      <c r="E200" s="825" t="s">
        <v>4226</v>
      </c>
      <c r="F200" s="839" t="s">
        <v>4227</v>
      </c>
      <c r="G200" s="825" t="s">
        <v>4250</v>
      </c>
      <c r="H200" s="825" t="s">
        <v>4251</v>
      </c>
      <c r="I200" s="831">
        <v>2.5433332920074463</v>
      </c>
      <c r="J200" s="831">
        <v>210</v>
      </c>
      <c r="K200" s="832">
        <v>534.10000610351563</v>
      </c>
    </row>
    <row r="201" spans="1:11" ht="14.45" customHeight="1" x14ac:dyDescent="0.2">
      <c r="A201" s="821" t="s">
        <v>554</v>
      </c>
      <c r="B201" s="822" t="s">
        <v>555</v>
      </c>
      <c r="C201" s="825" t="s">
        <v>574</v>
      </c>
      <c r="D201" s="839" t="s">
        <v>575</v>
      </c>
      <c r="E201" s="825" t="s">
        <v>4226</v>
      </c>
      <c r="F201" s="839" t="s">
        <v>4227</v>
      </c>
      <c r="G201" s="825" t="s">
        <v>4252</v>
      </c>
      <c r="H201" s="825" t="s">
        <v>4253</v>
      </c>
      <c r="I201" s="831">
        <v>135.69999694824219</v>
      </c>
      <c r="J201" s="831">
        <v>120</v>
      </c>
      <c r="K201" s="832">
        <v>16284</v>
      </c>
    </row>
    <row r="202" spans="1:11" ht="14.45" customHeight="1" x14ac:dyDescent="0.2">
      <c r="A202" s="821" t="s">
        <v>554</v>
      </c>
      <c r="B202" s="822" t="s">
        <v>555</v>
      </c>
      <c r="C202" s="825" t="s">
        <v>574</v>
      </c>
      <c r="D202" s="839" t="s">
        <v>575</v>
      </c>
      <c r="E202" s="825" t="s">
        <v>4226</v>
      </c>
      <c r="F202" s="839" t="s">
        <v>4227</v>
      </c>
      <c r="G202" s="825" t="s">
        <v>4254</v>
      </c>
      <c r="H202" s="825" t="s">
        <v>4255</v>
      </c>
      <c r="I202" s="831">
        <v>790.8800048828125</v>
      </c>
      <c r="J202" s="831">
        <v>3</v>
      </c>
      <c r="K202" s="832">
        <v>2372.6400146484375</v>
      </c>
    </row>
    <row r="203" spans="1:11" ht="14.45" customHeight="1" x14ac:dyDescent="0.2">
      <c r="A203" s="821" t="s">
        <v>554</v>
      </c>
      <c r="B203" s="822" t="s">
        <v>555</v>
      </c>
      <c r="C203" s="825" t="s">
        <v>574</v>
      </c>
      <c r="D203" s="839" t="s">
        <v>575</v>
      </c>
      <c r="E203" s="825" t="s">
        <v>4226</v>
      </c>
      <c r="F203" s="839" t="s">
        <v>4227</v>
      </c>
      <c r="G203" s="825" t="s">
        <v>4596</v>
      </c>
      <c r="H203" s="825" t="s">
        <v>4597</v>
      </c>
      <c r="I203" s="831">
        <v>355.35000610351563</v>
      </c>
      <c r="J203" s="831">
        <v>1</v>
      </c>
      <c r="K203" s="832">
        <v>355.35000610351563</v>
      </c>
    </row>
    <row r="204" spans="1:11" ht="14.45" customHeight="1" x14ac:dyDescent="0.2">
      <c r="A204" s="821" t="s">
        <v>554</v>
      </c>
      <c r="B204" s="822" t="s">
        <v>555</v>
      </c>
      <c r="C204" s="825" t="s">
        <v>574</v>
      </c>
      <c r="D204" s="839" t="s">
        <v>575</v>
      </c>
      <c r="E204" s="825" t="s">
        <v>4226</v>
      </c>
      <c r="F204" s="839" t="s">
        <v>4227</v>
      </c>
      <c r="G204" s="825" t="s">
        <v>4598</v>
      </c>
      <c r="H204" s="825" t="s">
        <v>4599</v>
      </c>
      <c r="I204" s="831">
        <v>112.88999938964844</v>
      </c>
      <c r="J204" s="831">
        <v>10</v>
      </c>
      <c r="K204" s="832">
        <v>1128.8800048828125</v>
      </c>
    </row>
    <row r="205" spans="1:11" ht="14.45" customHeight="1" x14ac:dyDescent="0.2">
      <c r="A205" s="821" t="s">
        <v>554</v>
      </c>
      <c r="B205" s="822" t="s">
        <v>555</v>
      </c>
      <c r="C205" s="825" t="s">
        <v>574</v>
      </c>
      <c r="D205" s="839" t="s">
        <v>575</v>
      </c>
      <c r="E205" s="825" t="s">
        <v>4226</v>
      </c>
      <c r="F205" s="839" t="s">
        <v>4227</v>
      </c>
      <c r="G205" s="825" t="s">
        <v>4264</v>
      </c>
      <c r="H205" s="825" t="s">
        <v>4265</v>
      </c>
      <c r="I205" s="831">
        <v>73.209999084472656</v>
      </c>
      <c r="J205" s="831">
        <v>30</v>
      </c>
      <c r="K205" s="832">
        <v>2196.3599853515625</v>
      </c>
    </row>
    <row r="206" spans="1:11" ht="14.45" customHeight="1" x14ac:dyDescent="0.2">
      <c r="A206" s="821" t="s">
        <v>554</v>
      </c>
      <c r="B206" s="822" t="s">
        <v>555</v>
      </c>
      <c r="C206" s="825" t="s">
        <v>574</v>
      </c>
      <c r="D206" s="839" t="s">
        <v>575</v>
      </c>
      <c r="E206" s="825" t="s">
        <v>4226</v>
      </c>
      <c r="F206" s="839" t="s">
        <v>4227</v>
      </c>
      <c r="G206" s="825" t="s">
        <v>4600</v>
      </c>
      <c r="H206" s="825" t="s">
        <v>4601</v>
      </c>
      <c r="I206" s="831">
        <v>497.70001220703125</v>
      </c>
      <c r="J206" s="831">
        <v>1</v>
      </c>
      <c r="K206" s="832">
        <v>497.70001220703125</v>
      </c>
    </row>
    <row r="207" spans="1:11" ht="14.45" customHeight="1" x14ac:dyDescent="0.2">
      <c r="A207" s="821" t="s">
        <v>554</v>
      </c>
      <c r="B207" s="822" t="s">
        <v>555</v>
      </c>
      <c r="C207" s="825" t="s">
        <v>574</v>
      </c>
      <c r="D207" s="839" t="s">
        <v>575</v>
      </c>
      <c r="E207" s="825" t="s">
        <v>4226</v>
      </c>
      <c r="F207" s="839" t="s">
        <v>4227</v>
      </c>
      <c r="G207" s="825" t="s">
        <v>4266</v>
      </c>
      <c r="H207" s="825" t="s">
        <v>4267</v>
      </c>
      <c r="I207" s="831">
        <v>154.97666422526041</v>
      </c>
      <c r="J207" s="831">
        <v>11</v>
      </c>
      <c r="K207" s="832">
        <v>1704.7000427246094</v>
      </c>
    </row>
    <row r="208" spans="1:11" ht="14.45" customHeight="1" x14ac:dyDescent="0.2">
      <c r="A208" s="821" t="s">
        <v>554</v>
      </c>
      <c r="B208" s="822" t="s">
        <v>555</v>
      </c>
      <c r="C208" s="825" t="s">
        <v>574</v>
      </c>
      <c r="D208" s="839" t="s">
        <v>575</v>
      </c>
      <c r="E208" s="825" t="s">
        <v>4226</v>
      </c>
      <c r="F208" s="839" t="s">
        <v>4227</v>
      </c>
      <c r="G208" s="825" t="s">
        <v>4268</v>
      </c>
      <c r="H208" s="825" t="s">
        <v>4269</v>
      </c>
      <c r="I208" s="831">
        <v>30.175714492797852</v>
      </c>
      <c r="J208" s="831">
        <v>175</v>
      </c>
      <c r="K208" s="832">
        <v>5280.75</v>
      </c>
    </row>
    <row r="209" spans="1:11" ht="14.45" customHeight="1" x14ac:dyDescent="0.2">
      <c r="A209" s="821" t="s">
        <v>554</v>
      </c>
      <c r="B209" s="822" t="s">
        <v>555</v>
      </c>
      <c r="C209" s="825" t="s">
        <v>574</v>
      </c>
      <c r="D209" s="839" t="s">
        <v>575</v>
      </c>
      <c r="E209" s="825" t="s">
        <v>4226</v>
      </c>
      <c r="F209" s="839" t="s">
        <v>4227</v>
      </c>
      <c r="G209" s="825" t="s">
        <v>4270</v>
      </c>
      <c r="H209" s="825" t="s">
        <v>4271</v>
      </c>
      <c r="I209" s="831">
        <v>5.272000026702881</v>
      </c>
      <c r="J209" s="831">
        <v>120</v>
      </c>
      <c r="K209" s="832">
        <v>632.60000991821289</v>
      </c>
    </row>
    <row r="210" spans="1:11" ht="14.45" customHeight="1" x14ac:dyDescent="0.2">
      <c r="A210" s="821" t="s">
        <v>554</v>
      </c>
      <c r="B210" s="822" t="s">
        <v>555</v>
      </c>
      <c r="C210" s="825" t="s">
        <v>574</v>
      </c>
      <c r="D210" s="839" t="s">
        <v>575</v>
      </c>
      <c r="E210" s="825" t="s">
        <v>4226</v>
      </c>
      <c r="F210" s="839" t="s">
        <v>4227</v>
      </c>
      <c r="G210" s="825" t="s">
        <v>4602</v>
      </c>
      <c r="H210" s="825" t="s">
        <v>4603</v>
      </c>
      <c r="I210" s="831">
        <v>4.7899999618530273</v>
      </c>
      <c r="J210" s="831">
        <v>36</v>
      </c>
      <c r="K210" s="832">
        <v>172.5</v>
      </c>
    </row>
    <row r="211" spans="1:11" ht="14.45" customHeight="1" x14ac:dyDescent="0.2">
      <c r="A211" s="821" t="s">
        <v>554</v>
      </c>
      <c r="B211" s="822" t="s">
        <v>555</v>
      </c>
      <c r="C211" s="825" t="s">
        <v>574</v>
      </c>
      <c r="D211" s="839" t="s">
        <v>575</v>
      </c>
      <c r="E211" s="825" t="s">
        <v>4226</v>
      </c>
      <c r="F211" s="839" t="s">
        <v>4227</v>
      </c>
      <c r="G211" s="825" t="s">
        <v>4274</v>
      </c>
      <c r="H211" s="825" t="s">
        <v>4275</v>
      </c>
      <c r="I211" s="831">
        <v>233.78999837239584</v>
      </c>
      <c r="J211" s="831">
        <v>30</v>
      </c>
      <c r="K211" s="832">
        <v>7013.659912109375</v>
      </c>
    </row>
    <row r="212" spans="1:11" ht="14.45" customHeight="1" x14ac:dyDescent="0.2">
      <c r="A212" s="821" t="s">
        <v>554</v>
      </c>
      <c r="B212" s="822" t="s">
        <v>555</v>
      </c>
      <c r="C212" s="825" t="s">
        <v>574</v>
      </c>
      <c r="D212" s="839" t="s">
        <v>575</v>
      </c>
      <c r="E212" s="825" t="s">
        <v>4226</v>
      </c>
      <c r="F212" s="839" t="s">
        <v>4227</v>
      </c>
      <c r="G212" s="825" t="s">
        <v>4278</v>
      </c>
      <c r="H212" s="825" t="s">
        <v>4279</v>
      </c>
      <c r="I212" s="831">
        <v>159.55000305175781</v>
      </c>
      <c r="J212" s="831">
        <v>75</v>
      </c>
      <c r="K212" s="832">
        <v>11966.380126953125</v>
      </c>
    </row>
    <row r="213" spans="1:11" ht="14.45" customHeight="1" x14ac:dyDescent="0.2">
      <c r="A213" s="821" t="s">
        <v>554</v>
      </c>
      <c r="B213" s="822" t="s">
        <v>555</v>
      </c>
      <c r="C213" s="825" t="s">
        <v>574</v>
      </c>
      <c r="D213" s="839" t="s">
        <v>575</v>
      </c>
      <c r="E213" s="825" t="s">
        <v>4226</v>
      </c>
      <c r="F213" s="839" t="s">
        <v>4227</v>
      </c>
      <c r="G213" s="825" t="s">
        <v>4604</v>
      </c>
      <c r="H213" s="825" t="s">
        <v>4605</v>
      </c>
      <c r="I213" s="831">
        <v>156.8800048828125</v>
      </c>
      <c r="J213" s="831">
        <v>10</v>
      </c>
      <c r="K213" s="832">
        <v>1568.780029296875</v>
      </c>
    </row>
    <row r="214" spans="1:11" ht="14.45" customHeight="1" x14ac:dyDescent="0.2">
      <c r="A214" s="821" t="s">
        <v>554</v>
      </c>
      <c r="B214" s="822" t="s">
        <v>555</v>
      </c>
      <c r="C214" s="825" t="s">
        <v>574</v>
      </c>
      <c r="D214" s="839" t="s">
        <v>575</v>
      </c>
      <c r="E214" s="825" t="s">
        <v>4226</v>
      </c>
      <c r="F214" s="839" t="s">
        <v>4227</v>
      </c>
      <c r="G214" s="825" t="s">
        <v>4284</v>
      </c>
      <c r="H214" s="825" t="s">
        <v>4285</v>
      </c>
      <c r="I214" s="831">
        <v>794.3599853515625</v>
      </c>
      <c r="J214" s="831">
        <v>2</v>
      </c>
      <c r="K214" s="832">
        <v>1588.719970703125</v>
      </c>
    </row>
    <row r="215" spans="1:11" ht="14.45" customHeight="1" x14ac:dyDescent="0.2">
      <c r="A215" s="821" t="s">
        <v>554</v>
      </c>
      <c r="B215" s="822" t="s">
        <v>555</v>
      </c>
      <c r="C215" s="825" t="s">
        <v>574</v>
      </c>
      <c r="D215" s="839" t="s">
        <v>575</v>
      </c>
      <c r="E215" s="825" t="s">
        <v>4226</v>
      </c>
      <c r="F215" s="839" t="s">
        <v>4227</v>
      </c>
      <c r="G215" s="825" t="s">
        <v>4286</v>
      </c>
      <c r="H215" s="825" t="s">
        <v>4287</v>
      </c>
      <c r="I215" s="831">
        <v>0.23000000417232513</v>
      </c>
      <c r="J215" s="831">
        <v>12</v>
      </c>
      <c r="K215" s="832">
        <v>2.7599999904632568</v>
      </c>
    </row>
    <row r="216" spans="1:11" ht="14.45" customHeight="1" x14ac:dyDescent="0.2">
      <c r="A216" s="821" t="s">
        <v>554</v>
      </c>
      <c r="B216" s="822" t="s">
        <v>555</v>
      </c>
      <c r="C216" s="825" t="s">
        <v>574</v>
      </c>
      <c r="D216" s="839" t="s">
        <v>575</v>
      </c>
      <c r="E216" s="825" t="s">
        <v>4226</v>
      </c>
      <c r="F216" s="839" t="s">
        <v>4227</v>
      </c>
      <c r="G216" s="825" t="s">
        <v>4288</v>
      </c>
      <c r="H216" s="825" t="s">
        <v>4289</v>
      </c>
      <c r="I216" s="831">
        <v>309.35000610351563</v>
      </c>
      <c r="J216" s="831">
        <v>2</v>
      </c>
      <c r="K216" s="832">
        <v>618.70001220703125</v>
      </c>
    </row>
    <row r="217" spans="1:11" ht="14.45" customHeight="1" x14ac:dyDescent="0.2">
      <c r="A217" s="821" t="s">
        <v>554</v>
      </c>
      <c r="B217" s="822" t="s">
        <v>555</v>
      </c>
      <c r="C217" s="825" t="s">
        <v>574</v>
      </c>
      <c r="D217" s="839" t="s">
        <v>575</v>
      </c>
      <c r="E217" s="825" t="s">
        <v>4226</v>
      </c>
      <c r="F217" s="839" t="s">
        <v>4227</v>
      </c>
      <c r="G217" s="825" t="s">
        <v>4290</v>
      </c>
      <c r="H217" s="825" t="s">
        <v>4291</v>
      </c>
      <c r="I217" s="831">
        <v>38.400001525878906</v>
      </c>
      <c r="J217" s="831">
        <v>90</v>
      </c>
      <c r="K217" s="832">
        <v>3456.1300354003906</v>
      </c>
    </row>
    <row r="218" spans="1:11" ht="14.45" customHeight="1" x14ac:dyDescent="0.2">
      <c r="A218" s="821" t="s">
        <v>554</v>
      </c>
      <c r="B218" s="822" t="s">
        <v>555</v>
      </c>
      <c r="C218" s="825" t="s">
        <v>574</v>
      </c>
      <c r="D218" s="839" t="s">
        <v>575</v>
      </c>
      <c r="E218" s="825" t="s">
        <v>4226</v>
      </c>
      <c r="F218" s="839" t="s">
        <v>4227</v>
      </c>
      <c r="G218" s="825" t="s">
        <v>4292</v>
      </c>
      <c r="H218" s="825" t="s">
        <v>4293</v>
      </c>
      <c r="I218" s="831">
        <v>96.05999755859375</v>
      </c>
      <c r="J218" s="831">
        <v>20</v>
      </c>
      <c r="K218" s="832">
        <v>1921.199951171875</v>
      </c>
    </row>
    <row r="219" spans="1:11" ht="14.45" customHeight="1" x14ac:dyDescent="0.2">
      <c r="A219" s="821" t="s">
        <v>554</v>
      </c>
      <c r="B219" s="822" t="s">
        <v>555</v>
      </c>
      <c r="C219" s="825" t="s">
        <v>574</v>
      </c>
      <c r="D219" s="839" t="s">
        <v>575</v>
      </c>
      <c r="E219" s="825" t="s">
        <v>4226</v>
      </c>
      <c r="F219" s="839" t="s">
        <v>4227</v>
      </c>
      <c r="G219" s="825" t="s">
        <v>4296</v>
      </c>
      <c r="H219" s="825" t="s">
        <v>4297</v>
      </c>
      <c r="I219" s="831">
        <v>128</v>
      </c>
      <c r="J219" s="831">
        <v>15</v>
      </c>
      <c r="K219" s="832">
        <v>1920</v>
      </c>
    </row>
    <row r="220" spans="1:11" ht="14.45" customHeight="1" x14ac:dyDescent="0.2">
      <c r="A220" s="821" t="s">
        <v>554</v>
      </c>
      <c r="B220" s="822" t="s">
        <v>555</v>
      </c>
      <c r="C220" s="825" t="s">
        <v>574</v>
      </c>
      <c r="D220" s="839" t="s">
        <v>575</v>
      </c>
      <c r="E220" s="825" t="s">
        <v>4226</v>
      </c>
      <c r="F220" s="839" t="s">
        <v>4227</v>
      </c>
      <c r="G220" s="825" t="s">
        <v>4606</v>
      </c>
      <c r="H220" s="825" t="s">
        <v>4607</v>
      </c>
      <c r="I220" s="831">
        <v>93.209999084472656</v>
      </c>
      <c r="J220" s="831">
        <v>20</v>
      </c>
      <c r="K220" s="832">
        <v>1864.199951171875</v>
      </c>
    </row>
    <row r="221" spans="1:11" ht="14.45" customHeight="1" x14ac:dyDescent="0.2">
      <c r="A221" s="821" t="s">
        <v>554</v>
      </c>
      <c r="B221" s="822" t="s">
        <v>555</v>
      </c>
      <c r="C221" s="825" t="s">
        <v>574</v>
      </c>
      <c r="D221" s="839" t="s">
        <v>575</v>
      </c>
      <c r="E221" s="825" t="s">
        <v>4226</v>
      </c>
      <c r="F221" s="839" t="s">
        <v>4227</v>
      </c>
      <c r="G221" s="825" t="s">
        <v>4298</v>
      </c>
      <c r="H221" s="825" t="s">
        <v>4299</v>
      </c>
      <c r="I221" s="831">
        <v>87.411999511718747</v>
      </c>
      <c r="J221" s="831">
        <v>40</v>
      </c>
      <c r="K221" s="832">
        <v>3221.199951171875</v>
      </c>
    </row>
    <row r="222" spans="1:11" ht="14.45" customHeight="1" x14ac:dyDescent="0.2">
      <c r="A222" s="821" t="s">
        <v>554</v>
      </c>
      <c r="B222" s="822" t="s">
        <v>555</v>
      </c>
      <c r="C222" s="825" t="s">
        <v>574</v>
      </c>
      <c r="D222" s="839" t="s">
        <v>575</v>
      </c>
      <c r="E222" s="825" t="s">
        <v>4226</v>
      </c>
      <c r="F222" s="839" t="s">
        <v>4227</v>
      </c>
      <c r="G222" s="825" t="s">
        <v>4302</v>
      </c>
      <c r="H222" s="825" t="s">
        <v>4303</v>
      </c>
      <c r="I222" s="831">
        <v>129.25999450683594</v>
      </c>
      <c r="J222" s="831">
        <v>10</v>
      </c>
      <c r="K222" s="832">
        <v>1292.5999755859375</v>
      </c>
    </row>
    <row r="223" spans="1:11" ht="14.45" customHeight="1" x14ac:dyDescent="0.2">
      <c r="A223" s="821" t="s">
        <v>554</v>
      </c>
      <c r="B223" s="822" t="s">
        <v>555</v>
      </c>
      <c r="C223" s="825" t="s">
        <v>574</v>
      </c>
      <c r="D223" s="839" t="s">
        <v>575</v>
      </c>
      <c r="E223" s="825" t="s">
        <v>4226</v>
      </c>
      <c r="F223" s="839" t="s">
        <v>4227</v>
      </c>
      <c r="G223" s="825" t="s">
        <v>4304</v>
      </c>
      <c r="H223" s="825" t="s">
        <v>4305</v>
      </c>
      <c r="I223" s="831">
        <v>232.94000244140625</v>
      </c>
      <c r="J223" s="831">
        <v>20</v>
      </c>
      <c r="K223" s="832">
        <v>4658.7001953125</v>
      </c>
    </row>
    <row r="224" spans="1:11" ht="14.45" customHeight="1" x14ac:dyDescent="0.2">
      <c r="A224" s="821" t="s">
        <v>554</v>
      </c>
      <c r="B224" s="822" t="s">
        <v>555</v>
      </c>
      <c r="C224" s="825" t="s">
        <v>574</v>
      </c>
      <c r="D224" s="839" t="s">
        <v>575</v>
      </c>
      <c r="E224" s="825" t="s">
        <v>4226</v>
      </c>
      <c r="F224" s="839" t="s">
        <v>4227</v>
      </c>
      <c r="G224" s="825" t="s">
        <v>4308</v>
      </c>
      <c r="H224" s="825" t="s">
        <v>4309</v>
      </c>
      <c r="I224" s="831">
        <v>58.529998779296875</v>
      </c>
      <c r="J224" s="831">
        <v>20</v>
      </c>
      <c r="K224" s="832">
        <v>1170.6800537109375</v>
      </c>
    </row>
    <row r="225" spans="1:11" ht="14.45" customHeight="1" x14ac:dyDescent="0.2">
      <c r="A225" s="821" t="s">
        <v>554</v>
      </c>
      <c r="B225" s="822" t="s">
        <v>555</v>
      </c>
      <c r="C225" s="825" t="s">
        <v>574</v>
      </c>
      <c r="D225" s="839" t="s">
        <v>575</v>
      </c>
      <c r="E225" s="825" t="s">
        <v>4226</v>
      </c>
      <c r="F225" s="839" t="s">
        <v>4227</v>
      </c>
      <c r="G225" s="825" t="s">
        <v>4608</v>
      </c>
      <c r="H225" s="825" t="s">
        <v>4609</v>
      </c>
      <c r="I225" s="831">
        <v>26.020000457763672</v>
      </c>
      <c r="J225" s="831">
        <v>20</v>
      </c>
      <c r="K225" s="832">
        <v>520.30999755859375</v>
      </c>
    </row>
    <row r="226" spans="1:11" ht="14.45" customHeight="1" x14ac:dyDescent="0.2">
      <c r="A226" s="821" t="s">
        <v>554</v>
      </c>
      <c r="B226" s="822" t="s">
        <v>555</v>
      </c>
      <c r="C226" s="825" t="s">
        <v>574</v>
      </c>
      <c r="D226" s="839" t="s">
        <v>575</v>
      </c>
      <c r="E226" s="825" t="s">
        <v>4226</v>
      </c>
      <c r="F226" s="839" t="s">
        <v>4227</v>
      </c>
      <c r="G226" s="825" t="s">
        <v>4310</v>
      </c>
      <c r="H226" s="825" t="s">
        <v>4311</v>
      </c>
      <c r="I226" s="831">
        <v>149.5</v>
      </c>
      <c r="J226" s="831">
        <v>60</v>
      </c>
      <c r="K226" s="832">
        <v>8970</v>
      </c>
    </row>
    <row r="227" spans="1:11" ht="14.45" customHeight="1" x14ac:dyDescent="0.2">
      <c r="A227" s="821" t="s">
        <v>554</v>
      </c>
      <c r="B227" s="822" t="s">
        <v>555</v>
      </c>
      <c r="C227" s="825" t="s">
        <v>574</v>
      </c>
      <c r="D227" s="839" t="s">
        <v>575</v>
      </c>
      <c r="E227" s="825" t="s">
        <v>4226</v>
      </c>
      <c r="F227" s="839" t="s">
        <v>4227</v>
      </c>
      <c r="G227" s="825" t="s">
        <v>4610</v>
      </c>
      <c r="H227" s="825" t="s">
        <v>4611</v>
      </c>
      <c r="I227" s="831">
        <v>45.319999694824219</v>
      </c>
      <c r="J227" s="831">
        <v>50</v>
      </c>
      <c r="K227" s="832">
        <v>2266.22998046875</v>
      </c>
    </row>
    <row r="228" spans="1:11" ht="14.45" customHeight="1" x14ac:dyDescent="0.2">
      <c r="A228" s="821" t="s">
        <v>554</v>
      </c>
      <c r="B228" s="822" t="s">
        <v>555</v>
      </c>
      <c r="C228" s="825" t="s">
        <v>574</v>
      </c>
      <c r="D228" s="839" t="s">
        <v>575</v>
      </c>
      <c r="E228" s="825" t="s">
        <v>4226</v>
      </c>
      <c r="F228" s="839" t="s">
        <v>4227</v>
      </c>
      <c r="G228" s="825" t="s">
        <v>4321</v>
      </c>
      <c r="H228" s="825" t="s">
        <v>4322</v>
      </c>
      <c r="I228" s="831">
        <v>5.8420001029968258</v>
      </c>
      <c r="J228" s="831">
        <v>500</v>
      </c>
      <c r="K228" s="832">
        <v>2921</v>
      </c>
    </row>
    <row r="229" spans="1:11" ht="14.45" customHeight="1" x14ac:dyDescent="0.2">
      <c r="A229" s="821" t="s">
        <v>554</v>
      </c>
      <c r="B229" s="822" t="s">
        <v>555</v>
      </c>
      <c r="C229" s="825" t="s">
        <v>574</v>
      </c>
      <c r="D229" s="839" t="s">
        <v>575</v>
      </c>
      <c r="E229" s="825" t="s">
        <v>4226</v>
      </c>
      <c r="F229" s="839" t="s">
        <v>4227</v>
      </c>
      <c r="G229" s="825" t="s">
        <v>4323</v>
      </c>
      <c r="H229" s="825" t="s">
        <v>4324</v>
      </c>
      <c r="I229" s="831">
        <v>14.119999885559082</v>
      </c>
      <c r="J229" s="831">
        <v>200</v>
      </c>
      <c r="K229" s="832">
        <v>2824</v>
      </c>
    </row>
    <row r="230" spans="1:11" ht="14.45" customHeight="1" x14ac:dyDescent="0.2">
      <c r="A230" s="821" t="s">
        <v>554</v>
      </c>
      <c r="B230" s="822" t="s">
        <v>555</v>
      </c>
      <c r="C230" s="825" t="s">
        <v>574</v>
      </c>
      <c r="D230" s="839" t="s">
        <v>575</v>
      </c>
      <c r="E230" s="825" t="s">
        <v>4226</v>
      </c>
      <c r="F230" s="839" t="s">
        <v>4227</v>
      </c>
      <c r="G230" s="825" t="s">
        <v>4612</v>
      </c>
      <c r="H230" s="825" t="s">
        <v>4613</v>
      </c>
      <c r="I230" s="831">
        <v>7.440000057220459</v>
      </c>
      <c r="J230" s="831">
        <v>100</v>
      </c>
      <c r="K230" s="832">
        <v>744</v>
      </c>
    </row>
    <row r="231" spans="1:11" ht="14.45" customHeight="1" x14ac:dyDescent="0.2">
      <c r="A231" s="821" t="s">
        <v>554</v>
      </c>
      <c r="B231" s="822" t="s">
        <v>555</v>
      </c>
      <c r="C231" s="825" t="s">
        <v>574</v>
      </c>
      <c r="D231" s="839" t="s">
        <v>575</v>
      </c>
      <c r="E231" s="825" t="s">
        <v>4226</v>
      </c>
      <c r="F231" s="839" t="s">
        <v>4227</v>
      </c>
      <c r="G231" s="825" t="s">
        <v>4325</v>
      </c>
      <c r="H231" s="825" t="s">
        <v>4326</v>
      </c>
      <c r="I231" s="831">
        <v>13.75</v>
      </c>
      <c r="J231" s="831">
        <v>50</v>
      </c>
      <c r="K231" s="832">
        <v>687.47998046875</v>
      </c>
    </row>
    <row r="232" spans="1:11" ht="14.45" customHeight="1" x14ac:dyDescent="0.2">
      <c r="A232" s="821" t="s">
        <v>554</v>
      </c>
      <c r="B232" s="822" t="s">
        <v>555</v>
      </c>
      <c r="C232" s="825" t="s">
        <v>574</v>
      </c>
      <c r="D232" s="839" t="s">
        <v>575</v>
      </c>
      <c r="E232" s="825" t="s">
        <v>4226</v>
      </c>
      <c r="F232" s="839" t="s">
        <v>4227</v>
      </c>
      <c r="G232" s="825" t="s">
        <v>4327</v>
      </c>
      <c r="H232" s="825" t="s">
        <v>4328</v>
      </c>
      <c r="I232" s="831">
        <v>228.29999796549478</v>
      </c>
      <c r="J232" s="831">
        <v>75</v>
      </c>
      <c r="K232" s="832">
        <v>17122.2900390625</v>
      </c>
    </row>
    <row r="233" spans="1:11" ht="14.45" customHeight="1" x14ac:dyDescent="0.2">
      <c r="A233" s="821" t="s">
        <v>554</v>
      </c>
      <c r="B233" s="822" t="s">
        <v>555</v>
      </c>
      <c r="C233" s="825" t="s">
        <v>574</v>
      </c>
      <c r="D233" s="839" t="s">
        <v>575</v>
      </c>
      <c r="E233" s="825" t="s">
        <v>4226</v>
      </c>
      <c r="F233" s="839" t="s">
        <v>4227</v>
      </c>
      <c r="G233" s="825" t="s">
        <v>4329</v>
      </c>
      <c r="H233" s="825" t="s">
        <v>4330</v>
      </c>
      <c r="I233" s="831">
        <v>259.89999389648438</v>
      </c>
      <c r="J233" s="831">
        <v>2</v>
      </c>
      <c r="K233" s="832">
        <v>519.79998779296875</v>
      </c>
    </row>
    <row r="234" spans="1:11" ht="14.45" customHeight="1" x14ac:dyDescent="0.2">
      <c r="A234" s="821" t="s">
        <v>554</v>
      </c>
      <c r="B234" s="822" t="s">
        <v>555</v>
      </c>
      <c r="C234" s="825" t="s">
        <v>574</v>
      </c>
      <c r="D234" s="839" t="s">
        <v>575</v>
      </c>
      <c r="E234" s="825" t="s">
        <v>4226</v>
      </c>
      <c r="F234" s="839" t="s">
        <v>4227</v>
      </c>
      <c r="G234" s="825" t="s">
        <v>4331</v>
      </c>
      <c r="H234" s="825" t="s">
        <v>4332</v>
      </c>
      <c r="I234" s="831">
        <v>83.379997253417969</v>
      </c>
      <c r="J234" s="831">
        <v>30</v>
      </c>
      <c r="K234" s="832">
        <v>2501.25</v>
      </c>
    </row>
    <row r="235" spans="1:11" ht="14.45" customHeight="1" x14ac:dyDescent="0.2">
      <c r="A235" s="821" t="s">
        <v>554</v>
      </c>
      <c r="B235" s="822" t="s">
        <v>555</v>
      </c>
      <c r="C235" s="825" t="s">
        <v>574</v>
      </c>
      <c r="D235" s="839" t="s">
        <v>575</v>
      </c>
      <c r="E235" s="825" t="s">
        <v>4226</v>
      </c>
      <c r="F235" s="839" t="s">
        <v>4227</v>
      </c>
      <c r="G235" s="825" t="s">
        <v>4335</v>
      </c>
      <c r="H235" s="825" t="s">
        <v>4336</v>
      </c>
      <c r="I235" s="831">
        <v>13.016667048136393</v>
      </c>
      <c r="J235" s="831">
        <v>4</v>
      </c>
      <c r="K235" s="832">
        <v>52.070001602172852</v>
      </c>
    </row>
    <row r="236" spans="1:11" ht="14.45" customHeight="1" x14ac:dyDescent="0.2">
      <c r="A236" s="821" t="s">
        <v>554</v>
      </c>
      <c r="B236" s="822" t="s">
        <v>555</v>
      </c>
      <c r="C236" s="825" t="s">
        <v>574</v>
      </c>
      <c r="D236" s="839" t="s">
        <v>575</v>
      </c>
      <c r="E236" s="825" t="s">
        <v>4226</v>
      </c>
      <c r="F236" s="839" t="s">
        <v>4227</v>
      </c>
      <c r="G236" s="825" t="s">
        <v>4614</v>
      </c>
      <c r="H236" s="825" t="s">
        <v>4615</v>
      </c>
      <c r="I236" s="831">
        <v>0.86000001430511475</v>
      </c>
      <c r="J236" s="831">
        <v>100</v>
      </c>
      <c r="K236" s="832">
        <v>86</v>
      </c>
    </row>
    <row r="237" spans="1:11" ht="14.45" customHeight="1" x14ac:dyDescent="0.2">
      <c r="A237" s="821" t="s">
        <v>554</v>
      </c>
      <c r="B237" s="822" t="s">
        <v>555</v>
      </c>
      <c r="C237" s="825" t="s">
        <v>574</v>
      </c>
      <c r="D237" s="839" t="s">
        <v>575</v>
      </c>
      <c r="E237" s="825" t="s">
        <v>4226</v>
      </c>
      <c r="F237" s="839" t="s">
        <v>4227</v>
      </c>
      <c r="G237" s="825" t="s">
        <v>4337</v>
      </c>
      <c r="H237" s="825" t="s">
        <v>4338</v>
      </c>
      <c r="I237" s="831">
        <v>1.5144444306691487</v>
      </c>
      <c r="J237" s="831">
        <v>450</v>
      </c>
      <c r="K237" s="832">
        <v>682</v>
      </c>
    </row>
    <row r="238" spans="1:11" ht="14.45" customHeight="1" x14ac:dyDescent="0.2">
      <c r="A238" s="821" t="s">
        <v>554</v>
      </c>
      <c r="B238" s="822" t="s">
        <v>555</v>
      </c>
      <c r="C238" s="825" t="s">
        <v>574</v>
      </c>
      <c r="D238" s="839" t="s">
        <v>575</v>
      </c>
      <c r="E238" s="825" t="s">
        <v>4226</v>
      </c>
      <c r="F238" s="839" t="s">
        <v>4227</v>
      </c>
      <c r="G238" s="825" t="s">
        <v>4339</v>
      </c>
      <c r="H238" s="825" t="s">
        <v>4340</v>
      </c>
      <c r="I238" s="831">
        <v>2.0642856529780795</v>
      </c>
      <c r="J238" s="831">
        <v>334</v>
      </c>
      <c r="K238" s="832">
        <v>689.18000030517578</v>
      </c>
    </row>
    <row r="239" spans="1:11" ht="14.45" customHeight="1" x14ac:dyDescent="0.2">
      <c r="A239" s="821" t="s">
        <v>554</v>
      </c>
      <c r="B239" s="822" t="s">
        <v>555</v>
      </c>
      <c r="C239" s="825" t="s">
        <v>574</v>
      </c>
      <c r="D239" s="839" t="s">
        <v>575</v>
      </c>
      <c r="E239" s="825" t="s">
        <v>4226</v>
      </c>
      <c r="F239" s="839" t="s">
        <v>4227</v>
      </c>
      <c r="G239" s="825" t="s">
        <v>4616</v>
      </c>
      <c r="H239" s="825" t="s">
        <v>4617</v>
      </c>
      <c r="I239" s="831">
        <v>7.309999942779541</v>
      </c>
      <c r="J239" s="831">
        <v>24</v>
      </c>
      <c r="K239" s="832">
        <v>175.44000244140625</v>
      </c>
    </row>
    <row r="240" spans="1:11" ht="14.45" customHeight="1" x14ac:dyDescent="0.2">
      <c r="A240" s="821" t="s">
        <v>554</v>
      </c>
      <c r="B240" s="822" t="s">
        <v>555</v>
      </c>
      <c r="C240" s="825" t="s">
        <v>574</v>
      </c>
      <c r="D240" s="839" t="s">
        <v>575</v>
      </c>
      <c r="E240" s="825" t="s">
        <v>4226</v>
      </c>
      <c r="F240" s="839" t="s">
        <v>4227</v>
      </c>
      <c r="G240" s="825" t="s">
        <v>4618</v>
      </c>
      <c r="H240" s="825" t="s">
        <v>4619</v>
      </c>
      <c r="I240" s="831">
        <v>10.329999923706055</v>
      </c>
      <c r="J240" s="831">
        <v>10</v>
      </c>
      <c r="K240" s="832">
        <v>103.30000305175781</v>
      </c>
    </row>
    <row r="241" spans="1:11" ht="14.45" customHeight="1" x14ac:dyDescent="0.2">
      <c r="A241" s="821" t="s">
        <v>554</v>
      </c>
      <c r="B241" s="822" t="s">
        <v>555</v>
      </c>
      <c r="C241" s="825" t="s">
        <v>574</v>
      </c>
      <c r="D241" s="839" t="s">
        <v>575</v>
      </c>
      <c r="E241" s="825" t="s">
        <v>4226</v>
      </c>
      <c r="F241" s="839" t="s">
        <v>4227</v>
      </c>
      <c r="G241" s="825" t="s">
        <v>4343</v>
      </c>
      <c r="H241" s="825" t="s">
        <v>4344</v>
      </c>
      <c r="I241" s="831">
        <v>13.664999961853027</v>
      </c>
      <c r="J241" s="831">
        <v>24</v>
      </c>
      <c r="K241" s="832">
        <v>327.96000671386719</v>
      </c>
    </row>
    <row r="242" spans="1:11" ht="14.45" customHeight="1" x14ac:dyDescent="0.2">
      <c r="A242" s="821" t="s">
        <v>554</v>
      </c>
      <c r="B242" s="822" t="s">
        <v>555</v>
      </c>
      <c r="C242" s="825" t="s">
        <v>574</v>
      </c>
      <c r="D242" s="839" t="s">
        <v>575</v>
      </c>
      <c r="E242" s="825" t="s">
        <v>4226</v>
      </c>
      <c r="F242" s="839" t="s">
        <v>4227</v>
      </c>
      <c r="G242" s="825" t="s">
        <v>4345</v>
      </c>
      <c r="H242" s="825" t="s">
        <v>4346</v>
      </c>
      <c r="I242" s="831">
        <v>46</v>
      </c>
      <c r="J242" s="831">
        <v>2</v>
      </c>
      <c r="K242" s="832">
        <v>92</v>
      </c>
    </row>
    <row r="243" spans="1:11" ht="14.45" customHeight="1" x14ac:dyDescent="0.2">
      <c r="A243" s="821" t="s">
        <v>554</v>
      </c>
      <c r="B243" s="822" t="s">
        <v>555</v>
      </c>
      <c r="C243" s="825" t="s">
        <v>574</v>
      </c>
      <c r="D243" s="839" t="s">
        <v>575</v>
      </c>
      <c r="E243" s="825" t="s">
        <v>4226</v>
      </c>
      <c r="F243" s="839" t="s">
        <v>4227</v>
      </c>
      <c r="G243" s="825" t="s">
        <v>4620</v>
      </c>
      <c r="H243" s="825" t="s">
        <v>4621</v>
      </c>
      <c r="I243" s="831">
        <v>0.375</v>
      </c>
      <c r="J243" s="831">
        <v>20</v>
      </c>
      <c r="K243" s="832">
        <v>7.5</v>
      </c>
    </row>
    <row r="244" spans="1:11" ht="14.45" customHeight="1" x14ac:dyDescent="0.2">
      <c r="A244" s="821" t="s">
        <v>554</v>
      </c>
      <c r="B244" s="822" t="s">
        <v>555</v>
      </c>
      <c r="C244" s="825" t="s">
        <v>574</v>
      </c>
      <c r="D244" s="839" t="s">
        <v>575</v>
      </c>
      <c r="E244" s="825" t="s">
        <v>4226</v>
      </c>
      <c r="F244" s="839" t="s">
        <v>4227</v>
      </c>
      <c r="G244" s="825" t="s">
        <v>4622</v>
      </c>
      <c r="H244" s="825" t="s">
        <v>4623</v>
      </c>
      <c r="I244" s="831">
        <v>111.41000366210938</v>
      </c>
      <c r="J244" s="831">
        <v>12</v>
      </c>
      <c r="K244" s="832">
        <v>1336.9200439453125</v>
      </c>
    </row>
    <row r="245" spans="1:11" ht="14.45" customHeight="1" x14ac:dyDescent="0.2">
      <c r="A245" s="821" t="s">
        <v>554</v>
      </c>
      <c r="B245" s="822" t="s">
        <v>555</v>
      </c>
      <c r="C245" s="825" t="s">
        <v>574</v>
      </c>
      <c r="D245" s="839" t="s">
        <v>575</v>
      </c>
      <c r="E245" s="825" t="s">
        <v>4226</v>
      </c>
      <c r="F245" s="839" t="s">
        <v>4227</v>
      </c>
      <c r="G245" s="825" t="s">
        <v>4624</v>
      </c>
      <c r="H245" s="825" t="s">
        <v>4625</v>
      </c>
      <c r="I245" s="831">
        <v>8.3920001983642578</v>
      </c>
      <c r="J245" s="831">
        <v>60</v>
      </c>
      <c r="K245" s="832">
        <v>503.52000427246094</v>
      </c>
    </row>
    <row r="246" spans="1:11" ht="14.45" customHeight="1" x14ac:dyDescent="0.2">
      <c r="A246" s="821" t="s">
        <v>554</v>
      </c>
      <c r="B246" s="822" t="s">
        <v>555</v>
      </c>
      <c r="C246" s="825" t="s">
        <v>574</v>
      </c>
      <c r="D246" s="839" t="s">
        <v>575</v>
      </c>
      <c r="E246" s="825" t="s">
        <v>4226</v>
      </c>
      <c r="F246" s="839" t="s">
        <v>4227</v>
      </c>
      <c r="G246" s="825" t="s">
        <v>4349</v>
      </c>
      <c r="H246" s="825" t="s">
        <v>4350</v>
      </c>
      <c r="I246" s="831">
        <v>7.894000148773193</v>
      </c>
      <c r="J246" s="831">
        <v>120</v>
      </c>
      <c r="K246" s="832">
        <v>947.27999877929688</v>
      </c>
    </row>
    <row r="247" spans="1:11" ht="14.45" customHeight="1" x14ac:dyDescent="0.2">
      <c r="A247" s="821" t="s">
        <v>554</v>
      </c>
      <c r="B247" s="822" t="s">
        <v>555</v>
      </c>
      <c r="C247" s="825" t="s">
        <v>574</v>
      </c>
      <c r="D247" s="839" t="s">
        <v>575</v>
      </c>
      <c r="E247" s="825" t="s">
        <v>4226</v>
      </c>
      <c r="F247" s="839" t="s">
        <v>4227</v>
      </c>
      <c r="G247" s="825" t="s">
        <v>4351</v>
      </c>
      <c r="H247" s="825" t="s">
        <v>4352</v>
      </c>
      <c r="I247" s="831">
        <v>12.164999961853027</v>
      </c>
      <c r="J247" s="831">
        <v>110</v>
      </c>
      <c r="K247" s="832">
        <v>1338.0299911499023</v>
      </c>
    </row>
    <row r="248" spans="1:11" ht="14.45" customHeight="1" x14ac:dyDescent="0.2">
      <c r="A248" s="821" t="s">
        <v>554</v>
      </c>
      <c r="B248" s="822" t="s">
        <v>555</v>
      </c>
      <c r="C248" s="825" t="s">
        <v>574</v>
      </c>
      <c r="D248" s="839" t="s">
        <v>575</v>
      </c>
      <c r="E248" s="825" t="s">
        <v>4226</v>
      </c>
      <c r="F248" s="839" t="s">
        <v>4227</v>
      </c>
      <c r="G248" s="825" t="s">
        <v>4353</v>
      </c>
      <c r="H248" s="825" t="s">
        <v>4354</v>
      </c>
      <c r="I248" s="831">
        <v>10.829999923706055</v>
      </c>
      <c r="J248" s="831">
        <v>40</v>
      </c>
      <c r="K248" s="832">
        <v>433.20001220703125</v>
      </c>
    </row>
    <row r="249" spans="1:11" ht="14.45" customHeight="1" x14ac:dyDescent="0.2">
      <c r="A249" s="821" t="s">
        <v>554</v>
      </c>
      <c r="B249" s="822" t="s">
        <v>555</v>
      </c>
      <c r="C249" s="825" t="s">
        <v>574</v>
      </c>
      <c r="D249" s="839" t="s">
        <v>575</v>
      </c>
      <c r="E249" s="825" t="s">
        <v>4226</v>
      </c>
      <c r="F249" s="839" t="s">
        <v>4227</v>
      </c>
      <c r="G249" s="825" t="s">
        <v>4626</v>
      </c>
      <c r="H249" s="825" t="s">
        <v>4627</v>
      </c>
      <c r="I249" s="831">
        <v>13.359999974568685</v>
      </c>
      <c r="J249" s="831">
        <v>40</v>
      </c>
      <c r="K249" s="832">
        <v>537.10000610351563</v>
      </c>
    </row>
    <row r="250" spans="1:11" ht="14.45" customHeight="1" x14ac:dyDescent="0.2">
      <c r="A250" s="821" t="s">
        <v>554</v>
      </c>
      <c r="B250" s="822" t="s">
        <v>555</v>
      </c>
      <c r="C250" s="825" t="s">
        <v>574</v>
      </c>
      <c r="D250" s="839" t="s">
        <v>575</v>
      </c>
      <c r="E250" s="825" t="s">
        <v>4226</v>
      </c>
      <c r="F250" s="839" t="s">
        <v>4227</v>
      </c>
      <c r="G250" s="825" t="s">
        <v>4355</v>
      </c>
      <c r="H250" s="825" t="s">
        <v>4356</v>
      </c>
      <c r="I250" s="831">
        <v>3.3199999332427979</v>
      </c>
      <c r="J250" s="831">
        <v>300</v>
      </c>
      <c r="K250" s="832">
        <v>994.80000305175781</v>
      </c>
    </row>
    <row r="251" spans="1:11" ht="14.45" customHeight="1" x14ac:dyDescent="0.2">
      <c r="A251" s="821" t="s">
        <v>554</v>
      </c>
      <c r="B251" s="822" t="s">
        <v>555</v>
      </c>
      <c r="C251" s="825" t="s">
        <v>574</v>
      </c>
      <c r="D251" s="839" t="s">
        <v>575</v>
      </c>
      <c r="E251" s="825" t="s">
        <v>4226</v>
      </c>
      <c r="F251" s="839" t="s">
        <v>4227</v>
      </c>
      <c r="G251" s="825" t="s">
        <v>4357</v>
      </c>
      <c r="H251" s="825" t="s">
        <v>4358</v>
      </c>
      <c r="I251" s="831">
        <v>4.0444444550408258</v>
      </c>
      <c r="J251" s="831">
        <v>420</v>
      </c>
      <c r="K251" s="832">
        <v>1698.3999938964844</v>
      </c>
    </row>
    <row r="252" spans="1:11" ht="14.45" customHeight="1" x14ac:dyDescent="0.2">
      <c r="A252" s="821" t="s">
        <v>554</v>
      </c>
      <c r="B252" s="822" t="s">
        <v>555</v>
      </c>
      <c r="C252" s="825" t="s">
        <v>574</v>
      </c>
      <c r="D252" s="839" t="s">
        <v>575</v>
      </c>
      <c r="E252" s="825" t="s">
        <v>4226</v>
      </c>
      <c r="F252" s="839" t="s">
        <v>4227</v>
      </c>
      <c r="G252" s="825" t="s">
        <v>4628</v>
      </c>
      <c r="H252" s="825" t="s">
        <v>4629</v>
      </c>
      <c r="I252" s="831">
        <v>10.239999771118164</v>
      </c>
      <c r="J252" s="831">
        <v>20</v>
      </c>
      <c r="K252" s="832">
        <v>204.69999694824219</v>
      </c>
    </row>
    <row r="253" spans="1:11" ht="14.45" customHeight="1" x14ac:dyDescent="0.2">
      <c r="A253" s="821" t="s">
        <v>554</v>
      </c>
      <c r="B253" s="822" t="s">
        <v>555</v>
      </c>
      <c r="C253" s="825" t="s">
        <v>574</v>
      </c>
      <c r="D253" s="839" t="s">
        <v>575</v>
      </c>
      <c r="E253" s="825" t="s">
        <v>4226</v>
      </c>
      <c r="F253" s="839" t="s">
        <v>4227</v>
      </c>
      <c r="G253" s="825" t="s">
        <v>4630</v>
      </c>
      <c r="H253" s="825" t="s">
        <v>4631</v>
      </c>
      <c r="I253" s="831">
        <v>12.649999618530273</v>
      </c>
      <c r="J253" s="831">
        <v>30</v>
      </c>
      <c r="K253" s="832">
        <v>379.5</v>
      </c>
    </row>
    <row r="254" spans="1:11" ht="14.45" customHeight="1" x14ac:dyDescent="0.2">
      <c r="A254" s="821" t="s">
        <v>554</v>
      </c>
      <c r="B254" s="822" t="s">
        <v>555</v>
      </c>
      <c r="C254" s="825" t="s">
        <v>574</v>
      </c>
      <c r="D254" s="839" t="s">
        <v>575</v>
      </c>
      <c r="E254" s="825" t="s">
        <v>4226</v>
      </c>
      <c r="F254" s="839" t="s">
        <v>4227</v>
      </c>
      <c r="G254" s="825" t="s">
        <v>4361</v>
      </c>
      <c r="H254" s="825" t="s">
        <v>4362</v>
      </c>
      <c r="I254" s="831">
        <v>11.5</v>
      </c>
      <c r="J254" s="831">
        <v>15</v>
      </c>
      <c r="K254" s="832">
        <v>172.5</v>
      </c>
    </row>
    <row r="255" spans="1:11" ht="14.45" customHeight="1" x14ac:dyDescent="0.2">
      <c r="A255" s="821" t="s">
        <v>554</v>
      </c>
      <c r="B255" s="822" t="s">
        <v>555</v>
      </c>
      <c r="C255" s="825" t="s">
        <v>574</v>
      </c>
      <c r="D255" s="839" t="s">
        <v>575</v>
      </c>
      <c r="E255" s="825" t="s">
        <v>4226</v>
      </c>
      <c r="F255" s="839" t="s">
        <v>4227</v>
      </c>
      <c r="G255" s="825" t="s">
        <v>4363</v>
      </c>
      <c r="H255" s="825" t="s">
        <v>4364</v>
      </c>
      <c r="I255" s="831">
        <v>72.220001220703125</v>
      </c>
      <c r="J255" s="831">
        <v>3</v>
      </c>
      <c r="K255" s="832">
        <v>216.66000366210938</v>
      </c>
    </row>
    <row r="256" spans="1:11" ht="14.45" customHeight="1" x14ac:dyDescent="0.2">
      <c r="A256" s="821" t="s">
        <v>554</v>
      </c>
      <c r="B256" s="822" t="s">
        <v>555</v>
      </c>
      <c r="C256" s="825" t="s">
        <v>574</v>
      </c>
      <c r="D256" s="839" t="s">
        <v>575</v>
      </c>
      <c r="E256" s="825" t="s">
        <v>4226</v>
      </c>
      <c r="F256" s="839" t="s">
        <v>4227</v>
      </c>
      <c r="G256" s="825" t="s">
        <v>4373</v>
      </c>
      <c r="H256" s="825" t="s">
        <v>4374</v>
      </c>
      <c r="I256" s="831">
        <v>32.790000915527344</v>
      </c>
      <c r="J256" s="831">
        <v>40</v>
      </c>
      <c r="K256" s="832">
        <v>1311.5999755859375</v>
      </c>
    </row>
    <row r="257" spans="1:11" ht="14.45" customHeight="1" x14ac:dyDescent="0.2">
      <c r="A257" s="821" t="s">
        <v>554</v>
      </c>
      <c r="B257" s="822" t="s">
        <v>555</v>
      </c>
      <c r="C257" s="825" t="s">
        <v>574</v>
      </c>
      <c r="D257" s="839" t="s">
        <v>575</v>
      </c>
      <c r="E257" s="825" t="s">
        <v>4226</v>
      </c>
      <c r="F257" s="839" t="s">
        <v>4227</v>
      </c>
      <c r="G257" s="825" t="s">
        <v>4632</v>
      </c>
      <c r="H257" s="825" t="s">
        <v>4633</v>
      </c>
      <c r="I257" s="831">
        <v>34.040000915527344</v>
      </c>
      <c r="J257" s="831">
        <v>200</v>
      </c>
      <c r="K257" s="832">
        <v>6808</v>
      </c>
    </row>
    <row r="258" spans="1:11" ht="14.45" customHeight="1" x14ac:dyDescent="0.2">
      <c r="A258" s="821" t="s">
        <v>554</v>
      </c>
      <c r="B258" s="822" t="s">
        <v>555</v>
      </c>
      <c r="C258" s="825" t="s">
        <v>574</v>
      </c>
      <c r="D258" s="839" t="s">
        <v>575</v>
      </c>
      <c r="E258" s="825" t="s">
        <v>4226</v>
      </c>
      <c r="F258" s="839" t="s">
        <v>4227</v>
      </c>
      <c r="G258" s="825" t="s">
        <v>4377</v>
      </c>
      <c r="H258" s="825" t="s">
        <v>4378</v>
      </c>
      <c r="I258" s="831">
        <v>0.72285715171269005</v>
      </c>
      <c r="J258" s="831">
        <v>3500</v>
      </c>
      <c r="K258" s="832">
        <v>2530</v>
      </c>
    </row>
    <row r="259" spans="1:11" ht="14.45" customHeight="1" x14ac:dyDescent="0.2">
      <c r="A259" s="821" t="s">
        <v>554</v>
      </c>
      <c r="B259" s="822" t="s">
        <v>555</v>
      </c>
      <c r="C259" s="825" t="s">
        <v>574</v>
      </c>
      <c r="D259" s="839" t="s">
        <v>575</v>
      </c>
      <c r="E259" s="825" t="s">
        <v>4226</v>
      </c>
      <c r="F259" s="839" t="s">
        <v>4227</v>
      </c>
      <c r="G259" s="825" t="s">
        <v>4379</v>
      </c>
      <c r="H259" s="825" t="s">
        <v>4380</v>
      </c>
      <c r="I259" s="831">
        <v>132.57000732421875</v>
      </c>
      <c r="J259" s="831">
        <v>5</v>
      </c>
      <c r="K259" s="832">
        <v>662.8699951171875</v>
      </c>
    </row>
    <row r="260" spans="1:11" ht="14.45" customHeight="1" x14ac:dyDescent="0.2">
      <c r="A260" s="821" t="s">
        <v>554</v>
      </c>
      <c r="B260" s="822" t="s">
        <v>555</v>
      </c>
      <c r="C260" s="825" t="s">
        <v>574</v>
      </c>
      <c r="D260" s="839" t="s">
        <v>575</v>
      </c>
      <c r="E260" s="825" t="s">
        <v>4226</v>
      </c>
      <c r="F260" s="839" t="s">
        <v>4227</v>
      </c>
      <c r="G260" s="825" t="s">
        <v>4381</v>
      </c>
      <c r="H260" s="825" t="s">
        <v>4382</v>
      </c>
      <c r="I260" s="831">
        <v>31.192500114440918</v>
      </c>
      <c r="J260" s="831">
        <v>19</v>
      </c>
      <c r="K260" s="832">
        <v>593.34000778198242</v>
      </c>
    </row>
    <row r="261" spans="1:11" ht="14.45" customHeight="1" x14ac:dyDescent="0.2">
      <c r="A261" s="821" t="s">
        <v>554</v>
      </c>
      <c r="B261" s="822" t="s">
        <v>555</v>
      </c>
      <c r="C261" s="825" t="s">
        <v>574</v>
      </c>
      <c r="D261" s="839" t="s">
        <v>575</v>
      </c>
      <c r="E261" s="825" t="s">
        <v>4226</v>
      </c>
      <c r="F261" s="839" t="s">
        <v>4227</v>
      </c>
      <c r="G261" s="825" t="s">
        <v>4383</v>
      </c>
      <c r="H261" s="825" t="s">
        <v>4384</v>
      </c>
      <c r="I261" s="831">
        <v>30.665000438690186</v>
      </c>
      <c r="J261" s="831">
        <v>42</v>
      </c>
      <c r="K261" s="832">
        <v>1289.0699691772461</v>
      </c>
    </row>
    <row r="262" spans="1:11" ht="14.45" customHeight="1" x14ac:dyDescent="0.2">
      <c r="A262" s="821" t="s">
        <v>554</v>
      </c>
      <c r="B262" s="822" t="s">
        <v>555</v>
      </c>
      <c r="C262" s="825" t="s">
        <v>574</v>
      </c>
      <c r="D262" s="839" t="s">
        <v>575</v>
      </c>
      <c r="E262" s="825" t="s">
        <v>4385</v>
      </c>
      <c r="F262" s="839" t="s">
        <v>4386</v>
      </c>
      <c r="G262" s="825" t="s">
        <v>4387</v>
      </c>
      <c r="H262" s="825" t="s">
        <v>4388</v>
      </c>
      <c r="I262" s="831">
        <v>33.819999694824219</v>
      </c>
      <c r="J262" s="831">
        <v>30</v>
      </c>
      <c r="K262" s="832">
        <v>1014.5900268554688</v>
      </c>
    </row>
    <row r="263" spans="1:11" ht="14.45" customHeight="1" x14ac:dyDescent="0.2">
      <c r="A263" s="821" t="s">
        <v>554</v>
      </c>
      <c r="B263" s="822" t="s">
        <v>555</v>
      </c>
      <c r="C263" s="825" t="s">
        <v>574</v>
      </c>
      <c r="D263" s="839" t="s">
        <v>575</v>
      </c>
      <c r="E263" s="825" t="s">
        <v>4385</v>
      </c>
      <c r="F263" s="839" t="s">
        <v>4386</v>
      </c>
      <c r="G263" s="825" t="s">
        <v>4389</v>
      </c>
      <c r="H263" s="825" t="s">
        <v>4390</v>
      </c>
      <c r="I263" s="831">
        <v>2.0399999618530273</v>
      </c>
      <c r="J263" s="831">
        <v>100</v>
      </c>
      <c r="K263" s="832">
        <v>204</v>
      </c>
    </row>
    <row r="264" spans="1:11" ht="14.45" customHeight="1" x14ac:dyDescent="0.2">
      <c r="A264" s="821" t="s">
        <v>554</v>
      </c>
      <c r="B264" s="822" t="s">
        <v>555</v>
      </c>
      <c r="C264" s="825" t="s">
        <v>574</v>
      </c>
      <c r="D264" s="839" t="s">
        <v>575</v>
      </c>
      <c r="E264" s="825" t="s">
        <v>4385</v>
      </c>
      <c r="F264" s="839" t="s">
        <v>4386</v>
      </c>
      <c r="G264" s="825" t="s">
        <v>4395</v>
      </c>
      <c r="H264" s="825" t="s">
        <v>4396</v>
      </c>
      <c r="I264" s="831">
        <v>6.2933333714803057</v>
      </c>
      <c r="J264" s="831">
        <v>50</v>
      </c>
      <c r="K264" s="832">
        <v>314.65000152587891</v>
      </c>
    </row>
    <row r="265" spans="1:11" ht="14.45" customHeight="1" x14ac:dyDescent="0.2">
      <c r="A265" s="821" t="s">
        <v>554</v>
      </c>
      <c r="B265" s="822" t="s">
        <v>555</v>
      </c>
      <c r="C265" s="825" t="s">
        <v>574</v>
      </c>
      <c r="D265" s="839" t="s">
        <v>575</v>
      </c>
      <c r="E265" s="825" t="s">
        <v>4385</v>
      </c>
      <c r="F265" s="839" t="s">
        <v>4386</v>
      </c>
      <c r="G265" s="825" t="s">
        <v>4399</v>
      </c>
      <c r="H265" s="825" t="s">
        <v>4400</v>
      </c>
      <c r="I265" s="831">
        <v>2.3499999046325684</v>
      </c>
      <c r="J265" s="831">
        <v>100</v>
      </c>
      <c r="K265" s="832">
        <v>235</v>
      </c>
    </row>
    <row r="266" spans="1:11" ht="14.45" customHeight="1" x14ac:dyDescent="0.2">
      <c r="A266" s="821" t="s">
        <v>554</v>
      </c>
      <c r="B266" s="822" t="s">
        <v>555</v>
      </c>
      <c r="C266" s="825" t="s">
        <v>574</v>
      </c>
      <c r="D266" s="839" t="s">
        <v>575</v>
      </c>
      <c r="E266" s="825" t="s">
        <v>4385</v>
      </c>
      <c r="F266" s="839" t="s">
        <v>4386</v>
      </c>
      <c r="G266" s="825" t="s">
        <v>4634</v>
      </c>
      <c r="H266" s="825" t="s">
        <v>4635</v>
      </c>
      <c r="I266" s="831">
        <v>4.809999942779541</v>
      </c>
      <c r="J266" s="831">
        <v>60</v>
      </c>
      <c r="K266" s="832">
        <v>288.60000610351563</v>
      </c>
    </row>
    <row r="267" spans="1:11" ht="14.45" customHeight="1" x14ac:dyDescent="0.2">
      <c r="A267" s="821" t="s">
        <v>554</v>
      </c>
      <c r="B267" s="822" t="s">
        <v>555</v>
      </c>
      <c r="C267" s="825" t="s">
        <v>574</v>
      </c>
      <c r="D267" s="839" t="s">
        <v>575</v>
      </c>
      <c r="E267" s="825" t="s">
        <v>4385</v>
      </c>
      <c r="F267" s="839" t="s">
        <v>4386</v>
      </c>
      <c r="G267" s="825" t="s">
        <v>4403</v>
      </c>
      <c r="H267" s="825" t="s">
        <v>4404</v>
      </c>
      <c r="I267" s="831">
        <v>1.2499999720603228E-2</v>
      </c>
      <c r="J267" s="831">
        <v>1050</v>
      </c>
      <c r="K267" s="832">
        <v>13</v>
      </c>
    </row>
    <row r="268" spans="1:11" ht="14.45" customHeight="1" x14ac:dyDescent="0.2">
      <c r="A268" s="821" t="s">
        <v>554</v>
      </c>
      <c r="B268" s="822" t="s">
        <v>555</v>
      </c>
      <c r="C268" s="825" t="s">
        <v>574</v>
      </c>
      <c r="D268" s="839" t="s">
        <v>575</v>
      </c>
      <c r="E268" s="825" t="s">
        <v>4385</v>
      </c>
      <c r="F268" s="839" t="s">
        <v>4386</v>
      </c>
      <c r="G268" s="825" t="s">
        <v>4405</v>
      </c>
      <c r="H268" s="825" t="s">
        <v>4406</v>
      </c>
      <c r="I268" s="831">
        <v>6.0500001907348633</v>
      </c>
      <c r="J268" s="831">
        <v>40</v>
      </c>
      <c r="K268" s="832">
        <v>242</v>
      </c>
    </row>
    <row r="269" spans="1:11" ht="14.45" customHeight="1" x14ac:dyDescent="0.2">
      <c r="A269" s="821" t="s">
        <v>554</v>
      </c>
      <c r="B269" s="822" t="s">
        <v>555</v>
      </c>
      <c r="C269" s="825" t="s">
        <v>574</v>
      </c>
      <c r="D269" s="839" t="s">
        <v>575</v>
      </c>
      <c r="E269" s="825" t="s">
        <v>4385</v>
      </c>
      <c r="F269" s="839" t="s">
        <v>4386</v>
      </c>
      <c r="G269" s="825" t="s">
        <v>4636</v>
      </c>
      <c r="H269" s="825" t="s">
        <v>4637</v>
      </c>
      <c r="I269" s="831">
        <v>15.920000076293945</v>
      </c>
      <c r="J269" s="831">
        <v>10</v>
      </c>
      <c r="K269" s="832">
        <v>159.19999694824219</v>
      </c>
    </row>
    <row r="270" spans="1:11" ht="14.45" customHeight="1" x14ac:dyDescent="0.2">
      <c r="A270" s="821" t="s">
        <v>554</v>
      </c>
      <c r="B270" s="822" t="s">
        <v>555</v>
      </c>
      <c r="C270" s="825" t="s">
        <v>574</v>
      </c>
      <c r="D270" s="839" t="s">
        <v>575</v>
      </c>
      <c r="E270" s="825" t="s">
        <v>4385</v>
      </c>
      <c r="F270" s="839" t="s">
        <v>4386</v>
      </c>
      <c r="G270" s="825" t="s">
        <v>4411</v>
      </c>
      <c r="H270" s="825" t="s">
        <v>4412</v>
      </c>
      <c r="I270" s="831">
        <v>11.146666526794434</v>
      </c>
      <c r="J270" s="831">
        <v>30</v>
      </c>
      <c r="K270" s="832">
        <v>334.40000152587891</v>
      </c>
    </row>
    <row r="271" spans="1:11" ht="14.45" customHeight="1" x14ac:dyDescent="0.2">
      <c r="A271" s="821" t="s">
        <v>554</v>
      </c>
      <c r="B271" s="822" t="s">
        <v>555</v>
      </c>
      <c r="C271" s="825" t="s">
        <v>574</v>
      </c>
      <c r="D271" s="839" t="s">
        <v>575</v>
      </c>
      <c r="E271" s="825" t="s">
        <v>4385</v>
      </c>
      <c r="F271" s="839" t="s">
        <v>4386</v>
      </c>
      <c r="G271" s="825" t="s">
        <v>4638</v>
      </c>
      <c r="H271" s="825" t="s">
        <v>4639</v>
      </c>
      <c r="I271" s="831">
        <v>40.860000610351563</v>
      </c>
      <c r="J271" s="831">
        <v>10</v>
      </c>
      <c r="K271" s="832">
        <v>408.60000610351563</v>
      </c>
    </row>
    <row r="272" spans="1:11" ht="14.45" customHeight="1" x14ac:dyDescent="0.2">
      <c r="A272" s="821" t="s">
        <v>554</v>
      </c>
      <c r="B272" s="822" t="s">
        <v>555</v>
      </c>
      <c r="C272" s="825" t="s">
        <v>574</v>
      </c>
      <c r="D272" s="839" t="s">
        <v>575</v>
      </c>
      <c r="E272" s="825" t="s">
        <v>4385</v>
      </c>
      <c r="F272" s="839" t="s">
        <v>4386</v>
      </c>
      <c r="G272" s="825" t="s">
        <v>4640</v>
      </c>
      <c r="H272" s="825" t="s">
        <v>4641</v>
      </c>
      <c r="I272" s="831">
        <v>54.450000762939453</v>
      </c>
      <c r="J272" s="831">
        <v>2</v>
      </c>
      <c r="K272" s="832">
        <v>108.90000152587891</v>
      </c>
    </row>
    <row r="273" spans="1:11" ht="14.45" customHeight="1" x14ac:dyDescent="0.2">
      <c r="A273" s="821" t="s">
        <v>554</v>
      </c>
      <c r="B273" s="822" t="s">
        <v>555</v>
      </c>
      <c r="C273" s="825" t="s">
        <v>574</v>
      </c>
      <c r="D273" s="839" t="s">
        <v>575</v>
      </c>
      <c r="E273" s="825" t="s">
        <v>4385</v>
      </c>
      <c r="F273" s="839" t="s">
        <v>4386</v>
      </c>
      <c r="G273" s="825" t="s">
        <v>4640</v>
      </c>
      <c r="H273" s="825" t="s">
        <v>4642</v>
      </c>
      <c r="I273" s="831">
        <v>54.450000762939453</v>
      </c>
      <c r="J273" s="831">
        <v>2</v>
      </c>
      <c r="K273" s="832">
        <v>108.90000152587891</v>
      </c>
    </row>
    <row r="274" spans="1:11" ht="14.45" customHeight="1" x14ac:dyDescent="0.2">
      <c r="A274" s="821" t="s">
        <v>554</v>
      </c>
      <c r="B274" s="822" t="s">
        <v>555</v>
      </c>
      <c r="C274" s="825" t="s">
        <v>574</v>
      </c>
      <c r="D274" s="839" t="s">
        <v>575</v>
      </c>
      <c r="E274" s="825" t="s">
        <v>4385</v>
      </c>
      <c r="F274" s="839" t="s">
        <v>4386</v>
      </c>
      <c r="G274" s="825" t="s">
        <v>4413</v>
      </c>
      <c r="H274" s="825" t="s">
        <v>4414</v>
      </c>
      <c r="I274" s="831">
        <v>5.2680000305175785</v>
      </c>
      <c r="J274" s="831">
        <v>250</v>
      </c>
      <c r="K274" s="832">
        <v>1317</v>
      </c>
    </row>
    <row r="275" spans="1:11" ht="14.45" customHeight="1" x14ac:dyDescent="0.2">
      <c r="A275" s="821" t="s">
        <v>554</v>
      </c>
      <c r="B275" s="822" t="s">
        <v>555</v>
      </c>
      <c r="C275" s="825" t="s">
        <v>574</v>
      </c>
      <c r="D275" s="839" t="s">
        <v>575</v>
      </c>
      <c r="E275" s="825" t="s">
        <v>4385</v>
      </c>
      <c r="F275" s="839" t="s">
        <v>4386</v>
      </c>
      <c r="G275" s="825" t="s">
        <v>4415</v>
      </c>
      <c r="H275" s="825" t="s">
        <v>4416</v>
      </c>
      <c r="I275" s="831">
        <v>3.4842857292720248</v>
      </c>
      <c r="J275" s="831">
        <v>450</v>
      </c>
      <c r="K275" s="832">
        <v>1568</v>
      </c>
    </row>
    <row r="276" spans="1:11" ht="14.45" customHeight="1" x14ac:dyDescent="0.2">
      <c r="A276" s="821" t="s">
        <v>554</v>
      </c>
      <c r="B276" s="822" t="s">
        <v>555</v>
      </c>
      <c r="C276" s="825" t="s">
        <v>574</v>
      </c>
      <c r="D276" s="839" t="s">
        <v>575</v>
      </c>
      <c r="E276" s="825" t="s">
        <v>4385</v>
      </c>
      <c r="F276" s="839" t="s">
        <v>4386</v>
      </c>
      <c r="G276" s="825" t="s">
        <v>4643</v>
      </c>
      <c r="H276" s="825" t="s">
        <v>4644</v>
      </c>
      <c r="I276" s="831">
        <v>17.670000076293945</v>
      </c>
      <c r="J276" s="831">
        <v>10</v>
      </c>
      <c r="K276" s="832">
        <v>176.69999694824219</v>
      </c>
    </row>
    <row r="277" spans="1:11" ht="14.45" customHeight="1" x14ac:dyDescent="0.2">
      <c r="A277" s="821" t="s">
        <v>554</v>
      </c>
      <c r="B277" s="822" t="s">
        <v>555</v>
      </c>
      <c r="C277" s="825" t="s">
        <v>574</v>
      </c>
      <c r="D277" s="839" t="s">
        <v>575</v>
      </c>
      <c r="E277" s="825" t="s">
        <v>4385</v>
      </c>
      <c r="F277" s="839" t="s">
        <v>4386</v>
      </c>
      <c r="G277" s="825" t="s">
        <v>4417</v>
      </c>
      <c r="H277" s="825" t="s">
        <v>4418</v>
      </c>
      <c r="I277" s="831">
        <v>126.52999877929688</v>
      </c>
      <c r="J277" s="831">
        <v>2</v>
      </c>
      <c r="K277" s="832">
        <v>253.05999755859375</v>
      </c>
    </row>
    <row r="278" spans="1:11" ht="14.45" customHeight="1" x14ac:dyDescent="0.2">
      <c r="A278" s="821" t="s">
        <v>554</v>
      </c>
      <c r="B278" s="822" t="s">
        <v>555</v>
      </c>
      <c r="C278" s="825" t="s">
        <v>574</v>
      </c>
      <c r="D278" s="839" t="s">
        <v>575</v>
      </c>
      <c r="E278" s="825" t="s">
        <v>4385</v>
      </c>
      <c r="F278" s="839" t="s">
        <v>4386</v>
      </c>
      <c r="G278" s="825" t="s">
        <v>4645</v>
      </c>
      <c r="H278" s="825" t="s">
        <v>4646</v>
      </c>
      <c r="I278" s="831">
        <v>385.25</v>
      </c>
      <c r="J278" s="831">
        <v>1</v>
      </c>
      <c r="K278" s="832">
        <v>385.25</v>
      </c>
    </row>
    <row r="279" spans="1:11" ht="14.45" customHeight="1" x14ac:dyDescent="0.2">
      <c r="A279" s="821" t="s">
        <v>554</v>
      </c>
      <c r="B279" s="822" t="s">
        <v>555</v>
      </c>
      <c r="C279" s="825" t="s">
        <v>574</v>
      </c>
      <c r="D279" s="839" t="s">
        <v>575</v>
      </c>
      <c r="E279" s="825" t="s">
        <v>4385</v>
      </c>
      <c r="F279" s="839" t="s">
        <v>4386</v>
      </c>
      <c r="G279" s="825" t="s">
        <v>4421</v>
      </c>
      <c r="H279" s="825" t="s">
        <v>4422</v>
      </c>
      <c r="I279" s="831">
        <v>17.979999542236328</v>
      </c>
      <c r="J279" s="831">
        <v>100</v>
      </c>
      <c r="K279" s="832">
        <v>1798</v>
      </c>
    </row>
    <row r="280" spans="1:11" ht="14.45" customHeight="1" x14ac:dyDescent="0.2">
      <c r="A280" s="821" t="s">
        <v>554</v>
      </c>
      <c r="B280" s="822" t="s">
        <v>555</v>
      </c>
      <c r="C280" s="825" t="s">
        <v>574</v>
      </c>
      <c r="D280" s="839" t="s">
        <v>575</v>
      </c>
      <c r="E280" s="825" t="s">
        <v>4385</v>
      </c>
      <c r="F280" s="839" t="s">
        <v>4386</v>
      </c>
      <c r="G280" s="825" t="s">
        <v>4423</v>
      </c>
      <c r="H280" s="825" t="s">
        <v>4424</v>
      </c>
      <c r="I280" s="831">
        <v>17.979999542236328</v>
      </c>
      <c r="J280" s="831">
        <v>250</v>
      </c>
      <c r="K280" s="832">
        <v>4495</v>
      </c>
    </row>
    <row r="281" spans="1:11" ht="14.45" customHeight="1" x14ac:dyDescent="0.2">
      <c r="A281" s="821" t="s">
        <v>554</v>
      </c>
      <c r="B281" s="822" t="s">
        <v>555</v>
      </c>
      <c r="C281" s="825" t="s">
        <v>574</v>
      </c>
      <c r="D281" s="839" t="s">
        <v>575</v>
      </c>
      <c r="E281" s="825" t="s">
        <v>4385</v>
      </c>
      <c r="F281" s="839" t="s">
        <v>4386</v>
      </c>
      <c r="G281" s="825" t="s">
        <v>4427</v>
      </c>
      <c r="H281" s="825" t="s">
        <v>4428</v>
      </c>
      <c r="I281" s="831">
        <v>22.989999771118164</v>
      </c>
      <c r="J281" s="831">
        <v>30</v>
      </c>
      <c r="K281" s="832">
        <v>689.69998168945313</v>
      </c>
    </row>
    <row r="282" spans="1:11" ht="14.45" customHeight="1" x14ac:dyDescent="0.2">
      <c r="A282" s="821" t="s">
        <v>554</v>
      </c>
      <c r="B282" s="822" t="s">
        <v>555</v>
      </c>
      <c r="C282" s="825" t="s">
        <v>574</v>
      </c>
      <c r="D282" s="839" t="s">
        <v>575</v>
      </c>
      <c r="E282" s="825" t="s">
        <v>4385</v>
      </c>
      <c r="F282" s="839" t="s">
        <v>4386</v>
      </c>
      <c r="G282" s="825" t="s">
        <v>4647</v>
      </c>
      <c r="H282" s="825" t="s">
        <v>4648</v>
      </c>
      <c r="I282" s="831">
        <v>22.989999771118164</v>
      </c>
      <c r="J282" s="831">
        <v>10</v>
      </c>
      <c r="K282" s="832">
        <v>229.89999389648438</v>
      </c>
    </row>
    <row r="283" spans="1:11" ht="14.45" customHeight="1" x14ac:dyDescent="0.2">
      <c r="A283" s="821" t="s">
        <v>554</v>
      </c>
      <c r="B283" s="822" t="s">
        <v>555</v>
      </c>
      <c r="C283" s="825" t="s">
        <v>574</v>
      </c>
      <c r="D283" s="839" t="s">
        <v>575</v>
      </c>
      <c r="E283" s="825" t="s">
        <v>4385</v>
      </c>
      <c r="F283" s="839" t="s">
        <v>4386</v>
      </c>
      <c r="G283" s="825" t="s">
        <v>4649</v>
      </c>
      <c r="H283" s="825" t="s">
        <v>4650</v>
      </c>
      <c r="I283" s="831">
        <v>1208.7900390625</v>
      </c>
      <c r="J283" s="831">
        <v>1</v>
      </c>
      <c r="K283" s="832">
        <v>1208.7900390625</v>
      </c>
    </row>
    <row r="284" spans="1:11" ht="14.45" customHeight="1" x14ac:dyDescent="0.2">
      <c r="A284" s="821" t="s">
        <v>554</v>
      </c>
      <c r="B284" s="822" t="s">
        <v>555</v>
      </c>
      <c r="C284" s="825" t="s">
        <v>574</v>
      </c>
      <c r="D284" s="839" t="s">
        <v>575</v>
      </c>
      <c r="E284" s="825" t="s">
        <v>4385</v>
      </c>
      <c r="F284" s="839" t="s">
        <v>4386</v>
      </c>
      <c r="G284" s="825" t="s">
        <v>4651</v>
      </c>
      <c r="H284" s="825" t="s">
        <v>4652</v>
      </c>
      <c r="I284" s="831">
        <v>4.0300002098083496</v>
      </c>
      <c r="J284" s="831">
        <v>60</v>
      </c>
      <c r="K284" s="832">
        <v>241.79999542236328</v>
      </c>
    </row>
    <row r="285" spans="1:11" ht="14.45" customHeight="1" x14ac:dyDescent="0.2">
      <c r="A285" s="821" t="s">
        <v>554</v>
      </c>
      <c r="B285" s="822" t="s">
        <v>555</v>
      </c>
      <c r="C285" s="825" t="s">
        <v>574</v>
      </c>
      <c r="D285" s="839" t="s">
        <v>575</v>
      </c>
      <c r="E285" s="825" t="s">
        <v>4385</v>
      </c>
      <c r="F285" s="839" t="s">
        <v>4386</v>
      </c>
      <c r="G285" s="825" t="s">
        <v>4437</v>
      </c>
      <c r="H285" s="825" t="s">
        <v>4438</v>
      </c>
      <c r="I285" s="831">
        <v>7.8655555513170032</v>
      </c>
      <c r="J285" s="831">
        <v>700</v>
      </c>
      <c r="K285" s="832">
        <v>5505.6000061035156</v>
      </c>
    </row>
    <row r="286" spans="1:11" ht="14.45" customHeight="1" x14ac:dyDescent="0.2">
      <c r="A286" s="821" t="s">
        <v>554</v>
      </c>
      <c r="B286" s="822" t="s">
        <v>555</v>
      </c>
      <c r="C286" s="825" t="s">
        <v>574</v>
      </c>
      <c r="D286" s="839" t="s">
        <v>575</v>
      </c>
      <c r="E286" s="825" t="s">
        <v>4385</v>
      </c>
      <c r="F286" s="839" t="s">
        <v>4386</v>
      </c>
      <c r="G286" s="825" t="s">
        <v>4653</v>
      </c>
      <c r="H286" s="825" t="s">
        <v>4654</v>
      </c>
      <c r="I286" s="831">
        <v>34.650001525878906</v>
      </c>
      <c r="J286" s="831">
        <v>100</v>
      </c>
      <c r="K286" s="832">
        <v>3465</v>
      </c>
    </row>
    <row r="287" spans="1:11" ht="14.45" customHeight="1" x14ac:dyDescent="0.2">
      <c r="A287" s="821" t="s">
        <v>554</v>
      </c>
      <c r="B287" s="822" t="s">
        <v>555</v>
      </c>
      <c r="C287" s="825" t="s">
        <v>574</v>
      </c>
      <c r="D287" s="839" t="s">
        <v>575</v>
      </c>
      <c r="E287" s="825" t="s">
        <v>4385</v>
      </c>
      <c r="F287" s="839" t="s">
        <v>4386</v>
      </c>
      <c r="G287" s="825" t="s">
        <v>4439</v>
      </c>
      <c r="H287" s="825" t="s">
        <v>4440</v>
      </c>
      <c r="I287" s="831">
        <v>10.076666514078775</v>
      </c>
      <c r="J287" s="831">
        <v>90</v>
      </c>
      <c r="K287" s="832">
        <v>906.760009765625</v>
      </c>
    </row>
    <row r="288" spans="1:11" ht="14.45" customHeight="1" x14ac:dyDescent="0.2">
      <c r="A288" s="821" t="s">
        <v>554</v>
      </c>
      <c r="B288" s="822" t="s">
        <v>555</v>
      </c>
      <c r="C288" s="825" t="s">
        <v>574</v>
      </c>
      <c r="D288" s="839" t="s">
        <v>575</v>
      </c>
      <c r="E288" s="825" t="s">
        <v>4385</v>
      </c>
      <c r="F288" s="839" t="s">
        <v>4386</v>
      </c>
      <c r="G288" s="825" t="s">
        <v>4441</v>
      </c>
      <c r="H288" s="825" t="s">
        <v>4442</v>
      </c>
      <c r="I288" s="831">
        <v>3.1433334350585938</v>
      </c>
      <c r="J288" s="831">
        <v>30</v>
      </c>
      <c r="K288" s="832">
        <v>94.299999237060547</v>
      </c>
    </row>
    <row r="289" spans="1:11" ht="14.45" customHeight="1" x14ac:dyDescent="0.2">
      <c r="A289" s="821" t="s">
        <v>554</v>
      </c>
      <c r="B289" s="822" t="s">
        <v>555</v>
      </c>
      <c r="C289" s="825" t="s">
        <v>574</v>
      </c>
      <c r="D289" s="839" t="s">
        <v>575</v>
      </c>
      <c r="E289" s="825" t="s">
        <v>4385</v>
      </c>
      <c r="F289" s="839" t="s">
        <v>4386</v>
      </c>
      <c r="G289" s="825" t="s">
        <v>4445</v>
      </c>
      <c r="H289" s="825" t="s">
        <v>4446</v>
      </c>
      <c r="I289" s="831">
        <v>2.2220000267028808</v>
      </c>
      <c r="J289" s="831">
        <v>45</v>
      </c>
      <c r="K289" s="832">
        <v>100.05000019073486</v>
      </c>
    </row>
    <row r="290" spans="1:11" ht="14.45" customHeight="1" x14ac:dyDescent="0.2">
      <c r="A290" s="821" t="s">
        <v>554</v>
      </c>
      <c r="B290" s="822" t="s">
        <v>555</v>
      </c>
      <c r="C290" s="825" t="s">
        <v>574</v>
      </c>
      <c r="D290" s="839" t="s">
        <v>575</v>
      </c>
      <c r="E290" s="825" t="s">
        <v>4385</v>
      </c>
      <c r="F290" s="839" t="s">
        <v>4386</v>
      </c>
      <c r="G290" s="825" t="s">
        <v>4447</v>
      </c>
      <c r="H290" s="825" t="s">
        <v>4448</v>
      </c>
      <c r="I290" s="831">
        <v>9.4399995803833008</v>
      </c>
      <c r="J290" s="831">
        <v>200</v>
      </c>
      <c r="K290" s="832">
        <v>1888</v>
      </c>
    </row>
    <row r="291" spans="1:11" ht="14.45" customHeight="1" x14ac:dyDescent="0.2">
      <c r="A291" s="821" t="s">
        <v>554</v>
      </c>
      <c r="B291" s="822" t="s">
        <v>555</v>
      </c>
      <c r="C291" s="825" t="s">
        <v>574</v>
      </c>
      <c r="D291" s="839" t="s">
        <v>575</v>
      </c>
      <c r="E291" s="825" t="s">
        <v>4385</v>
      </c>
      <c r="F291" s="839" t="s">
        <v>4386</v>
      </c>
      <c r="G291" s="825" t="s">
        <v>4449</v>
      </c>
      <c r="H291" s="825" t="s">
        <v>4450</v>
      </c>
      <c r="I291" s="831">
        <v>35.090000152587891</v>
      </c>
      <c r="J291" s="831">
        <v>10</v>
      </c>
      <c r="K291" s="832">
        <v>350.90000152587891</v>
      </c>
    </row>
    <row r="292" spans="1:11" ht="14.45" customHeight="1" x14ac:dyDescent="0.2">
      <c r="A292" s="821" t="s">
        <v>554</v>
      </c>
      <c r="B292" s="822" t="s">
        <v>555</v>
      </c>
      <c r="C292" s="825" t="s">
        <v>574</v>
      </c>
      <c r="D292" s="839" t="s">
        <v>575</v>
      </c>
      <c r="E292" s="825" t="s">
        <v>4385</v>
      </c>
      <c r="F292" s="839" t="s">
        <v>4386</v>
      </c>
      <c r="G292" s="825" t="s">
        <v>4655</v>
      </c>
      <c r="H292" s="825" t="s">
        <v>4656</v>
      </c>
      <c r="I292" s="831">
        <v>571.1199951171875</v>
      </c>
      <c r="J292" s="831">
        <v>5</v>
      </c>
      <c r="K292" s="832">
        <v>2855.5999755859375</v>
      </c>
    </row>
    <row r="293" spans="1:11" ht="14.45" customHeight="1" x14ac:dyDescent="0.2">
      <c r="A293" s="821" t="s">
        <v>554</v>
      </c>
      <c r="B293" s="822" t="s">
        <v>555</v>
      </c>
      <c r="C293" s="825" t="s">
        <v>574</v>
      </c>
      <c r="D293" s="839" t="s">
        <v>575</v>
      </c>
      <c r="E293" s="825" t="s">
        <v>4385</v>
      </c>
      <c r="F293" s="839" t="s">
        <v>4386</v>
      </c>
      <c r="G293" s="825" t="s">
        <v>4451</v>
      </c>
      <c r="H293" s="825" t="s">
        <v>4452</v>
      </c>
      <c r="I293" s="831">
        <v>1.8137499839067459</v>
      </c>
      <c r="J293" s="831">
        <v>2200</v>
      </c>
      <c r="K293" s="832">
        <v>3990</v>
      </c>
    </row>
    <row r="294" spans="1:11" ht="14.45" customHeight="1" x14ac:dyDescent="0.2">
      <c r="A294" s="821" t="s">
        <v>554</v>
      </c>
      <c r="B294" s="822" t="s">
        <v>555</v>
      </c>
      <c r="C294" s="825" t="s">
        <v>574</v>
      </c>
      <c r="D294" s="839" t="s">
        <v>575</v>
      </c>
      <c r="E294" s="825" t="s">
        <v>4385</v>
      </c>
      <c r="F294" s="839" t="s">
        <v>4386</v>
      </c>
      <c r="G294" s="825" t="s">
        <v>4453</v>
      </c>
      <c r="H294" s="825" t="s">
        <v>4454</v>
      </c>
      <c r="I294" s="831">
        <v>1.8200000524520874</v>
      </c>
      <c r="J294" s="831">
        <v>200</v>
      </c>
      <c r="K294" s="832">
        <v>364</v>
      </c>
    </row>
    <row r="295" spans="1:11" ht="14.45" customHeight="1" x14ac:dyDescent="0.2">
      <c r="A295" s="821" t="s">
        <v>554</v>
      </c>
      <c r="B295" s="822" t="s">
        <v>555</v>
      </c>
      <c r="C295" s="825" t="s">
        <v>574</v>
      </c>
      <c r="D295" s="839" t="s">
        <v>575</v>
      </c>
      <c r="E295" s="825" t="s">
        <v>4385</v>
      </c>
      <c r="F295" s="839" t="s">
        <v>4386</v>
      </c>
      <c r="G295" s="825" t="s">
        <v>4455</v>
      </c>
      <c r="H295" s="825" t="s">
        <v>4456</v>
      </c>
      <c r="I295" s="831">
        <v>0.25999999046325684</v>
      </c>
      <c r="J295" s="831">
        <v>1400</v>
      </c>
      <c r="K295" s="832">
        <v>364</v>
      </c>
    </row>
    <row r="296" spans="1:11" ht="14.45" customHeight="1" x14ac:dyDescent="0.2">
      <c r="A296" s="821" t="s">
        <v>554</v>
      </c>
      <c r="B296" s="822" t="s">
        <v>555</v>
      </c>
      <c r="C296" s="825" t="s">
        <v>574</v>
      </c>
      <c r="D296" s="839" t="s">
        <v>575</v>
      </c>
      <c r="E296" s="825" t="s">
        <v>4385</v>
      </c>
      <c r="F296" s="839" t="s">
        <v>4386</v>
      </c>
      <c r="G296" s="825" t="s">
        <v>4657</v>
      </c>
      <c r="H296" s="825" t="s">
        <v>4658</v>
      </c>
      <c r="I296" s="831">
        <v>22.299999237060547</v>
      </c>
      <c r="J296" s="831">
        <v>30</v>
      </c>
      <c r="K296" s="832">
        <v>669.030029296875</v>
      </c>
    </row>
    <row r="297" spans="1:11" ht="14.45" customHeight="1" x14ac:dyDescent="0.2">
      <c r="A297" s="821" t="s">
        <v>554</v>
      </c>
      <c r="B297" s="822" t="s">
        <v>555</v>
      </c>
      <c r="C297" s="825" t="s">
        <v>574</v>
      </c>
      <c r="D297" s="839" t="s">
        <v>575</v>
      </c>
      <c r="E297" s="825" t="s">
        <v>4385</v>
      </c>
      <c r="F297" s="839" t="s">
        <v>4386</v>
      </c>
      <c r="G297" s="825" t="s">
        <v>4457</v>
      </c>
      <c r="H297" s="825" t="s">
        <v>4458</v>
      </c>
      <c r="I297" s="831">
        <v>272.25</v>
      </c>
      <c r="J297" s="831">
        <v>2</v>
      </c>
      <c r="K297" s="832">
        <v>544.5</v>
      </c>
    </row>
    <row r="298" spans="1:11" ht="14.45" customHeight="1" x14ac:dyDescent="0.2">
      <c r="A298" s="821" t="s">
        <v>554</v>
      </c>
      <c r="B298" s="822" t="s">
        <v>555</v>
      </c>
      <c r="C298" s="825" t="s">
        <v>574</v>
      </c>
      <c r="D298" s="839" t="s">
        <v>575</v>
      </c>
      <c r="E298" s="825" t="s">
        <v>4385</v>
      </c>
      <c r="F298" s="839" t="s">
        <v>4386</v>
      </c>
      <c r="G298" s="825" t="s">
        <v>4659</v>
      </c>
      <c r="H298" s="825" t="s">
        <v>4660</v>
      </c>
      <c r="I298" s="831">
        <v>11.739999771118164</v>
      </c>
      <c r="J298" s="831">
        <v>10</v>
      </c>
      <c r="K298" s="832">
        <v>117.40000152587891</v>
      </c>
    </row>
    <row r="299" spans="1:11" ht="14.45" customHeight="1" x14ac:dyDescent="0.2">
      <c r="A299" s="821" t="s">
        <v>554</v>
      </c>
      <c r="B299" s="822" t="s">
        <v>555</v>
      </c>
      <c r="C299" s="825" t="s">
        <v>574</v>
      </c>
      <c r="D299" s="839" t="s">
        <v>575</v>
      </c>
      <c r="E299" s="825" t="s">
        <v>4385</v>
      </c>
      <c r="F299" s="839" t="s">
        <v>4386</v>
      </c>
      <c r="G299" s="825" t="s">
        <v>4461</v>
      </c>
      <c r="H299" s="825" t="s">
        <v>4462</v>
      </c>
      <c r="I299" s="831">
        <v>13.310000419616699</v>
      </c>
      <c r="J299" s="831">
        <v>220</v>
      </c>
      <c r="K299" s="832">
        <v>2928.2000122070313</v>
      </c>
    </row>
    <row r="300" spans="1:11" ht="14.45" customHeight="1" x14ac:dyDescent="0.2">
      <c r="A300" s="821" t="s">
        <v>554</v>
      </c>
      <c r="B300" s="822" t="s">
        <v>555</v>
      </c>
      <c r="C300" s="825" t="s">
        <v>574</v>
      </c>
      <c r="D300" s="839" t="s">
        <v>575</v>
      </c>
      <c r="E300" s="825" t="s">
        <v>4385</v>
      </c>
      <c r="F300" s="839" t="s">
        <v>4386</v>
      </c>
      <c r="G300" s="825" t="s">
        <v>4661</v>
      </c>
      <c r="H300" s="825" t="s">
        <v>4662</v>
      </c>
      <c r="I300" s="831">
        <v>462.82499694824219</v>
      </c>
      <c r="J300" s="831">
        <v>2</v>
      </c>
      <c r="K300" s="832">
        <v>925.64999389648438</v>
      </c>
    </row>
    <row r="301" spans="1:11" ht="14.45" customHeight="1" x14ac:dyDescent="0.2">
      <c r="A301" s="821" t="s">
        <v>554</v>
      </c>
      <c r="B301" s="822" t="s">
        <v>555</v>
      </c>
      <c r="C301" s="825" t="s">
        <v>574</v>
      </c>
      <c r="D301" s="839" t="s">
        <v>575</v>
      </c>
      <c r="E301" s="825" t="s">
        <v>4385</v>
      </c>
      <c r="F301" s="839" t="s">
        <v>4386</v>
      </c>
      <c r="G301" s="825" t="s">
        <v>4663</v>
      </c>
      <c r="H301" s="825" t="s">
        <v>4664</v>
      </c>
      <c r="I301" s="831">
        <v>4.8000001907348633</v>
      </c>
      <c r="J301" s="831">
        <v>100</v>
      </c>
      <c r="K301" s="832">
        <v>480</v>
      </c>
    </row>
    <row r="302" spans="1:11" ht="14.45" customHeight="1" x14ac:dyDescent="0.2">
      <c r="A302" s="821" t="s">
        <v>554</v>
      </c>
      <c r="B302" s="822" t="s">
        <v>555</v>
      </c>
      <c r="C302" s="825" t="s">
        <v>574</v>
      </c>
      <c r="D302" s="839" t="s">
        <v>575</v>
      </c>
      <c r="E302" s="825" t="s">
        <v>4385</v>
      </c>
      <c r="F302" s="839" t="s">
        <v>4386</v>
      </c>
      <c r="G302" s="825" t="s">
        <v>4463</v>
      </c>
      <c r="H302" s="825" t="s">
        <v>4464</v>
      </c>
      <c r="I302" s="831">
        <v>1.5</v>
      </c>
      <c r="J302" s="831">
        <v>200</v>
      </c>
      <c r="K302" s="832">
        <v>300</v>
      </c>
    </row>
    <row r="303" spans="1:11" ht="14.45" customHeight="1" x14ac:dyDescent="0.2">
      <c r="A303" s="821" t="s">
        <v>554</v>
      </c>
      <c r="B303" s="822" t="s">
        <v>555</v>
      </c>
      <c r="C303" s="825" t="s">
        <v>574</v>
      </c>
      <c r="D303" s="839" t="s">
        <v>575</v>
      </c>
      <c r="E303" s="825" t="s">
        <v>4385</v>
      </c>
      <c r="F303" s="839" t="s">
        <v>4386</v>
      </c>
      <c r="G303" s="825" t="s">
        <v>4465</v>
      </c>
      <c r="H303" s="825" t="s">
        <v>4466</v>
      </c>
      <c r="I303" s="831">
        <v>26.159999847412109</v>
      </c>
      <c r="J303" s="831">
        <v>2</v>
      </c>
      <c r="K303" s="832">
        <v>52.319999694824219</v>
      </c>
    </row>
    <row r="304" spans="1:11" ht="14.45" customHeight="1" x14ac:dyDescent="0.2">
      <c r="A304" s="821" t="s">
        <v>554</v>
      </c>
      <c r="B304" s="822" t="s">
        <v>555</v>
      </c>
      <c r="C304" s="825" t="s">
        <v>574</v>
      </c>
      <c r="D304" s="839" t="s">
        <v>575</v>
      </c>
      <c r="E304" s="825" t="s">
        <v>4385</v>
      </c>
      <c r="F304" s="839" t="s">
        <v>4386</v>
      </c>
      <c r="G304" s="825" t="s">
        <v>4467</v>
      </c>
      <c r="H304" s="825" t="s">
        <v>4468</v>
      </c>
      <c r="I304" s="831">
        <v>9.1999998092651367</v>
      </c>
      <c r="J304" s="831">
        <v>1850</v>
      </c>
      <c r="K304" s="832">
        <v>17020</v>
      </c>
    </row>
    <row r="305" spans="1:11" ht="14.45" customHeight="1" x14ac:dyDescent="0.2">
      <c r="A305" s="821" t="s">
        <v>554</v>
      </c>
      <c r="B305" s="822" t="s">
        <v>555</v>
      </c>
      <c r="C305" s="825" t="s">
        <v>574</v>
      </c>
      <c r="D305" s="839" t="s">
        <v>575</v>
      </c>
      <c r="E305" s="825" t="s">
        <v>4385</v>
      </c>
      <c r="F305" s="839" t="s">
        <v>4386</v>
      </c>
      <c r="G305" s="825" t="s">
        <v>4469</v>
      </c>
      <c r="H305" s="825" t="s">
        <v>4470</v>
      </c>
      <c r="I305" s="831">
        <v>7.1700000762939453</v>
      </c>
      <c r="J305" s="831">
        <v>20</v>
      </c>
      <c r="K305" s="832">
        <v>143.40000152587891</v>
      </c>
    </row>
    <row r="306" spans="1:11" ht="14.45" customHeight="1" x14ac:dyDescent="0.2">
      <c r="A306" s="821" t="s">
        <v>554</v>
      </c>
      <c r="B306" s="822" t="s">
        <v>555</v>
      </c>
      <c r="C306" s="825" t="s">
        <v>574</v>
      </c>
      <c r="D306" s="839" t="s">
        <v>575</v>
      </c>
      <c r="E306" s="825" t="s">
        <v>4385</v>
      </c>
      <c r="F306" s="839" t="s">
        <v>4386</v>
      </c>
      <c r="G306" s="825" t="s">
        <v>4471</v>
      </c>
      <c r="H306" s="825" t="s">
        <v>4472</v>
      </c>
      <c r="I306" s="831">
        <v>172.5</v>
      </c>
      <c r="J306" s="831">
        <v>2</v>
      </c>
      <c r="K306" s="832">
        <v>345</v>
      </c>
    </row>
    <row r="307" spans="1:11" ht="14.45" customHeight="1" x14ac:dyDescent="0.2">
      <c r="A307" s="821" t="s">
        <v>554</v>
      </c>
      <c r="B307" s="822" t="s">
        <v>555</v>
      </c>
      <c r="C307" s="825" t="s">
        <v>574</v>
      </c>
      <c r="D307" s="839" t="s">
        <v>575</v>
      </c>
      <c r="E307" s="825" t="s">
        <v>4385</v>
      </c>
      <c r="F307" s="839" t="s">
        <v>4386</v>
      </c>
      <c r="G307" s="825" t="s">
        <v>4473</v>
      </c>
      <c r="H307" s="825" t="s">
        <v>4474</v>
      </c>
      <c r="I307" s="831">
        <v>8.3224999904632568</v>
      </c>
      <c r="J307" s="831">
        <v>150</v>
      </c>
      <c r="K307" s="832">
        <v>1252.5999984741211</v>
      </c>
    </row>
    <row r="308" spans="1:11" ht="14.45" customHeight="1" x14ac:dyDescent="0.2">
      <c r="A308" s="821" t="s">
        <v>554</v>
      </c>
      <c r="B308" s="822" t="s">
        <v>555</v>
      </c>
      <c r="C308" s="825" t="s">
        <v>574</v>
      </c>
      <c r="D308" s="839" t="s">
        <v>575</v>
      </c>
      <c r="E308" s="825" t="s">
        <v>4385</v>
      </c>
      <c r="F308" s="839" t="s">
        <v>4386</v>
      </c>
      <c r="G308" s="825" t="s">
        <v>4665</v>
      </c>
      <c r="H308" s="825" t="s">
        <v>4666</v>
      </c>
      <c r="I308" s="831">
        <v>6.1700000762939453</v>
      </c>
      <c r="J308" s="831">
        <v>40</v>
      </c>
      <c r="K308" s="832">
        <v>246.80000305175781</v>
      </c>
    </row>
    <row r="309" spans="1:11" ht="14.45" customHeight="1" x14ac:dyDescent="0.2">
      <c r="A309" s="821" t="s">
        <v>554</v>
      </c>
      <c r="B309" s="822" t="s">
        <v>555</v>
      </c>
      <c r="C309" s="825" t="s">
        <v>574</v>
      </c>
      <c r="D309" s="839" t="s">
        <v>575</v>
      </c>
      <c r="E309" s="825" t="s">
        <v>4385</v>
      </c>
      <c r="F309" s="839" t="s">
        <v>4386</v>
      </c>
      <c r="G309" s="825" t="s">
        <v>4475</v>
      </c>
      <c r="H309" s="825" t="s">
        <v>4476</v>
      </c>
      <c r="I309" s="831">
        <v>204.40399780273438</v>
      </c>
      <c r="J309" s="831">
        <v>150</v>
      </c>
      <c r="K309" s="832">
        <v>30660.599609375</v>
      </c>
    </row>
    <row r="310" spans="1:11" ht="14.45" customHeight="1" x14ac:dyDescent="0.2">
      <c r="A310" s="821" t="s">
        <v>554</v>
      </c>
      <c r="B310" s="822" t="s">
        <v>555</v>
      </c>
      <c r="C310" s="825" t="s">
        <v>574</v>
      </c>
      <c r="D310" s="839" t="s">
        <v>575</v>
      </c>
      <c r="E310" s="825" t="s">
        <v>4385</v>
      </c>
      <c r="F310" s="839" t="s">
        <v>4386</v>
      </c>
      <c r="G310" s="825" t="s">
        <v>4667</v>
      </c>
      <c r="H310" s="825" t="s">
        <v>4668</v>
      </c>
      <c r="I310" s="831">
        <v>13.310000419616699</v>
      </c>
      <c r="J310" s="831">
        <v>2</v>
      </c>
      <c r="K310" s="832">
        <v>26.620000839233398</v>
      </c>
    </row>
    <row r="311" spans="1:11" ht="14.45" customHeight="1" x14ac:dyDescent="0.2">
      <c r="A311" s="821" t="s">
        <v>554</v>
      </c>
      <c r="B311" s="822" t="s">
        <v>555</v>
      </c>
      <c r="C311" s="825" t="s">
        <v>574</v>
      </c>
      <c r="D311" s="839" t="s">
        <v>575</v>
      </c>
      <c r="E311" s="825" t="s">
        <v>4385</v>
      </c>
      <c r="F311" s="839" t="s">
        <v>4386</v>
      </c>
      <c r="G311" s="825" t="s">
        <v>4669</v>
      </c>
      <c r="H311" s="825" t="s">
        <v>4670</v>
      </c>
      <c r="I311" s="831">
        <v>13.310000419616699</v>
      </c>
      <c r="J311" s="831">
        <v>2</v>
      </c>
      <c r="K311" s="832">
        <v>26.620000839233398</v>
      </c>
    </row>
    <row r="312" spans="1:11" ht="14.45" customHeight="1" x14ac:dyDescent="0.2">
      <c r="A312" s="821" t="s">
        <v>554</v>
      </c>
      <c r="B312" s="822" t="s">
        <v>555</v>
      </c>
      <c r="C312" s="825" t="s">
        <v>574</v>
      </c>
      <c r="D312" s="839" t="s">
        <v>575</v>
      </c>
      <c r="E312" s="825" t="s">
        <v>4385</v>
      </c>
      <c r="F312" s="839" t="s">
        <v>4386</v>
      </c>
      <c r="G312" s="825" t="s">
        <v>4477</v>
      </c>
      <c r="H312" s="825" t="s">
        <v>4478</v>
      </c>
      <c r="I312" s="831">
        <v>14.060000419616699</v>
      </c>
      <c r="J312" s="831">
        <v>2</v>
      </c>
      <c r="K312" s="832">
        <v>28.120000839233398</v>
      </c>
    </row>
    <row r="313" spans="1:11" ht="14.45" customHeight="1" x14ac:dyDescent="0.2">
      <c r="A313" s="821" t="s">
        <v>554</v>
      </c>
      <c r="B313" s="822" t="s">
        <v>555</v>
      </c>
      <c r="C313" s="825" t="s">
        <v>574</v>
      </c>
      <c r="D313" s="839" t="s">
        <v>575</v>
      </c>
      <c r="E313" s="825" t="s">
        <v>4385</v>
      </c>
      <c r="F313" s="839" t="s">
        <v>4386</v>
      </c>
      <c r="G313" s="825" t="s">
        <v>4481</v>
      </c>
      <c r="H313" s="825" t="s">
        <v>4482</v>
      </c>
      <c r="I313" s="831">
        <v>198.68889024522571</v>
      </c>
      <c r="J313" s="831">
        <v>30</v>
      </c>
      <c r="K313" s="832">
        <v>5960.6700439453125</v>
      </c>
    </row>
    <row r="314" spans="1:11" ht="14.45" customHeight="1" x14ac:dyDescent="0.2">
      <c r="A314" s="821" t="s">
        <v>554</v>
      </c>
      <c r="B314" s="822" t="s">
        <v>555</v>
      </c>
      <c r="C314" s="825" t="s">
        <v>574</v>
      </c>
      <c r="D314" s="839" t="s">
        <v>575</v>
      </c>
      <c r="E314" s="825" t="s">
        <v>4385</v>
      </c>
      <c r="F314" s="839" t="s">
        <v>4386</v>
      </c>
      <c r="G314" s="825" t="s">
        <v>4483</v>
      </c>
      <c r="H314" s="825" t="s">
        <v>4484</v>
      </c>
      <c r="I314" s="831">
        <v>0.82222221295038855</v>
      </c>
      <c r="J314" s="831">
        <v>1100</v>
      </c>
      <c r="K314" s="832">
        <v>904</v>
      </c>
    </row>
    <row r="315" spans="1:11" ht="14.45" customHeight="1" x14ac:dyDescent="0.2">
      <c r="A315" s="821" t="s">
        <v>554</v>
      </c>
      <c r="B315" s="822" t="s">
        <v>555</v>
      </c>
      <c r="C315" s="825" t="s">
        <v>574</v>
      </c>
      <c r="D315" s="839" t="s">
        <v>575</v>
      </c>
      <c r="E315" s="825" t="s">
        <v>4385</v>
      </c>
      <c r="F315" s="839" t="s">
        <v>4386</v>
      </c>
      <c r="G315" s="825" t="s">
        <v>4485</v>
      </c>
      <c r="H315" s="825" t="s">
        <v>4486</v>
      </c>
      <c r="I315" s="831">
        <v>0.4362500011920929</v>
      </c>
      <c r="J315" s="831">
        <v>900</v>
      </c>
      <c r="K315" s="832">
        <v>392</v>
      </c>
    </row>
    <row r="316" spans="1:11" ht="14.45" customHeight="1" x14ac:dyDescent="0.2">
      <c r="A316" s="821" t="s">
        <v>554</v>
      </c>
      <c r="B316" s="822" t="s">
        <v>555</v>
      </c>
      <c r="C316" s="825" t="s">
        <v>574</v>
      </c>
      <c r="D316" s="839" t="s">
        <v>575</v>
      </c>
      <c r="E316" s="825" t="s">
        <v>4385</v>
      </c>
      <c r="F316" s="839" t="s">
        <v>4386</v>
      </c>
      <c r="G316" s="825" t="s">
        <v>4487</v>
      </c>
      <c r="H316" s="825" t="s">
        <v>4488</v>
      </c>
      <c r="I316" s="831">
        <v>1.1299999952316284</v>
      </c>
      <c r="J316" s="831">
        <v>320</v>
      </c>
      <c r="K316" s="832">
        <v>361.60001373291016</v>
      </c>
    </row>
    <row r="317" spans="1:11" ht="14.45" customHeight="1" x14ac:dyDescent="0.2">
      <c r="A317" s="821" t="s">
        <v>554</v>
      </c>
      <c r="B317" s="822" t="s">
        <v>555</v>
      </c>
      <c r="C317" s="825" t="s">
        <v>574</v>
      </c>
      <c r="D317" s="839" t="s">
        <v>575</v>
      </c>
      <c r="E317" s="825" t="s">
        <v>4385</v>
      </c>
      <c r="F317" s="839" t="s">
        <v>4386</v>
      </c>
      <c r="G317" s="825" t="s">
        <v>4489</v>
      </c>
      <c r="H317" s="825" t="s">
        <v>4490</v>
      </c>
      <c r="I317" s="831">
        <v>0.57999998331069946</v>
      </c>
      <c r="J317" s="831">
        <v>600</v>
      </c>
      <c r="K317" s="832">
        <v>348</v>
      </c>
    </row>
    <row r="318" spans="1:11" ht="14.45" customHeight="1" x14ac:dyDescent="0.2">
      <c r="A318" s="821" t="s">
        <v>554</v>
      </c>
      <c r="B318" s="822" t="s">
        <v>555</v>
      </c>
      <c r="C318" s="825" t="s">
        <v>574</v>
      </c>
      <c r="D318" s="839" t="s">
        <v>575</v>
      </c>
      <c r="E318" s="825" t="s">
        <v>4385</v>
      </c>
      <c r="F318" s="839" t="s">
        <v>4386</v>
      </c>
      <c r="G318" s="825" t="s">
        <v>4493</v>
      </c>
      <c r="H318" s="825" t="s">
        <v>4494</v>
      </c>
      <c r="I318" s="831">
        <v>8.8400001525878906</v>
      </c>
      <c r="J318" s="831">
        <v>12</v>
      </c>
      <c r="K318" s="832">
        <v>106.08000183105469</v>
      </c>
    </row>
    <row r="319" spans="1:11" ht="14.45" customHeight="1" x14ac:dyDescent="0.2">
      <c r="A319" s="821" t="s">
        <v>554</v>
      </c>
      <c r="B319" s="822" t="s">
        <v>555</v>
      </c>
      <c r="C319" s="825" t="s">
        <v>574</v>
      </c>
      <c r="D319" s="839" t="s">
        <v>575</v>
      </c>
      <c r="E319" s="825" t="s">
        <v>4385</v>
      </c>
      <c r="F319" s="839" t="s">
        <v>4386</v>
      </c>
      <c r="G319" s="825" t="s">
        <v>4495</v>
      </c>
      <c r="H319" s="825" t="s">
        <v>4496</v>
      </c>
      <c r="I319" s="831">
        <v>8.4700002670288086</v>
      </c>
      <c r="J319" s="831">
        <v>6960</v>
      </c>
      <c r="K319" s="832">
        <v>58951.19921875</v>
      </c>
    </row>
    <row r="320" spans="1:11" ht="14.45" customHeight="1" x14ac:dyDescent="0.2">
      <c r="A320" s="821" t="s">
        <v>554</v>
      </c>
      <c r="B320" s="822" t="s">
        <v>555</v>
      </c>
      <c r="C320" s="825" t="s">
        <v>574</v>
      </c>
      <c r="D320" s="839" t="s">
        <v>575</v>
      </c>
      <c r="E320" s="825" t="s">
        <v>4385</v>
      </c>
      <c r="F320" s="839" t="s">
        <v>4386</v>
      </c>
      <c r="G320" s="825" t="s">
        <v>4671</v>
      </c>
      <c r="H320" s="825" t="s">
        <v>4672</v>
      </c>
      <c r="I320" s="831">
        <v>1.5499999523162842</v>
      </c>
      <c r="J320" s="831">
        <v>100</v>
      </c>
      <c r="K320" s="832">
        <v>155</v>
      </c>
    </row>
    <row r="321" spans="1:11" ht="14.45" customHeight="1" x14ac:dyDescent="0.2">
      <c r="A321" s="821" t="s">
        <v>554</v>
      </c>
      <c r="B321" s="822" t="s">
        <v>555</v>
      </c>
      <c r="C321" s="825" t="s">
        <v>574</v>
      </c>
      <c r="D321" s="839" t="s">
        <v>575</v>
      </c>
      <c r="E321" s="825" t="s">
        <v>4385</v>
      </c>
      <c r="F321" s="839" t="s">
        <v>4386</v>
      </c>
      <c r="G321" s="825" t="s">
        <v>4499</v>
      </c>
      <c r="H321" s="825" t="s">
        <v>4500</v>
      </c>
      <c r="I321" s="831">
        <v>15.041666666666666</v>
      </c>
      <c r="J321" s="831">
        <v>175</v>
      </c>
      <c r="K321" s="832">
        <v>2632.25</v>
      </c>
    </row>
    <row r="322" spans="1:11" ht="14.45" customHeight="1" x14ac:dyDescent="0.2">
      <c r="A322" s="821" t="s">
        <v>554</v>
      </c>
      <c r="B322" s="822" t="s">
        <v>555</v>
      </c>
      <c r="C322" s="825" t="s">
        <v>574</v>
      </c>
      <c r="D322" s="839" t="s">
        <v>575</v>
      </c>
      <c r="E322" s="825" t="s">
        <v>4385</v>
      </c>
      <c r="F322" s="839" t="s">
        <v>4386</v>
      </c>
      <c r="G322" s="825" t="s">
        <v>4501</v>
      </c>
      <c r="H322" s="825" t="s">
        <v>4502</v>
      </c>
      <c r="I322" s="831">
        <v>6.2349998950958252</v>
      </c>
      <c r="J322" s="831">
        <v>100</v>
      </c>
      <c r="K322" s="832">
        <v>623.5</v>
      </c>
    </row>
    <row r="323" spans="1:11" ht="14.45" customHeight="1" x14ac:dyDescent="0.2">
      <c r="A323" s="821" t="s">
        <v>554</v>
      </c>
      <c r="B323" s="822" t="s">
        <v>555</v>
      </c>
      <c r="C323" s="825" t="s">
        <v>574</v>
      </c>
      <c r="D323" s="839" t="s">
        <v>575</v>
      </c>
      <c r="E323" s="825" t="s">
        <v>4385</v>
      </c>
      <c r="F323" s="839" t="s">
        <v>4386</v>
      </c>
      <c r="G323" s="825" t="s">
        <v>4673</v>
      </c>
      <c r="H323" s="825" t="s">
        <v>4674</v>
      </c>
      <c r="I323" s="831">
        <v>100.48000335693359</v>
      </c>
      <c r="J323" s="831">
        <v>2</v>
      </c>
      <c r="K323" s="832">
        <v>200.96000671386719</v>
      </c>
    </row>
    <row r="324" spans="1:11" ht="14.45" customHeight="1" x14ac:dyDescent="0.2">
      <c r="A324" s="821" t="s">
        <v>554</v>
      </c>
      <c r="B324" s="822" t="s">
        <v>555</v>
      </c>
      <c r="C324" s="825" t="s">
        <v>574</v>
      </c>
      <c r="D324" s="839" t="s">
        <v>575</v>
      </c>
      <c r="E324" s="825" t="s">
        <v>4385</v>
      </c>
      <c r="F324" s="839" t="s">
        <v>4386</v>
      </c>
      <c r="G324" s="825" t="s">
        <v>4503</v>
      </c>
      <c r="H324" s="825" t="s">
        <v>4504</v>
      </c>
      <c r="I324" s="831">
        <v>43.439998626708984</v>
      </c>
      <c r="J324" s="831">
        <v>2</v>
      </c>
      <c r="K324" s="832">
        <v>86.879997253417969</v>
      </c>
    </row>
    <row r="325" spans="1:11" ht="14.45" customHeight="1" x14ac:dyDescent="0.2">
      <c r="A325" s="821" t="s">
        <v>554</v>
      </c>
      <c r="B325" s="822" t="s">
        <v>555</v>
      </c>
      <c r="C325" s="825" t="s">
        <v>574</v>
      </c>
      <c r="D325" s="839" t="s">
        <v>575</v>
      </c>
      <c r="E325" s="825" t="s">
        <v>4385</v>
      </c>
      <c r="F325" s="839" t="s">
        <v>4386</v>
      </c>
      <c r="G325" s="825" t="s">
        <v>4505</v>
      </c>
      <c r="H325" s="825" t="s">
        <v>4506</v>
      </c>
      <c r="I325" s="831">
        <v>1.2100000381469727</v>
      </c>
      <c r="J325" s="831">
        <v>450</v>
      </c>
      <c r="K325" s="832">
        <v>544.5</v>
      </c>
    </row>
    <row r="326" spans="1:11" ht="14.45" customHeight="1" x14ac:dyDescent="0.2">
      <c r="A326" s="821" t="s">
        <v>554</v>
      </c>
      <c r="B326" s="822" t="s">
        <v>555</v>
      </c>
      <c r="C326" s="825" t="s">
        <v>574</v>
      </c>
      <c r="D326" s="839" t="s">
        <v>575</v>
      </c>
      <c r="E326" s="825" t="s">
        <v>4385</v>
      </c>
      <c r="F326" s="839" t="s">
        <v>4386</v>
      </c>
      <c r="G326" s="825" t="s">
        <v>4507</v>
      </c>
      <c r="H326" s="825" t="s">
        <v>4508</v>
      </c>
      <c r="I326" s="831">
        <v>5.8075000047683716</v>
      </c>
      <c r="J326" s="831">
        <v>2000</v>
      </c>
      <c r="K326" s="832">
        <v>11615</v>
      </c>
    </row>
    <row r="327" spans="1:11" ht="14.45" customHeight="1" x14ac:dyDescent="0.2">
      <c r="A327" s="821" t="s">
        <v>554</v>
      </c>
      <c r="B327" s="822" t="s">
        <v>555</v>
      </c>
      <c r="C327" s="825" t="s">
        <v>574</v>
      </c>
      <c r="D327" s="839" t="s">
        <v>575</v>
      </c>
      <c r="E327" s="825" t="s">
        <v>4385</v>
      </c>
      <c r="F327" s="839" t="s">
        <v>4386</v>
      </c>
      <c r="G327" s="825" t="s">
        <v>4509</v>
      </c>
      <c r="H327" s="825" t="s">
        <v>4510</v>
      </c>
      <c r="I327" s="831">
        <v>3.130000114440918</v>
      </c>
      <c r="J327" s="831">
        <v>200</v>
      </c>
      <c r="K327" s="832">
        <v>626</v>
      </c>
    </row>
    <row r="328" spans="1:11" ht="14.45" customHeight="1" x14ac:dyDescent="0.2">
      <c r="A328" s="821" t="s">
        <v>554</v>
      </c>
      <c r="B328" s="822" t="s">
        <v>555</v>
      </c>
      <c r="C328" s="825" t="s">
        <v>574</v>
      </c>
      <c r="D328" s="839" t="s">
        <v>575</v>
      </c>
      <c r="E328" s="825" t="s">
        <v>4385</v>
      </c>
      <c r="F328" s="839" t="s">
        <v>4386</v>
      </c>
      <c r="G328" s="825" t="s">
        <v>4511</v>
      </c>
      <c r="H328" s="825" t="s">
        <v>4512</v>
      </c>
      <c r="I328" s="831">
        <v>2.3715383823101339</v>
      </c>
      <c r="J328" s="831">
        <v>800</v>
      </c>
      <c r="K328" s="832">
        <v>1897.5</v>
      </c>
    </row>
    <row r="329" spans="1:11" ht="14.45" customHeight="1" x14ac:dyDescent="0.2">
      <c r="A329" s="821" t="s">
        <v>554</v>
      </c>
      <c r="B329" s="822" t="s">
        <v>555</v>
      </c>
      <c r="C329" s="825" t="s">
        <v>574</v>
      </c>
      <c r="D329" s="839" t="s">
        <v>575</v>
      </c>
      <c r="E329" s="825" t="s">
        <v>4385</v>
      </c>
      <c r="F329" s="839" t="s">
        <v>4386</v>
      </c>
      <c r="G329" s="825" t="s">
        <v>4513</v>
      </c>
      <c r="H329" s="825" t="s">
        <v>4514</v>
      </c>
      <c r="I329" s="831">
        <v>1.9900000095367432</v>
      </c>
      <c r="J329" s="831">
        <v>100</v>
      </c>
      <c r="K329" s="832">
        <v>199</v>
      </c>
    </row>
    <row r="330" spans="1:11" ht="14.45" customHeight="1" x14ac:dyDescent="0.2">
      <c r="A330" s="821" t="s">
        <v>554</v>
      </c>
      <c r="B330" s="822" t="s">
        <v>555</v>
      </c>
      <c r="C330" s="825" t="s">
        <v>574</v>
      </c>
      <c r="D330" s="839" t="s">
        <v>575</v>
      </c>
      <c r="E330" s="825" t="s">
        <v>4385</v>
      </c>
      <c r="F330" s="839" t="s">
        <v>4386</v>
      </c>
      <c r="G330" s="825" t="s">
        <v>4519</v>
      </c>
      <c r="H330" s="825" t="s">
        <v>4520</v>
      </c>
      <c r="I330" s="831">
        <v>2.69777782758077</v>
      </c>
      <c r="J330" s="831">
        <v>600</v>
      </c>
      <c r="K330" s="832">
        <v>1619</v>
      </c>
    </row>
    <row r="331" spans="1:11" ht="14.45" customHeight="1" x14ac:dyDescent="0.2">
      <c r="A331" s="821" t="s">
        <v>554</v>
      </c>
      <c r="B331" s="822" t="s">
        <v>555</v>
      </c>
      <c r="C331" s="825" t="s">
        <v>574</v>
      </c>
      <c r="D331" s="839" t="s">
        <v>575</v>
      </c>
      <c r="E331" s="825" t="s">
        <v>4385</v>
      </c>
      <c r="F331" s="839" t="s">
        <v>4386</v>
      </c>
      <c r="G331" s="825" t="s">
        <v>4675</v>
      </c>
      <c r="H331" s="825" t="s">
        <v>4676</v>
      </c>
      <c r="I331" s="831">
        <v>1.9249999523162842</v>
      </c>
      <c r="J331" s="831">
        <v>100</v>
      </c>
      <c r="K331" s="832">
        <v>192.5</v>
      </c>
    </row>
    <row r="332" spans="1:11" ht="14.45" customHeight="1" x14ac:dyDescent="0.2">
      <c r="A332" s="821" t="s">
        <v>554</v>
      </c>
      <c r="B332" s="822" t="s">
        <v>555</v>
      </c>
      <c r="C332" s="825" t="s">
        <v>574</v>
      </c>
      <c r="D332" s="839" t="s">
        <v>575</v>
      </c>
      <c r="E332" s="825" t="s">
        <v>4385</v>
      </c>
      <c r="F332" s="839" t="s">
        <v>4386</v>
      </c>
      <c r="G332" s="825" t="s">
        <v>4521</v>
      </c>
      <c r="H332" s="825" t="s">
        <v>4522</v>
      </c>
      <c r="I332" s="831">
        <v>3.0959999084472658</v>
      </c>
      <c r="J332" s="831">
        <v>250</v>
      </c>
      <c r="K332" s="832">
        <v>774</v>
      </c>
    </row>
    <row r="333" spans="1:11" ht="14.45" customHeight="1" x14ac:dyDescent="0.2">
      <c r="A333" s="821" t="s">
        <v>554</v>
      </c>
      <c r="B333" s="822" t="s">
        <v>555</v>
      </c>
      <c r="C333" s="825" t="s">
        <v>574</v>
      </c>
      <c r="D333" s="839" t="s">
        <v>575</v>
      </c>
      <c r="E333" s="825" t="s">
        <v>4385</v>
      </c>
      <c r="F333" s="839" t="s">
        <v>4386</v>
      </c>
      <c r="G333" s="825" t="s">
        <v>4523</v>
      </c>
      <c r="H333" s="825" t="s">
        <v>4524</v>
      </c>
      <c r="I333" s="831">
        <v>1.9249999523162842</v>
      </c>
      <c r="J333" s="831">
        <v>100</v>
      </c>
      <c r="K333" s="832">
        <v>192.5</v>
      </c>
    </row>
    <row r="334" spans="1:11" ht="14.45" customHeight="1" x14ac:dyDescent="0.2">
      <c r="A334" s="821" t="s">
        <v>554</v>
      </c>
      <c r="B334" s="822" t="s">
        <v>555</v>
      </c>
      <c r="C334" s="825" t="s">
        <v>574</v>
      </c>
      <c r="D334" s="839" t="s">
        <v>575</v>
      </c>
      <c r="E334" s="825" t="s">
        <v>4385</v>
      </c>
      <c r="F334" s="839" t="s">
        <v>4386</v>
      </c>
      <c r="G334" s="825" t="s">
        <v>4677</v>
      </c>
      <c r="H334" s="825" t="s">
        <v>4678</v>
      </c>
      <c r="I334" s="831">
        <v>4.429999828338623</v>
      </c>
      <c r="J334" s="831">
        <v>50</v>
      </c>
      <c r="K334" s="832">
        <v>221.5</v>
      </c>
    </row>
    <row r="335" spans="1:11" ht="14.45" customHeight="1" x14ac:dyDescent="0.2">
      <c r="A335" s="821" t="s">
        <v>554</v>
      </c>
      <c r="B335" s="822" t="s">
        <v>555</v>
      </c>
      <c r="C335" s="825" t="s">
        <v>574</v>
      </c>
      <c r="D335" s="839" t="s">
        <v>575</v>
      </c>
      <c r="E335" s="825" t="s">
        <v>4385</v>
      </c>
      <c r="F335" s="839" t="s">
        <v>4386</v>
      </c>
      <c r="G335" s="825" t="s">
        <v>4525</v>
      </c>
      <c r="H335" s="825" t="s">
        <v>4526</v>
      </c>
      <c r="I335" s="831">
        <v>2.1675000786781311</v>
      </c>
      <c r="J335" s="831">
        <v>200</v>
      </c>
      <c r="K335" s="832">
        <v>433.5</v>
      </c>
    </row>
    <row r="336" spans="1:11" ht="14.45" customHeight="1" x14ac:dyDescent="0.2">
      <c r="A336" s="821" t="s">
        <v>554</v>
      </c>
      <c r="B336" s="822" t="s">
        <v>555</v>
      </c>
      <c r="C336" s="825" t="s">
        <v>574</v>
      </c>
      <c r="D336" s="839" t="s">
        <v>575</v>
      </c>
      <c r="E336" s="825" t="s">
        <v>4385</v>
      </c>
      <c r="F336" s="839" t="s">
        <v>4386</v>
      </c>
      <c r="G336" s="825" t="s">
        <v>4529</v>
      </c>
      <c r="H336" s="825" t="s">
        <v>4530</v>
      </c>
      <c r="I336" s="831">
        <v>21.857499599456787</v>
      </c>
      <c r="J336" s="831">
        <v>90</v>
      </c>
      <c r="K336" s="832">
        <v>1985.699951171875</v>
      </c>
    </row>
    <row r="337" spans="1:11" ht="14.45" customHeight="1" x14ac:dyDescent="0.2">
      <c r="A337" s="821" t="s">
        <v>554</v>
      </c>
      <c r="B337" s="822" t="s">
        <v>555</v>
      </c>
      <c r="C337" s="825" t="s">
        <v>574</v>
      </c>
      <c r="D337" s="839" t="s">
        <v>575</v>
      </c>
      <c r="E337" s="825" t="s">
        <v>4385</v>
      </c>
      <c r="F337" s="839" t="s">
        <v>4386</v>
      </c>
      <c r="G337" s="825" t="s">
        <v>4531</v>
      </c>
      <c r="H337" s="825" t="s">
        <v>4532</v>
      </c>
      <c r="I337" s="831">
        <v>2.5133333206176758</v>
      </c>
      <c r="J337" s="831">
        <v>300</v>
      </c>
      <c r="K337" s="832">
        <v>754</v>
      </c>
    </row>
    <row r="338" spans="1:11" ht="14.45" customHeight="1" x14ac:dyDescent="0.2">
      <c r="A338" s="821" t="s">
        <v>554</v>
      </c>
      <c r="B338" s="822" t="s">
        <v>555</v>
      </c>
      <c r="C338" s="825" t="s">
        <v>574</v>
      </c>
      <c r="D338" s="839" t="s">
        <v>575</v>
      </c>
      <c r="E338" s="825" t="s">
        <v>4385</v>
      </c>
      <c r="F338" s="839" t="s">
        <v>4386</v>
      </c>
      <c r="G338" s="825" t="s">
        <v>4679</v>
      </c>
      <c r="H338" s="825" t="s">
        <v>4680</v>
      </c>
      <c r="I338" s="831">
        <v>2.6800000667572021</v>
      </c>
      <c r="J338" s="831">
        <v>50</v>
      </c>
      <c r="K338" s="832">
        <v>134</v>
      </c>
    </row>
    <row r="339" spans="1:11" ht="14.45" customHeight="1" x14ac:dyDescent="0.2">
      <c r="A339" s="821" t="s">
        <v>554</v>
      </c>
      <c r="B339" s="822" t="s">
        <v>555</v>
      </c>
      <c r="C339" s="825" t="s">
        <v>574</v>
      </c>
      <c r="D339" s="839" t="s">
        <v>575</v>
      </c>
      <c r="E339" s="825" t="s">
        <v>4385</v>
      </c>
      <c r="F339" s="839" t="s">
        <v>4386</v>
      </c>
      <c r="G339" s="825" t="s">
        <v>4533</v>
      </c>
      <c r="H339" s="825" t="s">
        <v>4534</v>
      </c>
      <c r="I339" s="831">
        <v>23.714999198913574</v>
      </c>
      <c r="J339" s="831">
        <v>20</v>
      </c>
      <c r="K339" s="832">
        <v>474.30000305175781</v>
      </c>
    </row>
    <row r="340" spans="1:11" ht="14.45" customHeight="1" x14ac:dyDescent="0.2">
      <c r="A340" s="821" t="s">
        <v>554</v>
      </c>
      <c r="B340" s="822" t="s">
        <v>555</v>
      </c>
      <c r="C340" s="825" t="s">
        <v>574</v>
      </c>
      <c r="D340" s="839" t="s">
        <v>575</v>
      </c>
      <c r="E340" s="825" t="s">
        <v>4385</v>
      </c>
      <c r="F340" s="839" t="s">
        <v>4386</v>
      </c>
      <c r="G340" s="825" t="s">
        <v>4533</v>
      </c>
      <c r="H340" s="825" t="s">
        <v>4535</v>
      </c>
      <c r="I340" s="831">
        <v>22.76166598002116</v>
      </c>
      <c r="J340" s="831">
        <v>60</v>
      </c>
      <c r="K340" s="832">
        <v>1365.7000122070313</v>
      </c>
    </row>
    <row r="341" spans="1:11" ht="14.45" customHeight="1" x14ac:dyDescent="0.2">
      <c r="A341" s="821" t="s">
        <v>554</v>
      </c>
      <c r="B341" s="822" t="s">
        <v>555</v>
      </c>
      <c r="C341" s="825" t="s">
        <v>574</v>
      </c>
      <c r="D341" s="839" t="s">
        <v>575</v>
      </c>
      <c r="E341" s="825" t="s">
        <v>4538</v>
      </c>
      <c r="F341" s="839" t="s">
        <v>4539</v>
      </c>
      <c r="G341" s="825" t="s">
        <v>4540</v>
      </c>
      <c r="H341" s="825" t="s">
        <v>4541</v>
      </c>
      <c r="I341" s="831">
        <v>10.166249990463257</v>
      </c>
      <c r="J341" s="831">
        <v>1800</v>
      </c>
      <c r="K341" s="832">
        <v>18301</v>
      </c>
    </row>
    <row r="342" spans="1:11" ht="14.45" customHeight="1" x14ac:dyDescent="0.2">
      <c r="A342" s="821" t="s">
        <v>554</v>
      </c>
      <c r="B342" s="822" t="s">
        <v>555</v>
      </c>
      <c r="C342" s="825" t="s">
        <v>574</v>
      </c>
      <c r="D342" s="839" t="s">
        <v>575</v>
      </c>
      <c r="E342" s="825" t="s">
        <v>4538</v>
      </c>
      <c r="F342" s="839" t="s">
        <v>4539</v>
      </c>
      <c r="G342" s="825" t="s">
        <v>4542</v>
      </c>
      <c r="H342" s="825" t="s">
        <v>4543</v>
      </c>
      <c r="I342" s="831">
        <v>7</v>
      </c>
      <c r="J342" s="831">
        <v>5</v>
      </c>
      <c r="K342" s="832">
        <v>35</v>
      </c>
    </row>
    <row r="343" spans="1:11" ht="14.45" customHeight="1" x14ac:dyDescent="0.2">
      <c r="A343" s="821" t="s">
        <v>554</v>
      </c>
      <c r="B343" s="822" t="s">
        <v>555</v>
      </c>
      <c r="C343" s="825" t="s">
        <v>574</v>
      </c>
      <c r="D343" s="839" t="s">
        <v>575</v>
      </c>
      <c r="E343" s="825" t="s">
        <v>4544</v>
      </c>
      <c r="F343" s="839" t="s">
        <v>4545</v>
      </c>
      <c r="G343" s="825" t="s">
        <v>4546</v>
      </c>
      <c r="H343" s="825" t="s">
        <v>4547</v>
      </c>
      <c r="I343" s="831">
        <v>0.30000001192092896</v>
      </c>
      <c r="J343" s="831">
        <v>200</v>
      </c>
      <c r="K343" s="832">
        <v>60</v>
      </c>
    </row>
    <row r="344" spans="1:11" ht="14.45" customHeight="1" x14ac:dyDescent="0.2">
      <c r="A344" s="821" t="s">
        <v>554</v>
      </c>
      <c r="B344" s="822" t="s">
        <v>555</v>
      </c>
      <c r="C344" s="825" t="s">
        <v>574</v>
      </c>
      <c r="D344" s="839" t="s">
        <v>575</v>
      </c>
      <c r="E344" s="825" t="s">
        <v>4544</v>
      </c>
      <c r="F344" s="839" t="s">
        <v>4545</v>
      </c>
      <c r="G344" s="825" t="s">
        <v>4554</v>
      </c>
      <c r="H344" s="825" t="s">
        <v>4555</v>
      </c>
      <c r="I344" s="831">
        <v>0.54375001788139343</v>
      </c>
      <c r="J344" s="831">
        <v>2100</v>
      </c>
      <c r="K344" s="832">
        <v>1141</v>
      </c>
    </row>
    <row r="345" spans="1:11" ht="14.45" customHeight="1" x14ac:dyDescent="0.2">
      <c r="A345" s="821" t="s">
        <v>554</v>
      </c>
      <c r="B345" s="822" t="s">
        <v>555</v>
      </c>
      <c r="C345" s="825" t="s">
        <v>574</v>
      </c>
      <c r="D345" s="839" t="s">
        <v>575</v>
      </c>
      <c r="E345" s="825" t="s">
        <v>4544</v>
      </c>
      <c r="F345" s="839" t="s">
        <v>4545</v>
      </c>
      <c r="G345" s="825" t="s">
        <v>4558</v>
      </c>
      <c r="H345" s="825" t="s">
        <v>4559</v>
      </c>
      <c r="I345" s="831">
        <v>1.8071428026471819</v>
      </c>
      <c r="J345" s="831">
        <v>900</v>
      </c>
      <c r="K345" s="832">
        <v>1626</v>
      </c>
    </row>
    <row r="346" spans="1:11" ht="14.45" customHeight="1" x14ac:dyDescent="0.2">
      <c r="A346" s="821" t="s">
        <v>554</v>
      </c>
      <c r="B346" s="822" t="s">
        <v>555</v>
      </c>
      <c r="C346" s="825" t="s">
        <v>574</v>
      </c>
      <c r="D346" s="839" t="s">
        <v>575</v>
      </c>
      <c r="E346" s="825" t="s">
        <v>4560</v>
      </c>
      <c r="F346" s="839" t="s">
        <v>4561</v>
      </c>
      <c r="G346" s="825" t="s">
        <v>4681</v>
      </c>
      <c r="H346" s="825" t="s">
        <v>4682</v>
      </c>
      <c r="I346" s="831">
        <v>7.0199999809265137</v>
      </c>
      <c r="J346" s="831">
        <v>30</v>
      </c>
      <c r="K346" s="832">
        <v>210.60000610351563</v>
      </c>
    </row>
    <row r="347" spans="1:11" ht="14.45" customHeight="1" x14ac:dyDescent="0.2">
      <c r="A347" s="821" t="s">
        <v>554</v>
      </c>
      <c r="B347" s="822" t="s">
        <v>555</v>
      </c>
      <c r="C347" s="825" t="s">
        <v>574</v>
      </c>
      <c r="D347" s="839" t="s">
        <v>575</v>
      </c>
      <c r="E347" s="825" t="s">
        <v>4560</v>
      </c>
      <c r="F347" s="839" t="s">
        <v>4561</v>
      </c>
      <c r="G347" s="825" t="s">
        <v>4562</v>
      </c>
      <c r="H347" s="825" t="s">
        <v>4563</v>
      </c>
      <c r="I347" s="831">
        <v>7.0199999809265137</v>
      </c>
      <c r="J347" s="831">
        <v>20</v>
      </c>
      <c r="K347" s="832">
        <v>140.39999389648438</v>
      </c>
    </row>
    <row r="348" spans="1:11" ht="14.45" customHeight="1" x14ac:dyDescent="0.2">
      <c r="A348" s="821" t="s">
        <v>554</v>
      </c>
      <c r="B348" s="822" t="s">
        <v>555</v>
      </c>
      <c r="C348" s="825" t="s">
        <v>574</v>
      </c>
      <c r="D348" s="839" t="s">
        <v>575</v>
      </c>
      <c r="E348" s="825" t="s">
        <v>4560</v>
      </c>
      <c r="F348" s="839" t="s">
        <v>4561</v>
      </c>
      <c r="G348" s="825" t="s">
        <v>4683</v>
      </c>
      <c r="H348" s="825" t="s">
        <v>4684</v>
      </c>
      <c r="I348" s="831">
        <v>7.0199999809265137</v>
      </c>
      <c r="J348" s="831">
        <v>30</v>
      </c>
      <c r="K348" s="832">
        <v>210.59999084472656</v>
      </c>
    </row>
    <row r="349" spans="1:11" ht="14.45" customHeight="1" x14ac:dyDescent="0.2">
      <c r="A349" s="821" t="s">
        <v>554</v>
      </c>
      <c r="B349" s="822" t="s">
        <v>555</v>
      </c>
      <c r="C349" s="825" t="s">
        <v>574</v>
      </c>
      <c r="D349" s="839" t="s">
        <v>575</v>
      </c>
      <c r="E349" s="825" t="s">
        <v>4560</v>
      </c>
      <c r="F349" s="839" t="s">
        <v>4561</v>
      </c>
      <c r="G349" s="825" t="s">
        <v>4566</v>
      </c>
      <c r="H349" s="825" t="s">
        <v>4567</v>
      </c>
      <c r="I349" s="831">
        <v>0.73499999443689978</v>
      </c>
      <c r="J349" s="831">
        <v>18000</v>
      </c>
      <c r="K349" s="832">
        <v>13660</v>
      </c>
    </row>
    <row r="350" spans="1:11" ht="14.45" customHeight="1" x14ac:dyDescent="0.2">
      <c r="A350" s="821" t="s">
        <v>554</v>
      </c>
      <c r="B350" s="822" t="s">
        <v>555</v>
      </c>
      <c r="C350" s="825" t="s">
        <v>574</v>
      </c>
      <c r="D350" s="839" t="s">
        <v>575</v>
      </c>
      <c r="E350" s="825" t="s">
        <v>4560</v>
      </c>
      <c r="F350" s="839" t="s">
        <v>4561</v>
      </c>
      <c r="G350" s="825" t="s">
        <v>4568</v>
      </c>
      <c r="H350" s="825" t="s">
        <v>4569</v>
      </c>
      <c r="I350" s="831">
        <v>0.73428572075707577</v>
      </c>
      <c r="J350" s="831">
        <v>42000</v>
      </c>
      <c r="K350" s="832">
        <v>30840</v>
      </c>
    </row>
    <row r="351" spans="1:11" ht="14.45" customHeight="1" x14ac:dyDescent="0.2">
      <c r="A351" s="821" t="s">
        <v>554</v>
      </c>
      <c r="B351" s="822" t="s">
        <v>555</v>
      </c>
      <c r="C351" s="825" t="s">
        <v>574</v>
      </c>
      <c r="D351" s="839" t="s">
        <v>575</v>
      </c>
      <c r="E351" s="825" t="s">
        <v>4560</v>
      </c>
      <c r="F351" s="839" t="s">
        <v>4561</v>
      </c>
      <c r="G351" s="825" t="s">
        <v>4570</v>
      </c>
      <c r="H351" s="825" t="s">
        <v>4571</v>
      </c>
      <c r="I351" s="831">
        <v>0.71999999455043251</v>
      </c>
      <c r="J351" s="831">
        <v>12000</v>
      </c>
      <c r="K351" s="832">
        <v>8670</v>
      </c>
    </row>
    <row r="352" spans="1:11" ht="14.45" customHeight="1" x14ac:dyDescent="0.2">
      <c r="A352" s="821" t="s">
        <v>554</v>
      </c>
      <c r="B352" s="822" t="s">
        <v>555</v>
      </c>
      <c r="C352" s="825" t="s">
        <v>574</v>
      </c>
      <c r="D352" s="839" t="s">
        <v>575</v>
      </c>
      <c r="E352" s="825" t="s">
        <v>4560</v>
      </c>
      <c r="F352" s="839" t="s">
        <v>4561</v>
      </c>
      <c r="G352" s="825" t="s">
        <v>4572</v>
      </c>
      <c r="H352" s="825" t="s">
        <v>4573</v>
      </c>
      <c r="I352" s="831">
        <v>0.74500000476837158</v>
      </c>
      <c r="J352" s="831">
        <v>3400</v>
      </c>
      <c r="K352" s="832">
        <v>2533</v>
      </c>
    </row>
    <row r="353" spans="1:11" ht="14.45" customHeight="1" x14ac:dyDescent="0.2">
      <c r="A353" s="821" t="s">
        <v>554</v>
      </c>
      <c r="B353" s="822" t="s">
        <v>555</v>
      </c>
      <c r="C353" s="825" t="s">
        <v>574</v>
      </c>
      <c r="D353" s="839" t="s">
        <v>575</v>
      </c>
      <c r="E353" s="825" t="s">
        <v>4560</v>
      </c>
      <c r="F353" s="839" t="s">
        <v>4561</v>
      </c>
      <c r="G353" s="825" t="s">
        <v>4566</v>
      </c>
      <c r="H353" s="825" t="s">
        <v>4574</v>
      </c>
      <c r="I353" s="831">
        <v>0.98000001907348633</v>
      </c>
      <c r="J353" s="831">
        <v>5000</v>
      </c>
      <c r="K353" s="832">
        <v>5030</v>
      </c>
    </row>
    <row r="354" spans="1:11" ht="14.45" customHeight="1" x14ac:dyDescent="0.2">
      <c r="A354" s="821" t="s">
        <v>554</v>
      </c>
      <c r="B354" s="822" t="s">
        <v>555</v>
      </c>
      <c r="C354" s="825" t="s">
        <v>574</v>
      </c>
      <c r="D354" s="839" t="s">
        <v>575</v>
      </c>
      <c r="E354" s="825" t="s">
        <v>4560</v>
      </c>
      <c r="F354" s="839" t="s">
        <v>4561</v>
      </c>
      <c r="G354" s="825" t="s">
        <v>4568</v>
      </c>
      <c r="H354" s="825" t="s">
        <v>4575</v>
      </c>
      <c r="I354" s="831">
        <v>1.1066666841506958</v>
      </c>
      <c r="J354" s="831">
        <v>10000</v>
      </c>
      <c r="K354" s="832">
        <v>10820</v>
      </c>
    </row>
    <row r="355" spans="1:11" ht="14.45" customHeight="1" x14ac:dyDescent="0.2">
      <c r="A355" s="821" t="s">
        <v>554</v>
      </c>
      <c r="B355" s="822" t="s">
        <v>555</v>
      </c>
      <c r="C355" s="825" t="s">
        <v>574</v>
      </c>
      <c r="D355" s="839" t="s">
        <v>575</v>
      </c>
      <c r="E355" s="825" t="s">
        <v>4560</v>
      </c>
      <c r="F355" s="839" t="s">
        <v>4561</v>
      </c>
      <c r="G355" s="825" t="s">
        <v>4570</v>
      </c>
      <c r="H355" s="825" t="s">
        <v>4576</v>
      </c>
      <c r="I355" s="831">
        <v>0.94499999284744263</v>
      </c>
      <c r="J355" s="831">
        <v>2600</v>
      </c>
      <c r="K355" s="832">
        <v>2514</v>
      </c>
    </row>
    <row r="356" spans="1:11" ht="14.45" customHeight="1" x14ac:dyDescent="0.2">
      <c r="A356" s="821" t="s">
        <v>554</v>
      </c>
      <c r="B356" s="822" t="s">
        <v>555</v>
      </c>
      <c r="C356" s="825" t="s">
        <v>574</v>
      </c>
      <c r="D356" s="839" t="s">
        <v>575</v>
      </c>
      <c r="E356" s="825" t="s">
        <v>4560</v>
      </c>
      <c r="F356" s="839" t="s">
        <v>4561</v>
      </c>
      <c r="G356" s="825" t="s">
        <v>4572</v>
      </c>
      <c r="H356" s="825" t="s">
        <v>4577</v>
      </c>
      <c r="I356" s="831">
        <v>1.3600000143051147</v>
      </c>
      <c r="J356" s="831">
        <v>170</v>
      </c>
      <c r="K356" s="832">
        <v>230.39999389648438</v>
      </c>
    </row>
    <row r="357" spans="1:11" ht="14.45" customHeight="1" x14ac:dyDescent="0.2">
      <c r="A357" s="821" t="s">
        <v>554</v>
      </c>
      <c r="B357" s="822" t="s">
        <v>555</v>
      </c>
      <c r="C357" s="825" t="s">
        <v>574</v>
      </c>
      <c r="D357" s="839" t="s">
        <v>575</v>
      </c>
      <c r="E357" s="825" t="s">
        <v>4582</v>
      </c>
      <c r="F357" s="839" t="s">
        <v>4583</v>
      </c>
      <c r="G357" s="825" t="s">
        <v>4584</v>
      </c>
      <c r="H357" s="825" t="s">
        <v>4585</v>
      </c>
      <c r="I357" s="831">
        <v>15.609999656677246</v>
      </c>
      <c r="J357" s="831">
        <v>1</v>
      </c>
      <c r="K357" s="832">
        <v>15.609999656677246</v>
      </c>
    </row>
    <row r="358" spans="1:11" ht="14.45" customHeight="1" x14ac:dyDescent="0.2">
      <c r="A358" s="821" t="s">
        <v>554</v>
      </c>
      <c r="B358" s="822" t="s">
        <v>555</v>
      </c>
      <c r="C358" s="825" t="s">
        <v>574</v>
      </c>
      <c r="D358" s="839" t="s">
        <v>575</v>
      </c>
      <c r="E358" s="825" t="s">
        <v>4582</v>
      </c>
      <c r="F358" s="839" t="s">
        <v>4583</v>
      </c>
      <c r="G358" s="825" t="s">
        <v>4586</v>
      </c>
      <c r="H358" s="825" t="s">
        <v>4587</v>
      </c>
      <c r="I358" s="831">
        <v>19.965999221801759</v>
      </c>
      <c r="J358" s="831">
        <v>29</v>
      </c>
      <c r="K358" s="832">
        <v>579.02999877929688</v>
      </c>
    </row>
    <row r="359" spans="1:11" ht="14.45" customHeight="1" x14ac:dyDescent="0.2">
      <c r="A359" s="821" t="s">
        <v>554</v>
      </c>
      <c r="B359" s="822" t="s">
        <v>555</v>
      </c>
      <c r="C359" s="825" t="s">
        <v>574</v>
      </c>
      <c r="D359" s="839" t="s">
        <v>575</v>
      </c>
      <c r="E359" s="825" t="s">
        <v>4582</v>
      </c>
      <c r="F359" s="839" t="s">
        <v>4583</v>
      </c>
      <c r="G359" s="825" t="s">
        <v>4588</v>
      </c>
      <c r="H359" s="825" t="s">
        <v>4589</v>
      </c>
      <c r="I359" s="831">
        <v>154.8800048828125</v>
      </c>
      <c r="J359" s="831">
        <v>2</v>
      </c>
      <c r="K359" s="832">
        <v>309.760009765625</v>
      </c>
    </row>
    <row r="360" spans="1:11" ht="14.45" customHeight="1" x14ac:dyDescent="0.2">
      <c r="A360" s="821" t="s">
        <v>554</v>
      </c>
      <c r="B360" s="822" t="s">
        <v>555</v>
      </c>
      <c r="C360" s="825" t="s">
        <v>574</v>
      </c>
      <c r="D360" s="839" t="s">
        <v>575</v>
      </c>
      <c r="E360" s="825" t="s">
        <v>4685</v>
      </c>
      <c r="F360" s="839" t="s">
        <v>4686</v>
      </c>
      <c r="G360" s="825" t="s">
        <v>4687</v>
      </c>
      <c r="H360" s="825" t="s">
        <v>4688</v>
      </c>
      <c r="I360" s="831">
        <v>305.1300048828125</v>
      </c>
      <c r="J360" s="831">
        <v>25</v>
      </c>
      <c r="K360" s="832">
        <v>7628.25</v>
      </c>
    </row>
    <row r="361" spans="1:11" ht="14.45" customHeight="1" x14ac:dyDescent="0.2">
      <c r="A361" s="821" t="s">
        <v>554</v>
      </c>
      <c r="B361" s="822" t="s">
        <v>555</v>
      </c>
      <c r="C361" s="825" t="s">
        <v>571</v>
      </c>
      <c r="D361" s="839" t="s">
        <v>572</v>
      </c>
      <c r="E361" s="825" t="s">
        <v>4226</v>
      </c>
      <c r="F361" s="839" t="s">
        <v>4227</v>
      </c>
      <c r="G361" s="825" t="s">
        <v>4618</v>
      </c>
      <c r="H361" s="825" t="s">
        <v>4619</v>
      </c>
      <c r="I361" s="831">
        <v>13.949999809265137</v>
      </c>
      <c r="J361" s="831">
        <v>8</v>
      </c>
      <c r="K361" s="832">
        <v>111.59999847412109</v>
      </c>
    </row>
    <row r="362" spans="1:11" ht="14.45" customHeight="1" x14ac:dyDescent="0.2">
      <c r="A362" s="821" t="s">
        <v>554</v>
      </c>
      <c r="B362" s="822" t="s">
        <v>555</v>
      </c>
      <c r="C362" s="825" t="s">
        <v>571</v>
      </c>
      <c r="D362" s="839" t="s">
        <v>572</v>
      </c>
      <c r="E362" s="825" t="s">
        <v>4385</v>
      </c>
      <c r="F362" s="839" t="s">
        <v>4386</v>
      </c>
      <c r="G362" s="825" t="s">
        <v>4415</v>
      </c>
      <c r="H362" s="825" t="s">
        <v>4416</v>
      </c>
      <c r="I362" s="831">
        <v>3.4900000095367432</v>
      </c>
      <c r="J362" s="831">
        <v>50</v>
      </c>
      <c r="K362" s="832">
        <v>174.5</v>
      </c>
    </row>
    <row r="363" spans="1:11" ht="14.45" customHeight="1" x14ac:dyDescent="0.2">
      <c r="A363" s="821" t="s">
        <v>554</v>
      </c>
      <c r="B363" s="822" t="s">
        <v>555</v>
      </c>
      <c r="C363" s="825" t="s">
        <v>571</v>
      </c>
      <c r="D363" s="839" t="s">
        <v>572</v>
      </c>
      <c r="E363" s="825" t="s">
        <v>4385</v>
      </c>
      <c r="F363" s="839" t="s">
        <v>4386</v>
      </c>
      <c r="G363" s="825" t="s">
        <v>4421</v>
      </c>
      <c r="H363" s="825" t="s">
        <v>4422</v>
      </c>
      <c r="I363" s="831">
        <v>17.979999542236328</v>
      </c>
      <c r="J363" s="831">
        <v>100</v>
      </c>
      <c r="K363" s="832">
        <v>1798</v>
      </c>
    </row>
    <row r="364" spans="1:11" ht="14.45" customHeight="1" x14ac:dyDescent="0.2">
      <c r="A364" s="821" t="s">
        <v>554</v>
      </c>
      <c r="B364" s="822" t="s">
        <v>555</v>
      </c>
      <c r="C364" s="825" t="s">
        <v>571</v>
      </c>
      <c r="D364" s="839" t="s">
        <v>572</v>
      </c>
      <c r="E364" s="825" t="s">
        <v>4385</v>
      </c>
      <c r="F364" s="839" t="s">
        <v>4386</v>
      </c>
      <c r="G364" s="825" t="s">
        <v>4445</v>
      </c>
      <c r="H364" s="825" t="s">
        <v>4446</v>
      </c>
      <c r="I364" s="831">
        <v>2.2999999523162842</v>
      </c>
      <c r="J364" s="831">
        <v>10</v>
      </c>
      <c r="K364" s="832">
        <v>23</v>
      </c>
    </row>
    <row r="365" spans="1:11" ht="14.45" customHeight="1" x14ac:dyDescent="0.2">
      <c r="A365" s="821" t="s">
        <v>554</v>
      </c>
      <c r="B365" s="822" t="s">
        <v>555</v>
      </c>
      <c r="C365" s="825" t="s">
        <v>571</v>
      </c>
      <c r="D365" s="839" t="s">
        <v>572</v>
      </c>
      <c r="E365" s="825" t="s">
        <v>4385</v>
      </c>
      <c r="F365" s="839" t="s">
        <v>4386</v>
      </c>
      <c r="G365" s="825" t="s">
        <v>4483</v>
      </c>
      <c r="H365" s="825" t="s">
        <v>4484</v>
      </c>
      <c r="I365" s="831">
        <v>0.82499998807907104</v>
      </c>
      <c r="J365" s="831">
        <v>400</v>
      </c>
      <c r="K365" s="832">
        <v>330</v>
      </c>
    </row>
    <row r="366" spans="1:11" ht="14.45" customHeight="1" x14ac:dyDescent="0.2">
      <c r="A366" s="821" t="s">
        <v>554</v>
      </c>
      <c r="B366" s="822" t="s">
        <v>555</v>
      </c>
      <c r="C366" s="825" t="s">
        <v>571</v>
      </c>
      <c r="D366" s="839" t="s">
        <v>572</v>
      </c>
      <c r="E366" s="825" t="s">
        <v>4385</v>
      </c>
      <c r="F366" s="839" t="s">
        <v>4386</v>
      </c>
      <c r="G366" s="825" t="s">
        <v>4511</v>
      </c>
      <c r="H366" s="825" t="s">
        <v>4512</v>
      </c>
      <c r="I366" s="831">
        <v>2.369999885559082</v>
      </c>
      <c r="J366" s="831">
        <v>50</v>
      </c>
      <c r="K366" s="832">
        <v>118.5</v>
      </c>
    </row>
    <row r="367" spans="1:11" ht="14.45" customHeight="1" x14ac:dyDescent="0.2">
      <c r="A367" s="821" t="s">
        <v>554</v>
      </c>
      <c r="B367" s="822" t="s">
        <v>555</v>
      </c>
      <c r="C367" s="825" t="s">
        <v>571</v>
      </c>
      <c r="D367" s="839" t="s">
        <v>572</v>
      </c>
      <c r="E367" s="825" t="s">
        <v>4385</v>
      </c>
      <c r="F367" s="839" t="s">
        <v>4386</v>
      </c>
      <c r="G367" s="825" t="s">
        <v>4513</v>
      </c>
      <c r="H367" s="825" t="s">
        <v>4514</v>
      </c>
      <c r="I367" s="831">
        <v>1.9900000095367432</v>
      </c>
      <c r="J367" s="831">
        <v>100</v>
      </c>
      <c r="K367" s="832">
        <v>199</v>
      </c>
    </row>
    <row r="368" spans="1:11" ht="14.45" customHeight="1" x14ac:dyDescent="0.2">
      <c r="A368" s="821" t="s">
        <v>554</v>
      </c>
      <c r="B368" s="822" t="s">
        <v>555</v>
      </c>
      <c r="C368" s="825" t="s">
        <v>571</v>
      </c>
      <c r="D368" s="839" t="s">
        <v>572</v>
      </c>
      <c r="E368" s="825" t="s">
        <v>4385</v>
      </c>
      <c r="F368" s="839" t="s">
        <v>4386</v>
      </c>
      <c r="G368" s="825" t="s">
        <v>4517</v>
      </c>
      <c r="H368" s="825" t="s">
        <v>4518</v>
      </c>
      <c r="I368" s="831">
        <v>1.8999999761581421</v>
      </c>
      <c r="J368" s="831">
        <v>20</v>
      </c>
      <c r="K368" s="832">
        <v>38</v>
      </c>
    </row>
    <row r="369" spans="1:11" ht="14.45" customHeight="1" x14ac:dyDescent="0.2">
      <c r="A369" s="821" t="s">
        <v>554</v>
      </c>
      <c r="B369" s="822" t="s">
        <v>555</v>
      </c>
      <c r="C369" s="825" t="s">
        <v>571</v>
      </c>
      <c r="D369" s="839" t="s">
        <v>572</v>
      </c>
      <c r="E369" s="825" t="s">
        <v>4385</v>
      </c>
      <c r="F369" s="839" t="s">
        <v>4386</v>
      </c>
      <c r="G369" s="825" t="s">
        <v>4519</v>
      </c>
      <c r="H369" s="825" t="s">
        <v>4520</v>
      </c>
      <c r="I369" s="831">
        <v>2.7000000476837158</v>
      </c>
      <c r="J369" s="831">
        <v>100</v>
      </c>
      <c r="K369" s="832">
        <v>270</v>
      </c>
    </row>
    <row r="370" spans="1:11" ht="14.45" customHeight="1" x14ac:dyDescent="0.2">
      <c r="A370" s="821" t="s">
        <v>554</v>
      </c>
      <c r="B370" s="822" t="s">
        <v>555</v>
      </c>
      <c r="C370" s="825" t="s">
        <v>571</v>
      </c>
      <c r="D370" s="839" t="s">
        <v>572</v>
      </c>
      <c r="E370" s="825" t="s">
        <v>4385</v>
      </c>
      <c r="F370" s="839" t="s">
        <v>4386</v>
      </c>
      <c r="G370" s="825" t="s">
        <v>4675</v>
      </c>
      <c r="H370" s="825" t="s">
        <v>4676</v>
      </c>
      <c r="I370" s="831">
        <v>1.9199999570846558</v>
      </c>
      <c r="J370" s="831">
        <v>50</v>
      </c>
      <c r="K370" s="832">
        <v>96</v>
      </c>
    </row>
    <row r="371" spans="1:11" ht="14.45" customHeight="1" x14ac:dyDescent="0.2">
      <c r="A371" s="821" t="s">
        <v>554</v>
      </c>
      <c r="B371" s="822" t="s">
        <v>555</v>
      </c>
      <c r="C371" s="825" t="s">
        <v>571</v>
      </c>
      <c r="D371" s="839" t="s">
        <v>572</v>
      </c>
      <c r="E371" s="825" t="s">
        <v>4385</v>
      </c>
      <c r="F371" s="839" t="s">
        <v>4386</v>
      </c>
      <c r="G371" s="825" t="s">
        <v>4521</v>
      </c>
      <c r="H371" s="825" t="s">
        <v>4522</v>
      </c>
      <c r="I371" s="831">
        <v>3.0933332443237305</v>
      </c>
      <c r="J371" s="831">
        <v>130</v>
      </c>
      <c r="K371" s="832">
        <v>402</v>
      </c>
    </row>
    <row r="372" spans="1:11" ht="14.45" customHeight="1" x14ac:dyDescent="0.2">
      <c r="A372" s="821" t="s">
        <v>554</v>
      </c>
      <c r="B372" s="822" t="s">
        <v>555</v>
      </c>
      <c r="C372" s="825" t="s">
        <v>571</v>
      </c>
      <c r="D372" s="839" t="s">
        <v>572</v>
      </c>
      <c r="E372" s="825" t="s">
        <v>4385</v>
      </c>
      <c r="F372" s="839" t="s">
        <v>4386</v>
      </c>
      <c r="G372" s="825" t="s">
        <v>4523</v>
      </c>
      <c r="H372" s="825" t="s">
        <v>4524</v>
      </c>
      <c r="I372" s="831">
        <v>1.9199999570846558</v>
      </c>
      <c r="J372" s="831">
        <v>50</v>
      </c>
      <c r="K372" s="832">
        <v>96</v>
      </c>
    </row>
    <row r="373" spans="1:11" ht="14.45" customHeight="1" x14ac:dyDescent="0.2">
      <c r="A373" s="821" t="s">
        <v>554</v>
      </c>
      <c r="B373" s="822" t="s">
        <v>555</v>
      </c>
      <c r="C373" s="825" t="s">
        <v>571</v>
      </c>
      <c r="D373" s="839" t="s">
        <v>572</v>
      </c>
      <c r="E373" s="825" t="s">
        <v>4385</v>
      </c>
      <c r="F373" s="839" t="s">
        <v>4386</v>
      </c>
      <c r="G373" s="825" t="s">
        <v>4525</v>
      </c>
      <c r="H373" s="825" t="s">
        <v>4526</v>
      </c>
      <c r="I373" s="831">
        <v>2.1700000762939453</v>
      </c>
      <c r="J373" s="831">
        <v>50</v>
      </c>
      <c r="K373" s="832">
        <v>108.5</v>
      </c>
    </row>
    <row r="374" spans="1:11" ht="14.45" customHeight="1" x14ac:dyDescent="0.2">
      <c r="A374" s="821" t="s">
        <v>554</v>
      </c>
      <c r="B374" s="822" t="s">
        <v>555</v>
      </c>
      <c r="C374" s="825" t="s">
        <v>571</v>
      </c>
      <c r="D374" s="839" t="s">
        <v>572</v>
      </c>
      <c r="E374" s="825" t="s">
        <v>4385</v>
      </c>
      <c r="F374" s="839" t="s">
        <v>4386</v>
      </c>
      <c r="G374" s="825" t="s">
        <v>4531</v>
      </c>
      <c r="H374" s="825" t="s">
        <v>4532</v>
      </c>
      <c r="I374" s="831">
        <v>2.5199999809265137</v>
      </c>
      <c r="J374" s="831">
        <v>100</v>
      </c>
      <c r="K374" s="832">
        <v>252</v>
      </c>
    </row>
    <row r="375" spans="1:11" ht="14.45" customHeight="1" x14ac:dyDescent="0.2">
      <c r="A375" s="821" t="s">
        <v>554</v>
      </c>
      <c r="B375" s="822" t="s">
        <v>555</v>
      </c>
      <c r="C375" s="825" t="s">
        <v>571</v>
      </c>
      <c r="D375" s="839" t="s">
        <v>572</v>
      </c>
      <c r="E375" s="825" t="s">
        <v>4538</v>
      </c>
      <c r="F375" s="839" t="s">
        <v>4539</v>
      </c>
      <c r="G375" s="825" t="s">
        <v>4540</v>
      </c>
      <c r="H375" s="825" t="s">
        <v>4541</v>
      </c>
      <c r="I375" s="831">
        <v>10.166666666666666</v>
      </c>
      <c r="J375" s="831">
        <v>350</v>
      </c>
      <c r="K375" s="832">
        <v>3559</v>
      </c>
    </row>
    <row r="376" spans="1:11" ht="14.45" customHeight="1" x14ac:dyDescent="0.2">
      <c r="A376" s="821" t="s">
        <v>554</v>
      </c>
      <c r="B376" s="822" t="s">
        <v>555</v>
      </c>
      <c r="C376" s="825" t="s">
        <v>571</v>
      </c>
      <c r="D376" s="839" t="s">
        <v>572</v>
      </c>
      <c r="E376" s="825" t="s">
        <v>4544</v>
      </c>
      <c r="F376" s="839" t="s">
        <v>4545</v>
      </c>
      <c r="G376" s="825" t="s">
        <v>4554</v>
      </c>
      <c r="H376" s="825" t="s">
        <v>4555</v>
      </c>
      <c r="I376" s="831">
        <v>0.55000001192092896</v>
      </c>
      <c r="J376" s="831">
        <v>200</v>
      </c>
      <c r="K376" s="832">
        <v>110</v>
      </c>
    </row>
    <row r="377" spans="1:11" ht="14.45" customHeight="1" thickBot="1" x14ac:dyDescent="0.25">
      <c r="A377" s="813" t="s">
        <v>554</v>
      </c>
      <c r="B377" s="814" t="s">
        <v>555</v>
      </c>
      <c r="C377" s="817" t="s">
        <v>571</v>
      </c>
      <c r="D377" s="840" t="s">
        <v>572</v>
      </c>
      <c r="E377" s="817" t="s">
        <v>4544</v>
      </c>
      <c r="F377" s="840" t="s">
        <v>4545</v>
      </c>
      <c r="G377" s="817" t="s">
        <v>4558</v>
      </c>
      <c r="H377" s="817" t="s">
        <v>4559</v>
      </c>
      <c r="I377" s="833">
        <v>1.7999999523162842</v>
      </c>
      <c r="J377" s="833">
        <v>100</v>
      </c>
      <c r="K377" s="834">
        <v>180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64929080-AE54-484E-B7FE-B1D9C7D1990C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46.616666666666667</v>
      </c>
      <c r="D6" s="491"/>
      <c r="E6" s="491"/>
      <c r="F6" s="490"/>
      <c r="G6" s="492">
        <f ca="1">SUM(Tabulka[05 h_vram])/2</f>
        <v>57449.84</v>
      </c>
      <c r="H6" s="491">
        <f ca="1">SUM(Tabulka[06 h_naduv])/2</f>
        <v>1337.1</v>
      </c>
      <c r="I6" s="491">
        <f ca="1">SUM(Tabulka[07 h_nadzk])/2</f>
        <v>305.5</v>
      </c>
      <c r="J6" s="490">
        <f ca="1">SUM(Tabulka[08 h_oon])/2</f>
        <v>556.5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656672</v>
      </c>
      <c r="N6" s="491">
        <f ca="1">SUM(Tabulka[12 m_oc])/2</f>
        <v>656672</v>
      </c>
      <c r="O6" s="490">
        <f ca="1">SUM(Tabulka[13 m_sk])/2</f>
        <v>18661568</v>
      </c>
      <c r="P6" s="489">
        <f ca="1">SUM(Tabulka[14_vzsk])/2</f>
        <v>13950</v>
      </c>
      <c r="Q6" s="489">
        <f ca="1">SUM(Tabulka[15_vzpl])/2</f>
        <v>35067.44868035191</v>
      </c>
      <c r="R6" s="488">
        <f ca="1">IF(Q6=0,0,P6/Q6)</f>
        <v>0.39780481685900648</v>
      </c>
      <c r="S6" s="487">
        <f ca="1">Q6-P6</f>
        <v>21117.44868035191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7020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1272.0999999999999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100895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100895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4239768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8" s="471">
        <f ca="1">IF(Tabulka[[#This Row],[15_vzpl]]=0,"",Tabulka[[#This Row],[14_vzsk]]/Tabulka[[#This Row],[15_vzpl]])</f>
        <v>0.68844501718213058</v>
      </c>
      <c r="S8" s="470">
        <f ca="1">IF(Tabulka[[#This Row],[15_vzpl]]-Tabulka[[#This Row],[14_vzsk]]=0,"",Tabulka[[#This Row],[15_vzpl]]-Tabulka[[#This Row],[14_vzsk]])</f>
        <v>5317.4486803519067</v>
      </c>
    </row>
    <row r="9" spans="1:19" x14ac:dyDescent="0.25">
      <c r="A9" s="469">
        <v>99</v>
      </c>
      <c r="B9" s="468" t="s">
        <v>4702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0.88888888888888884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561354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17067.448680351907</v>
      </c>
      <c r="R9" s="471">
        <f ca="1">IF(Tabulka[[#This Row],[15_vzpl]]=0,"",Tabulka[[#This Row],[14_vzsk]]/Tabulka[[#This Row],[15_vzpl]])</f>
        <v>0.68844501718213058</v>
      </c>
      <c r="S9" s="470">
        <f ca="1">IF(Tabulka[[#This Row],[15_vzpl]]-Tabulka[[#This Row],[14_vzsk]]=0,"",Tabulka[[#This Row],[15_vzpl]]-Tabulka[[#This Row],[14_vzsk]])</f>
        <v>5317.4486803519067</v>
      </c>
    </row>
    <row r="10" spans="1:19" x14ac:dyDescent="0.25">
      <c r="A10" s="469">
        <v>100</v>
      </c>
      <c r="B10" s="468" t="s">
        <v>4703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0.1111111111111111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56901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4704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5604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977.1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255.5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87765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87765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3621513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4690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40.416666666666664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49209.84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547668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547668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14185120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2" s="471">
        <f ca="1">IF(Tabulka[[#This Row],[15_vzpl]]=0,"",Tabulka[[#This Row],[14_vzsk]]/Tabulka[[#This Row],[15_vzpl]])</f>
        <v>0.12222222222222222</v>
      </c>
      <c r="S12" s="470">
        <f ca="1">IF(Tabulka[[#This Row],[15_vzpl]]-Tabulka[[#This Row],[14_vzsk]]=0,"",Tabulka[[#This Row],[15_vzpl]]-Tabulka[[#This Row],[14_vzsk]])</f>
        <v>15800</v>
      </c>
    </row>
    <row r="13" spans="1:19" x14ac:dyDescent="0.25">
      <c r="A13" s="469">
        <v>303</v>
      </c>
      <c r="B13" s="468" t="s">
        <v>4705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7808.34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2229695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R13" s="471">
        <f ca="1">IF(Tabulka[[#This Row],[15_vzpl]]=0,"",Tabulka[[#This Row],[14_vzsk]]/Tabulka[[#This Row],[15_vzpl]])</f>
        <v>0.12222222222222222</v>
      </c>
      <c r="S13" s="470">
        <f ca="1">IF(Tabulka[[#This Row],[15_vzpl]]-Tabulka[[#This Row],[14_vzsk]]=0,"",Tabulka[[#This Row],[15_vzpl]]-Tabulka[[#This Row],[14_vzsk]])</f>
        <v>15800</v>
      </c>
    </row>
    <row r="14" spans="1:19" x14ac:dyDescent="0.25">
      <c r="A14" s="469">
        <v>304</v>
      </c>
      <c r="B14" s="468" t="s">
        <v>4706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7485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89467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2725018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305</v>
      </c>
      <c r="B15" s="468" t="s">
        <v>4707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9168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178533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178533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3461469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424</v>
      </c>
      <c r="B16" s="468" t="s">
        <v>4708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2461.5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18115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18115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646332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636</v>
      </c>
      <c r="B17" s="468" t="s">
        <v>4709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10.555555555555555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12259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123911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123911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2895338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642</v>
      </c>
      <c r="B18" s="468" t="s">
        <v>4710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8.1111111111111107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10028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67594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67594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2227268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 t="s">
        <v>4691</v>
      </c>
      <c r="B19" s="468"/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236680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</v>
      </c>
      <c r="B20" s="468" t="s">
        <v>4711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236680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t="s">
        <v>295</v>
      </c>
    </row>
    <row r="22" spans="1:19" x14ac:dyDescent="0.25">
      <c r="A22" s="222" t="s">
        <v>201</v>
      </c>
    </row>
    <row r="23" spans="1:19" x14ac:dyDescent="0.25">
      <c r="A23" s="223" t="s">
        <v>265</v>
      </c>
    </row>
    <row r="24" spans="1:19" x14ac:dyDescent="0.25">
      <c r="A24" s="461" t="s">
        <v>264</v>
      </c>
    </row>
    <row r="25" spans="1:19" x14ac:dyDescent="0.25">
      <c r="A25" s="374" t="s">
        <v>233</v>
      </c>
    </row>
    <row r="26" spans="1:19" x14ac:dyDescent="0.25">
      <c r="A26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EEC21749-D304-4754-B7C6-BE7B7A56F660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2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4701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5.2</v>
      </c>
      <c r="F4" s="498"/>
      <c r="G4" s="498"/>
      <c r="H4" s="498"/>
      <c r="I4" s="498">
        <v>904</v>
      </c>
      <c r="J4" s="498">
        <v>133</v>
      </c>
      <c r="K4" s="498">
        <v>34</v>
      </c>
      <c r="L4" s="498">
        <v>103</v>
      </c>
      <c r="M4" s="498"/>
      <c r="N4" s="498"/>
      <c r="O4" s="498"/>
      <c r="P4" s="498"/>
      <c r="Q4" s="498">
        <v>457710</v>
      </c>
      <c r="R4" s="498"/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34</v>
      </c>
      <c r="L5">
        <v>55</v>
      </c>
      <c r="Q5">
        <v>73274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4.2</v>
      </c>
      <c r="I6">
        <v>720</v>
      </c>
      <c r="J6">
        <v>99</v>
      </c>
      <c r="K6">
        <v>34</v>
      </c>
      <c r="L6">
        <v>48</v>
      </c>
      <c r="Q6">
        <v>384436</v>
      </c>
    </row>
    <row r="7" spans="1:19" x14ac:dyDescent="0.25">
      <c r="A7" s="503" t="s">
        <v>214</v>
      </c>
      <c r="B7" s="502">
        <v>4</v>
      </c>
      <c r="C7">
        <v>1</v>
      </c>
      <c r="D7" t="s">
        <v>4690</v>
      </c>
      <c r="E7">
        <v>41</v>
      </c>
      <c r="I7">
        <v>5893.5</v>
      </c>
      <c r="Q7">
        <v>1531449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7</v>
      </c>
      <c r="I8">
        <v>922.5</v>
      </c>
      <c r="Q8">
        <v>250979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869</v>
      </c>
      <c r="Q9">
        <v>299126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1140</v>
      </c>
      <c r="Q10">
        <v>367752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205.5</v>
      </c>
      <c r="Q11">
        <v>66988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11</v>
      </c>
      <c r="I12">
        <v>1565.5</v>
      </c>
      <c r="Q12">
        <v>324029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8</v>
      </c>
      <c r="I13">
        <v>1191</v>
      </c>
      <c r="Q13">
        <v>222575</v>
      </c>
    </row>
    <row r="14" spans="1:19" x14ac:dyDescent="0.25">
      <c r="A14" s="505" t="s">
        <v>221</v>
      </c>
      <c r="B14" s="504">
        <v>11</v>
      </c>
      <c r="C14">
        <v>1</v>
      </c>
      <c r="D14" t="s">
        <v>4691</v>
      </c>
      <c r="E14">
        <v>1</v>
      </c>
      <c r="I14">
        <v>164</v>
      </c>
      <c r="Q14">
        <v>29106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164</v>
      </c>
      <c r="Q15">
        <v>29106</v>
      </c>
    </row>
    <row r="16" spans="1:19" x14ac:dyDescent="0.25">
      <c r="A16" s="501" t="s">
        <v>210</v>
      </c>
      <c r="B16" s="500">
        <v>2020</v>
      </c>
      <c r="C16" t="s">
        <v>4692</v>
      </c>
      <c r="E16">
        <v>47.2</v>
      </c>
      <c r="I16">
        <v>6961.5</v>
      </c>
      <c r="J16">
        <v>133</v>
      </c>
      <c r="K16">
        <v>34</v>
      </c>
      <c r="L16">
        <v>103</v>
      </c>
      <c r="Q16">
        <v>2018265</v>
      </c>
      <c r="S16">
        <v>3896.383186705767</v>
      </c>
    </row>
    <row r="17" spans="3:19" x14ac:dyDescent="0.25">
      <c r="C17">
        <v>2</v>
      </c>
      <c r="D17" t="s">
        <v>266</v>
      </c>
      <c r="E17">
        <v>5.2</v>
      </c>
      <c r="I17">
        <v>792</v>
      </c>
      <c r="J17">
        <v>141.19999999999999</v>
      </c>
      <c r="K17">
        <v>32</v>
      </c>
      <c r="L17">
        <v>67</v>
      </c>
      <c r="Q17">
        <v>458517</v>
      </c>
      <c r="R17">
        <v>5350</v>
      </c>
      <c r="S17">
        <v>1896.3831867057672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34</v>
      </c>
      <c r="L18">
        <v>43</v>
      </c>
      <c r="Q18">
        <v>68992</v>
      </c>
      <c r="R18">
        <v>5350</v>
      </c>
      <c r="S18">
        <v>1896.3831867057672</v>
      </c>
    </row>
    <row r="19" spans="3:19" x14ac:dyDescent="0.25">
      <c r="C19">
        <v>2</v>
      </c>
      <c r="D19">
        <v>101</v>
      </c>
      <c r="E19">
        <v>4.2</v>
      </c>
      <c r="I19">
        <v>632</v>
      </c>
      <c r="J19">
        <v>107.2</v>
      </c>
      <c r="K19">
        <v>32</v>
      </c>
      <c r="L19">
        <v>24</v>
      </c>
      <c r="Q19">
        <v>389525</v>
      </c>
    </row>
    <row r="20" spans="3:19" x14ac:dyDescent="0.25">
      <c r="C20">
        <v>2</v>
      </c>
      <c r="D20" t="s">
        <v>4690</v>
      </c>
      <c r="E20">
        <v>41</v>
      </c>
      <c r="I20">
        <v>5216.5</v>
      </c>
      <c r="O20">
        <v>3000</v>
      </c>
      <c r="P20">
        <v>3000</v>
      </c>
      <c r="Q20">
        <v>1511557</v>
      </c>
      <c r="R20">
        <v>2200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828</v>
      </c>
      <c r="Q21">
        <v>231632</v>
      </c>
      <c r="R21">
        <v>2200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676</v>
      </c>
      <c r="Q22">
        <v>287502</v>
      </c>
    </row>
    <row r="23" spans="3:19" x14ac:dyDescent="0.25">
      <c r="C23">
        <v>2</v>
      </c>
      <c r="D23">
        <v>305</v>
      </c>
      <c r="E23">
        <v>7</v>
      </c>
      <c r="I23">
        <v>952</v>
      </c>
      <c r="Q23">
        <v>367155</v>
      </c>
    </row>
    <row r="24" spans="3:19" x14ac:dyDescent="0.25">
      <c r="C24">
        <v>2</v>
      </c>
      <c r="D24">
        <v>424</v>
      </c>
      <c r="E24">
        <v>2</v>
      </c>
      <c r="I24">
        <v>288</v>
      </c>
      <c r="Q24">
        <v>68264</v>
      </c>
    </row>
    <row r="25" spans="3:19" x14ac:dyDescent="0.25">
      <c r="C25">
        <v>2</v>
      </c>
      <c r="D25">
        <v>636</v>
      </c>
      <c r="E25">
        <v>11</v>
      </c>
      <c r="I25">
        <v>1466</v>
      </c>
      <c r="Q25">
        <v>326534</v>
      </c>
    </row>
    <row r="26" spans="3:19" x14ac:dyDescent="0.25">
      <c r="C26">
        <v>2</v>
      </c>
      <c r="D26">
        <v>642</v>
      </c>
      <c r="E26">
        <v>8</v>
      </c>
      <c r="I26">
        <v>1006.5</v>
      </c>
      <c r="O26">
        <v>3000</v>
      </c>
      <c r="P26">
        <v>3000</v>
      </c>
      <c r="Q26">
        <v>230470</v>
      </c>
    </row>
    <row r="27" spans="3:19" x14ac:dyDescent="0.25">
      <c r="C27">
        <v>2</v>
      </c>
      <c r="D27" t="s">
        <v>4691</v>
      </c>
      <c r="E27">
        <v>1</v>
      </c>
      <c r="I27">
        <v>160</v>
      </c>
      <c r="Q27">
        <v>29020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29020</v>
      </c>
    </row>
    <row r="29" spans="3:19" x14ac:dyDescent="0.25">
      <c r="C29" t="s">
        <v>4693</v>
      </c>
      <c r="E29">
        <v>47.2</v>
      </c>
      <c r="I29">
        <v>6168.5</v>
      </c>
      <c r="J29">
        <v>141.19999999999999</v>
      </c>
      <c r="K29">
        <v>32</v>
      </c>
      <c r="L29">
        <v>67</v>
      </c>
      <c r="O29">
        <v>3000</v>
      </c>
      <c r="P29">
        <v>3000</v>
      </c>
      <c r="Q29">
        <v>1999094</v>
      </c>
      <c r="R29">
        <v>7550</v>
      </c>
      <c r="S29">
        <v>3896.383186705767</v>
      </c>
    </row>
    <row r="30" spans="3:19" x14ac:dyDescent="0.25">
      <c r="C30">
        <v>3</v>
      </c>
      <c r="D30" t="s">
        <v>266</v>
      </c>
      <c r="E30">
        <v>5.2</v>
      </c>
      <c r="I30">
        <v>824</v>
      </c>
      <c r="J30">
        <v>145.9</v>
      </c>
      <c r="K30">
        <v>32</v>
      </c>
      <c r="L30">
        <v>79</v>
      </c>
      <c r="Q30">
        <v>469608</v>
      </c>
      <c r="R30">
        <v>3600</v>
      </c>
      <c r="S30">
        <v>1896.3831867057672</v>
      </c>
    </row>
    <row r="31" spans="3:19" x14ac:dyDescent="0.25">
      <c r="C31">
        <v>3</v>
      </c>
      <c r="D31">
        <v>99</v>
      </c>
      <c r="E31">
        <v>1</v>
      </c>
      <c r="I31">
        <v>160</v>
      </c>
      <c r="J31">
        <v>34</v>
      </c>
      <c r="L31">
        <v>55</v>
      </c>
      <c r="Q31">
        <v>75429</v>
      </c>
      <c r="R31">
        <v>3600</v>
      </c>
      <c r="S31">
        <v>1896.3831867057672</v>
      </c>
    </row>
    <row r="32" spans="3:19" x14ac:dyDescent="0.25">
      <c r="C32">
        <v>3</v>
      </c>
      <c r="D32">
        <v>101</v>
      </c>
      <c r="E32">
        <v>4.2</v>
      </c>
      <c r="I32">
        <v>664</v>
      </c>
      <c r="J32">
        <v>111.9</v>
      </c>
      <c r="K32">
        <v>32</v>
      </c>
      <c r="L32">
        <v>24</v>
      </c>
      <c r="Q32">
        <v>394179</v>
      </c>
    </row>
    <row r="33" spans="3:19" x14ac:dyDescent="0.25">
      <c r="C33">
        <v>3</v>
      </c>
      <c r="D33" t="s">
        <v>4690</v>
      </c>
      <c r="E33">
        <v>41</v>
      </c>
      <c r="I33">
        <v>5374.5</v>
      </c>
      <c r="O33">
        <v>10810</v>
      </c>
      <c r="P33">
        <v>10810</v>
      </c>
      <c r="Q33">
        <v>1422911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846</v>
      </c>
      <c r="Q34">
        <v>240722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800</v>
      </c>
      <c r="O35">
        <v>2560</v>
      </c>
      <c r="P35">
        <v>2560</v>
      </c>
      <c r="Q35">
        <v>250205</v>
      </c>
    </row>
    <row r="36" spans="3:19" x14ac:dyDescent="0.25">
      <c r="C36">
        <v>3</v>
      </c>
      <c r="D36">
        <v>305</v>
      </c>
      <c r="E36">
        <v>7</v>
      </c>
      <c r="I36">
        <v>912</v>
      </c>
      <c r="O36">
        <v>7500</v>
      </c>
      <c r="P36">
        <v>7500</v>
      </c>
      <c r="Q36">
        <v>347741</v>
      </c>
    </row>
    <row r="37" spans="3:19" x14ac:dyDescent="0.25">
      <c r="C37">
        <v>3</v>
      </c>
      <c r="D37">
        <v>424</v>
      </c>
      <c r="E37">
        <v>2</v>
      </c>
      <c r="I37">
        <v>312</v>
      </c>
      <c r="Q37">
        <v>65595</v>
      </c>
    </row>
    <row r="38" spans="3:19" x14ac:dyDescent="0.25">
      <c r="C38">
        <v>3</v>
      </c>
      <c r="D38">
        <v>636</v>
      </c>
      <c r="E38">
        <v>11</v>
      </c>
      <c r="I38">
        <v>1498</v>
      </c>
      <c r="Q38">
        <v>301237</v>
      </c>
    </row>
    <row r="39" spans="3:19" x14ac:dyDescent="0.25">
      <c r="C39">
        <v>3</v>
      </c>
      <c r="D39">
        <v>642</v>
      </c>
      <c r="E39">
        <v>8</v>
      </c>
      <c r="I39">
        <v>1006.5</v>
      </c>
      <c r="O39">
        <v>750</v>
      </c>
      <c r="P39">
        <v>750</v>
      </c>
      <c r="Q39">
        <v>217411</v>
      </c>
    </row>
    <row r="40" spans="3:19" x14ac:dyDescent="0.25">
      <c r="C40">
        <v>3</v>
      </c>
      <c r="D40" t="s">
        <v>4691</v>
      </c>
      <c r="E40">
        <v>1</v>
      </c>
      <c r="I40">
        <v>84</v>
      </c>
      <c r="Q40">
        <v>14499</v>
      </c>
    </row>
    <row r="41" spans="3:19" x14ac:dyDescent="0.25">
      <c r="C41">
        <v>3</v>
      </c>
      <c r="D41">
        <v>30</v>
      </c>
      <c r="E41">
        <v>1</v>
      </c>
      <c r="I41">
        <v>84</v>
      </c>
      <c r="Q41">
        <v>14499</v>
      </c>
    </row>
    <row r="42" spans="3:19" x14ac:dyDescent="0.25">
      <c r="C42" t="s">
        <v>4694</v>
      </c>
      <c r="E42">
        <v>47.2</v>
      </c>
      <c r="I42">
        <v>6282.5</v>
      </c>
      <c r="J42">
        <v>145.9</v>
      </c>
      <c r="K42">
        <v>32</v>
      </c>
      <c r="L42">
        <v>79</v>
      </c>
      <c r="O42">
        <v>10810</v>
      </c>
      <c r="P42">
        <v>10810</v>
      </c>
      <c r="Q42">
        <v>1907018</v>
      </c>
      <c r="R42">
        <v>3600</v>
      </c>
      <c r="S42">
        <v>3896.383186705767</v>
      </c>
    </row>
    <row r="43" spans="3:19" x14ac:dyDescent="0.25">
      <c r="C43">
        <v>4</v>
      </c>
      <c r="D43" t="s">
        <v>266</v>
      </c>
      <c r="E43">
        <v>5.2</v>
      </c>
      <c r="I43">
        <v>832</v>
      </c>
      <c r="J43">
        <v>153.5</v>
      </c>
      <c r="K43">
        <v>32</v>
      </c>
      <c r="O43">
        <v>750</v>
      </c>
      <c r="P43">
        <v>750</v>
      </c>
      <c r="Q43">
        <v>452308</v>
      </c>
      <c r="R43">
        <v>2800</v>
      </c>
      <c r="S43">
        <v>1896.3831867057672</v>
      </c>
    </row>
    <row r="44" spans="3:19" x14ac:dyDescent="0.25">
      <c r="C44">
        <v>4</v>
      </c>
      <c r="D44">
        <v>99</v>
      </c>
      <c r="E44">
        <v>1</v>
      </c>
      <c r="I44">
        <v>144</v>
      </c>
      <c r="J44">
        <v>35</v>
      </c>
      <c r="Q44">
        <v>59901</v>
      </c>
      <c r="R44">
        <v>2800</v>
      </c>
      <c r="S44">
        <v>1896.3831867057672</v>
      </c>
    </row>
    <row r="45" spans="3:19" x14ac:dyDescent="0.25">
      <c r="C45">
        <v>4</v>
      </c>
      <c r="D45">
        <v>101</v>
      </c>
      <c r="E45">
        <v>4.2</v>
      </c>
      <c r="I45">
        <v>688</v>
      </c>
      <c r="J45">
        <v>118.5</v>
      </c>
      <c r="K45">
        <v>32</v>
      </c>
      <c r="O45">
        <v>750</v>
      </c>
      <c r="P45">
        <v>750</v>
      </c>
      <c r="Q45">
        <v>392407</v>
      </c>
    </row>
    <row r="46" spans="3:19" x14ac:dyDescent="0.25">
      <c r="C46">
        <v>4</v>
      </c>
      <c r="D46" t="s">
        <v>4690</v>
      </c>
      <c r="E46">
        <v>41</v>
      </c>
      <c r="I46">
        <v>5473.5</v>
      </c>
      <c r="J46">
        <v>16</v>
      </c>
      <c r="O46">
        <v>35810</v>
      </c>
      <c r="P46">
        <v>35810</v>
      </c>
      <c r="Q46">
        <v>1562205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804</v>
      </c>
      <c r="O47">
        <v>3060</v>
      </c>
      <c r="P47">
        <v>3060</v>
      </c>
      <c r="Q47">
        <v>234021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884</v>
      </c>
      <c r="J48">
        <v>8</v>
      </c>
      <c r="Q48">
        <v>296729</v>
      </c>
    </row>
    <row r="49" spans="3:19" x14ac:dyDescent="0.25">
      <c r="C49">
        <v>4</v>
      </c>
      <c r="D49">
        <v>305</v>
      </c>
      <c r="E49">
        <v>7</v>
      </c>
      <c r="I49">
        <v>988</v>
      </c>
      <c r="J49">
        <v>8</v>
      </c>
      <c r="Q49">
        <v>362463</v>
      </c>
    </row>
    <row r="50" spans="3:19" x14ac:dyDescent="0.25">
      <c r="C50">
        <v>4</v>
      </c>
      <c r="D50">
        <v>424</v>
      </c>
      <c r="E50">
        <v>2</v>
      </c>
      <c r="I50">
        <v>288</v>
      </c>
      <c r="Q50">
        <v>67008</v>
      </c>
    </row>
    <row r="51" spans="3:19" x14ac:dyDescent="0.25">
      <c r="C51">
        <v>4</v>
      </c>
      <c r="D51">
        <v>636</v>
      </c>
      <c r="E51">
        <v>11</v>
      </c>
      <c r="I51">
        <v>1417.5</v>
      </c>
      <c r="O51">
        <v>32000</v>
      </c>
      <c r="P51">
        <v>32000</v>
      </c>
      <c r="Q51">
        <v>364191</v>
      </c>
    </row>
    <row r="52" spans="3:19" x14ac:dyDescent="0.25">
      <c r="C52">
        <v>4</v>
      </c>
      <c r="D52">
        <v>642</v>
      </c>
      <c r="E52">
        <v>8</v>
      </c>
      <c r="I52">
        <v>1092</v>
      </c>
      <c r="O52">
        <v>750</v>
      </c>
      <c r="P52">
        <v>750</v>
      </c>
      <c r="Q52">
        <v>237793</v>
      </c>
    </row>
    <row r="53" spans="3:19" x14ac:dyDescent="0.25">
      <c r="C53">
        <v>4</v>
      </c>
      <c r="D53" t="s">
        <v>4691</v>
      </c>
      <c r="E53">
        <v>1</v>
      </c>
      <c r="I53">
        <v>152</v>
      </c>
      <c r="Q53">
        <v>25063</v>
      </c>
    </row>
    <row r="54" spans="3:19" x14ac:dyDescent="0.25">
      <c r="C54">
        <v>4</v>
      </c>
      <c r="D54">
        <v>30</v>
      </c>
      <c r="E54">
        <v>1</v>
      </c>
      <c r="I54">
        <v>152</v>
      </c>
      <c r="Q54">
        <v>25063</v>
      </c>
    </row>
    <row r="55" spans="3:19" x14ac:dyDescent="0.25">
      <c r="C55" t="s">
        <v>4695</v>
      </c>
      <c r="E55">
        <v>47.2</v>
      </c>
      <c r="I55">
        <v>6457.5</v>
      </c>
      <c r="J55">
        <v>169.5</v>
      </c>
      <c r="K55">
        <v>32</v>
      </c>
      <c r="O55">
        <v>36560</v>
      </c>
      <c r="P55">
        <v>36560</v>
      </c>
      <c r="Q55">
        <v>2039576</v>
      </c>
      <c r="R55">
        <v>2800</v>
      </c>
      <c r="S55">
        <v>3896.383186705767</v>
      </c>
    </row>
    <row r="56" spans="3:19" x14ac:dyDescent="0.25">
      <c r="C56">
        <v>5</v>
      </c>
      <c r="D56" t="s">
        <v>266</v>
      </c>
      <c r="E56">
        <v>5.2</v>
      </c>
      <c r="I56">
        <v>820</v>
      </c>
      <c r="J56">
        <v>135.5</v>
      </c>
      <c r="K56">
        <v>40</v>
      </c>
      <c r="L56">
        <v>63.5</v>
      </c>
      <c r="Q56">
        <v>464295</v>
      </c>
      <c r="S56">
        <v>1896.3831867057672</v>
      </c>
    </row>
    <row r="57" spans="3:19" x14ac:dyDescent="0.25">
      <c r="C57">
        <v>5</v>
      </c>
      <c r="D57">
        <v>99</v>
      </c>
      <c r="E57">
        <v>1</v>
      </c>
      <c r="I57">
        <v>168</v>
      </c>
      <c r="J57">
        <v>22</v>
      </c>
      <c r="Q57">
        <v>49910</v>
      </c>
      <c r="S57">
        <v>1896.3831867057672</v>
      </c>
    </row>
    <row r="58" spans="3:19" x14ac:dyDescent="0.25">
      <c r="C58">
        <v>5</v>
      </c>
      <c r="D58">
        <v>101</v>
      </c>
      <c r="E58">
        <v>4.2</v>
      </c>
      <c r="I58">
        <v>652</v>
      </c>
      <c r="J58">
        <v>113.5</v>
      </c>
      <c r="K58">
        <v>40</v>
      </c>
      <c r="L58">
        <v>63.5</v>
      </c>
      <c r="Q58">
        <v>414385</v>
      </c>
    </row>
    <row r="59" spans="3:19" x14ac:dyDescent="0.25">
      <c r="C59">
        <v>5</v>
      </c>
      <c r="D59" t="s">
        <v>4690</v>
      </c>
      <c r="E59">
        <v>40</v>
      </c>
      <c r="I59">
        <v>6340</v>
      </c>
      <c r="O59">
        <v>10060</v>
      </c>
      <c r="P59">
        <v>10060</v>
      </c>
      <c r="Q59">
        <v>1521246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1008</v>
      </c>
      <c r="O60">
        <v>5060</v>
      </c>
      <c r="P60">
        <v>5060</v>
      </c>
      <c r="Q60">
        <v>215312</v>
      </c>
      <c r="S60">
        <v>2000</v>
      </c>
    </row>
    <row r="61" spans="3:19" x14ac:dyDescent="0.25">
      <c r="C61">
        <v>5</v>
      </c>
      <c r="D61">
        <v>304</v>
      </c>
      <c r="E61">
        <v>6</v>
      </c>
      <c r="I61">
        <v>1000</v>
      </c>
      <c r="O61">
        <v>5000</v>
      </c>
      <c r="P61">
        <v>5000</v>
      </c>
      <c r="Q61">
        <v>316775</v>
      </c>
    </row>
    <row r="62" spans="3:19" x14ac:dyDescent="0.25">
      <c r="C62">
        <v>5</v>
      </c>
      <c r="D62">
        <v>305</v>
      </c>
      <c r="E62">
        <v>7</v>
      </c>
      <c r="I62">
        <v>1076</v>
      </c>
      <c r="Q62">
        <v>375372</v>
      </c>
    </row>
    <row r="63" spans="3:19" x14ac:dyDescent="0.25">
      <c r="C63">
        <v>5</v>
      </c>
      <c r="D63">
        <v>424</v>
      </c>
      <c r="E63">
        <v>2</v>
      </c>
      <c r="I63">
        <v>324</v>
      </c>
      <c r="Q63">
        <v>72919</v>
      </c>
    </row>
    <row r="64" spans="3:19" x14ac:dyDescent="0.25">
      <c r="C64">
        <v>5</v>
      </c>
      <c r="D64">
        <v>636</v>
      </c>
      <c r="E64">
        <v>10</v>
      </c>
      <c r="I64">
        <v>1636</v>
      </c>
      <c r="Q64">
        <v>287961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252907</v>
      </c>
    </row>
    <row r="66" spans="3:19" x14ac:dyDescent="0.25">
      <c r="C66">
        <v>5</v>
      </c>
      <c r="D66" t="s">
        <v>4691</v>
      </c>
      <c r="E66">
        <v>1</v>
      </c>
      <c r="I66">
        <v>120</v>
      </c>
      <c r="Q66">
        <v>20729</v>
      </c>
    </row>
    <row r="67" spans="3:19" x14ac:dyDescent="0.25">
      <c r="C67">
        <v>5</v>
      </c>
      <c r="D67">
        <v>30</v>
      </c>
      <c r="E67">
        <v>1</v>
      </c>
      <c r="I67">
        <v>120</v>
      </c>
      <c r="Q67">
        <v>20729</v>
      </c>
    </row>
    <row r="68" spans="3:19" x14ac:dyDescent="0.25">
      <c r="C68" t="s">
        <v>4696</v>
      </c>
      <c r="E68">
        <v>46.2</v>
      </c>
      <c r="I68">
        <v>7280</v>
      </c>
      <c r="J68">
        <v>135.5</v>
      </c>
      <c r="K68">
        <v>40</v>
      </c>
      <c r="L68">
        <v>63.5</v>
      </c>
      <c r="O68">
        <v>10060</v>
      </c>
      <c r="P68">
        <v>10060</v>
      </c>
      <c r="Q68">
        <v>2006270</v>
      </c>
      <c r="S68">
        <v>3896.383186705767</v>
      </c>
    </row>
    <row r="69" spans="3:19" x14ac:dyDescent="0.25">
      <c r="C69">
        <v>6</v>
      </c>
      <c r="D69" t="s">
        <v>266</v>
      </c>
      <c r="E69">
        <v>5.2</v>
      </c>
      <c r="I69">
        <v>664</v>
      </c>
      <c r="J69">
        <v>137</v>
      </c>
      <c r="K69">
        <v>32</v>
      </c>
      <c r="L69">
        <v>79</v>
      </c>
      <c r="Q69">
        <v>437332</v>
      </c>
      <c r="S69">
        <v>1896.3831867057672</v>
      </c>
    </row>
    <row r="70" spans="3:19" x14ac:dyDescent="0.25">
      <c r="C70">
        <v>6</v>
      </c>
      <c r="D70">
        <v>99</v>
      </c>
      <c r="E70">
        <v>1</v>
      </c>
      <c r="I70">
        <v>136</v>
      </c>
      <c r="J70">
        <v>34</v>
      </c>
      <c r="L70">
        <v>55</v>
      </c>
      <c r="Q70">
        <v>74902</v>
      </c>
      <c r="S70">
        <v>1896.3831867057672</v>
      </c>
    </row>
    <row r="71" spans="3:19" x14ac:dyDescent="0.25">
      <c r="C71">
        <v>6</v>
      </c>
      <c r="D71">
        <v>101</v>
      </c>
      <c r="E71">
        <v>4.2</v>
      </c>
      <c r="I71">
        <v>528</v>
      </c>
      <c r="J71">
        <v>103</v>
      </c>
      <c r="K71">
        <v>32</v>
      </c>
      <c r="L71">
        <v>24</v>
      </c>
      <c r="Q71">
        <v>362430</v>
      </c>
    </row>
    <row r="72" spans="3:19" x14ac:dyDescent="0.25">
      <c r="C72">
        <v>6</v>
      </c>
      <c r="D72" t="s">
        <v>4690</v>
      </c>
      <c r="E72">
        <v>40</v>
      </c>
      <c r="I72">
        <v>5844</v>
      </c>
      <c r="O72">
        <v>10060</v>
      </c>
      <c r="P72">
        <v>10060</v>
      </c>
      <c r="Q72">
        <v>1467783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924</v>
      </c>
      <c r="Q73">
        <v>204459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932</v>
      </c>
      <c r="Q74">
        <v>296522</v>
      </c>
    </row>
    <row r="75" spans="3:19" x14ac:dyDescent="0.25">
      <c r="C75">
        <v>6</v>
      </c>
      <c r="D75">
        <v>305</v>
      </c>
      <c r="E75">
        <v>7</v>
      </c>
      <c r="I75">
        <v>1160</v>
      </c>
      <c r="O75">
        <v>10060</v>
      </c>
      <c r="P75">
        <v>10060</v>
      </c>
      <c r="Q75">
        <v>377333</v>
      </c>
    </row>
    <row r="76" spans="3:19" x14ac:dyDescent="0.25">
      <c r="C76">
        <v>6</v>
      </c>
      <c r="D76">
        <v>424</v>
      </c>
      <c r="E76">
        <v>2</v>
      </c>
      <c r="I76">
        <v>288</v>
      </c>
      <c r="Q76">
        <v>71004</v>
      </c>
    </row>
    <row r="77" spans="3:19" x14ac:dyDescent="0.25">
      <c r="C77">
        <v>6</v>
      </c>
      <c r="D77">
        <v>636</v>
      </c>
      <c r="E77">
        <v>10</v>
      </c>
      <c r="I77">
        <v>1364</v>
      </c>
      <c r="Q77">
        <v>280958</v>
      </c>
    </row>
    <row r="78" spans="3:19" x14ac:dyDescent="0.25">
      <c r="C78">
        <v>6</v>
      </c>
      <c r="D78">
        <v>642</v>
      </c>
      <c r="E78">
        <v>8</v>
      </c>
      <c r="I78">
        <v>1176</v>
      </c>
      <c r="Q78">
        <v>237507</v>
      </c>
    </row>
    <row r="79" spans="3:19" x14ac:dyDescent="0.25">
      <c r="C79">
        <v>6</v>
      </c>
      <c r="D79" t="s">
        <v>4691</v>
      </c>
      <c r="E79">
        <v>1</v>
      </c>
      <c r="I79">
        <v>136</v>
      </c>
      <c r="Q79">
        <v>22425</v>
      </c>
    </row>
    <row r="80" spans="3:19" x14ac:dyDescent="0.25">
      <c r="C80">
        <v>6</v>
      </c>
      <c r="D80">
        <v>30</v>
      </c>
      <c r="E80">
        <v>1</v>
      </c>
      <c r="I80">
        <v>136</v>
      </c>
      <c r="Q80">
        <v>22425</v>
      </c>
    </row>
    <row r="81" spans="3:19" x14ac:dyDescent="0.25">
      <c r="C81" t="s">
        <v>4697</v>
      </c>
      <c r="E81">
        <v>46.2</v>
      </c>
      <c r="I81">
        <v>6644</v>
      </c>
      <c r="J81">
        <v>137</v>
      </c>
      <c r="K81">
        <v>32</v>
      </c>
      <c r="L81">
        <v>79</v>
      </c>
      <c r="O81">
        <v>10060</v>
      </c>
      <c r="P81">
        <v>10060</v>
      </c>
      <c r="Q81">
        <v>1927540</v>
      </c>
      <c r="S81">
        <v>3896.383186705767</v>
      </c>
    </row>
    <row r="82" spans="3:19" x14ac:dyDescent="0.25">
      <c r="C82">
        <v>7</v>
      </c>
      <c r="D82" t="s">
        <v>266</v>
      </c>
      <c r="E82">
        <v>5.2</v>
      </c>
      <c r="I82">
        <v>672</v>
      </c>
      <c r="J82">
        <v>133</v>
      </c>
      <c r="K82">
        <v>39.5</v>
      </c>
      <c r="L82">
        <v>79</v>
      </c>
      <c r="O82">
        <v>99395</v>
      </c>
      <c r="P82">
        <v>99395</v>
      </c>
      <c r="Q82">
        <v>590548</v>
      </c>
      <c r="S82">
        <v>1896.3831867057672</v>
      </c>
    </row>
    <row r="83" spans="3:19" x14ac:dyDescent="0.25">
      <c r="C83">
        <v>7</v>
      </c>
      <c r="D83">
        <v>99</v>
      </c>
      <c r="E83">
        <v>1</v>
      </c>
      <c r="I83">
        <v>152</v>
      </c>
      <c r="J83">
        <v>34</v>
      </c>
      <c r="L83">
        <v>55</v>
      </c>
      <c r="Q83">
        <v>87061</v>
      </c>
      <c r="S83">
        <v>1896.3831867057672</v>
      </c>
    </row>
    <row r="84" spans="3:19" x14ac:dyDescent="0.25">
      <c r="C84">
        <v>7</v>
      </c>
      <c r="D84">
        <v>100</v>
      </c>
      <c r="O84">
        <v>13130</v>
      </c>
      <c r="P84">
        <v>13130</v>
      </c>
    </row>
    <row r="85" spans="3:19" x14ac:dyDescent="0.25">
      <c r="C85">
        <v>7</v>
      </c>
      <c r="D85">
        <v>101</v>
      </c>
      <c r="E85">
        <v>4.2</v>
      </c>
      <c r="I85">
        <v>520</v>
      </c>
      <c r="J85">
        <v>99</v>
      </c>
      <c r="K85">
        <v>39.5</v>
      </c>
      <c r="L85">
        <v>24</v>
      </c>
      <c r="O85">
        <v>86265</v>
      </c>
      <c r="P85">
        <v>86265</v>
      </c>
      <c r="Q85">
        <v>503487</v>
      </c>
    </row>
    <row r="86" spans="3:19" x14ac:dyDescent="0.25">
      <c r="C86">
        <v>7</v>
      </c>
      <c r="D86" t="s">
        <v>4690</v>
      </c>
      <c r="E86">
        <v>40</v>
      </c>
      <c r="I86">
        <v>4696</v>
      </c>
      <c r="O86">
        <v>443120</v>
      </c>
      <c r="P86">
        <v>443120</v>
      </c>
      <c r="Q86">
        <v>2030493</v>
      </c>
      <c r="S86">
        <v>2000</v>
      </c>
    </row>
    <row r="87" spans="3:19" x14ac:dyDescent="0.25">
      <c r="C87">
        <v>7</v>
      </c>
      <c r="D87">
        <v>303</v>
      </c>
      <c r="E87">
        <v>6</v>
      </c>
      <c r="I87">
        <v>720</v>
      </c>
      <c r="O87">
        <v>61928</v>
      </c>
      <c r="P87">
        <v>61928</v>
      </c>
      <c r="Q87">
        <v>328069</v>
      </c>
      <c r="S87">
        <v>2000</v>
      </c>
    </row>
    <row r="88" spans="3:19" x14ac:dyDescent="0.25">
      <c r="C88">
        <v>7</v>
      </c>
      <c r="D88">
        <v>304</v>
      </c>
      <c r="E88">
        <v>6</v>
      </c>
      <c r="I88">
        <v>728</v>
      </c>
      <c r="O88">
        <v>81907</v>
      </c>
      <c r="P88">
        <v>81907</v>
      </c>
      <c r="Q88">
        <v>381176</v>
      </c>
    </row>
    <row r="89" spans="3:19" x14ac:dyDescent="0.25">
      <c r="C89">
        <v>7</v>
      </c>
      <c r="D89">
        <v>305</v>
      </c>
      <c r="E89">
        <v>7</v>
      </c>
      <c r="I89">
        <v>980</v>
      </c>
      <c r="O89">
        <v>131973</v>
      </c>
      <c r="P89">
        <v>131973</v>
      </c>
      <c r="Q89">
        <v>520390</v>
      </c>
    </row>
    <row r="90" spans="3:19" x14ac:dyDescent="0.25">
      <c r="C90">
        <v>7</v>
      </c>
      <c r="D90">
        <v>424</v>
      </c>
      <c r="E90">
        <v>2</v>
      </c>
      <c r="I90">
        <v>204</v>
      </c>
      <c r="O90">
        <v>17115</v>
      </c>
      <c r="P90">
        <v>17115</v>
      </c>
      <c r="Q90">
        <v>91031</v>
      </c>
    </row>
    <row r="91" spans="3:19" x14ac:dyDescent="0.25">
      <c r="C91">
        <v>7</v>
      </c>
      <c r="D91">
        <v>636</v>
      </c>
      <c r="E91">
        <v>11</v>
      </c>
      <c r="I91">
        <v>972</v>
      </c>
      <c r="O91">
        <v>88603</v>
      </c>
      <c r="P91">
        <v>88603</v>
      </c>
      <c r="Q91">
        <v>395838</v>
      </c>
    </row>
    <row r="92" spans="3:19" x14ac:dyDescent="0.25">
      <c r="C92">
        <v>7</v>
      </c>
      <c r="D92">
        <v>642</v>
      </c>
      <c r="E92">
        <v>8</v>
      </c>
      <c r="I92">
        <v>1092</v>
      </c>
      <c r="O92">
        <v>61594</v>
      </c>
      <c r="P92">
        <v>61594</v>
      </c>
      <c r="Q92">
        <v>313989</v>
      </c>
    </row>
    <row r="93" spans="3:19" x14ac:dyDescent="0.25">
      <c r="C93">
        <v>7</v>
      </c>
      <c r="D93" t="s">
        <v>4691</v>
      </c>
      <c r="E93">
        <v>1</v>
      </c>
      <c r="I93">
        <v>96</v>
      </c>
      <c r="O93">
        <v>8109</v>
      </c>
      <c r="P93">
        <v>8109</v>
      </c>
      <c r="Q93">
        <v>37964</v>
      </c>
    </row>
    <row r="94" spans="3:19" x14ac:dyDescent="0.25">
      <c r="C94">
        <v>7</v>
      </c>
      <c r="D94">
        <v>30</v>
      </c>
      <c r="E94">
        <v>1</v>
      </c>
      <c r="I94">
        <v>96</v>
      </c>
      <c r="O94">
        <v>8109</v>
      </c>
      <c r="P94">
        <v>8109</v>
      </c>
      <c r="Q94">
        <v>37964</v>
      </c>
    </row>
    <row r="95" spans="3:19" x14ac:dyDescent="0.25">
      <c r="C95" t="s">
        <v>4698</v>
      </c>
      <c r="E95">
        <v>46.2</v>
      </c>
      <c r="I95">
        <v>5464</v>
      </c>
      <c r="J95">
        <v>133</v>
      </c>
      <c r="K95">
        <v>39.5</v>
      </c>
      <c r="L95">
        <v>79</v>
      </c>
      <c r="O95">
        <v>550624</v>
      </c>
      <c r="P95">
        <v>550624</v>
      </c>
      <c r="Q95">
        <v>2659005</v>
      </c>
      <c r="S95">
        <v>3896.383186705767</v>
      </c>
    </row>
    <row r="96" spans="3:19" x14ac:dyDescent="0.25">
      <c r="C96">
        <v>8</v>
      </c>
      <c r="D96" t="s">
        <v>266</v>
      </c>
      <c r="E96">
        <v>5.2</v>
      </c>
      <c r="I96">
        <v>680</v>
      </c>
      <c r="J96">
        <v>156</v>
      </c>
      <c r="K96">
        <v>32</v>
      </c>
      <c r="L96">
        <v>46.5</v>
      </c>
      <c r="O96">
        <v>750</v>
      </c>
      <c r="P96">
        <v>750</v>
      </c>
      <c r="Q96">
        <v>463744</v>
      </c>
      <c r="S96">
        <v>1896.3831867057672</v>
      </c>
    </row>
    <row r="97" spans="3:19" x14ac:dyDescent="0.25">
      <c r="C97">
        <v>8</v>
      </c>
      <c r="D97">
        <v>99</v>
      </c>
      <c r="E97">
        <v>1</v>
      </c>
      <c r="I97">
        <v>144</v>
      </c>
      <c r="J97">
        <v>34</v>
      </c>
      <c r="L97">
        <v>22.5</v>
      </c>
      <c r="Q97">
        <v>67235</v>
      </c>
      <c r="S97">
        <v>1896.3831867057672</v>
      </c>
    </row>
    <row r="98" spans="3:19" x14ac:dyDescent="0.25">
      <c r="C98">
        <v>8</v>
      </c>
      <c r="D98">
        <v>101</v>
      </c>
      <c r="E98">
        <v>4.2</v>
      </c>
      <c r="I98">
        <v>536</v>
      </c>
      <c r="J98">
        <v>122</v>
      </c>
      <c r="K98">
        <v>32</v>
      </c>
      <c r="L98">
        <v>24</v>
      </c>
      <c r="O98">
        <v>750</v>
      </c>
      <c r="P98">
        <v>750</v>
      </c>
      <c r="Q98">
        <v>396509</v>
      </c>
    </row>
    <row r="99" spans="3:19" x14ac:dyDescent="0.25">
      <c r="C99">
        <v>8</v>
      </c>
      <c r="D99" t="s">
        <v>4690</v>
      </c>
      <c r="E99">
        <v>39.5</v>
      </c>
      <c r="I99">
        <v>4592.75</v>
      </c>
      <c r="J99">
        <v>49</v>
      </c>
      <c r="O99">
        <v>10000</v>
      </c>
      <c r="P99">
        <v>10000</v>
      </c>
      <c r="Q99">
        <v>1572717</v>
      </c>
      <c r="S99">
        <v>2000</v>
      </c>
    </row>
    <row r="100" spans="3:19" x14ac:dyDescent="0.25">
      <c r="C100">
        <v>8</v>
      </c>
      <c r="D100">
        <v>303</v>
      </c>
      <c r="E100">
        <v>6.5</v>
      </c>
      <c r="I100">
        <v>828.75</v>
      </c>
      <c r="J100">
        <v>29</v>
      </c>
      <c r="Q100">
        <v>273503</v>
      </c>
      <c r="S100">
        <v>2000</v>
      </c>
    </row>
    <row r="101" spans="3:19" x14ac:dyDescent="0.25">
      <c r="C101">
        <v>8</v>
      </c>
      <c r="D101">
        <v>304</v>
      </c>
      <c r="E101">
        <v>6</v>
      </c>
      <c r="I101">
        <v>700</v>
      </c>
      <c r="Q101">
        <v>296115</v>
      </c>
    </row>
    <row r="102" spans="3:19" x14ac:dyDescent="0.25">
      <c r="C102">
        <v>8</v>
      </c>
      <c r="D102">
        <v>305</v>
      </c>
      <c r="E102">
        <v>7</v>
      </c>
      <c r="I102">
        <v>836</v>
      </c>
      <c r="O102">
        <v>10000</v>
      </c>
      <c r="P102">
        <v>10000</v>
      </c>
      <c r="Q102">
        <v>373295</v>
      </c>
    </row>
    <row r="103" spans="3:19" x14ac:dyDescent="0.25">
      <c r="C103">
        <v>8</v>
      </c>
      <c r="D103">
        <v>424</v>
      </c>
      <c r="E103">
        <v>2</v>
      </c>
      <c r="I103">
        <v>240</v>
      </c>
      <c r="Q103">
        <v>72076</v>
      </c>
    </row>
    <row r="104" spans="3:19" x14ac:dyDescent="0.25">
      <c r="C104">
        <v>8</v>
      </c>
      <c r="D104">
        <v>636</v>
      </c>
      <c r="E104">
        <v>10</v>
      </c>
      <c r="I104">
        <v>1004</v>
      </c>
      <c r="J104">
        <v>20</v>
      </c>
      <c r="Q104">
        <v>315436</v>
      </c>
    </row>
    <row r="105" spans="3:19" x14ac:dyDescent="0.25">
      <c r="C105">
        <v>8</v>
      </c>
      <c r="D105">
        <v>642</v>
      </c>
      <c r="E105">
        <v>8</v>
      </c>
      <c r="I105">
        <v>984</v>
      </c>
      <c r="Q105">
        <v>242292</v>
      </c>
    </row>
    <row r="106" spans="3:19" x14ac:dyDescent="0.25">
      <c r="C106">
        <v>8</v>
      </c>
      <c r="D106" t="s">
        <v>4691</v>
      </c>
      <c r="E106">
        <v>1</v>
      </c>
      <c r="I106">
        <v>136</v>
      </c>
      <c r="Q106">
        <v>28844</v>
      </c>
    </row>
    <row r="107" spans="3:19" x14ac:dyDescent="0.25">
      <c r="C107">
        <v>8</v>
      </c>
      <c r="D107">
        <v>30</v>
      </c>
      <c r="E107">
        <v>1</v>
      </c>
      <c r="I107">
        <v>136</v>
      </c>
      <c r="Q107">
        <v>28844</v>
      </c>
    </row>
    <row r="108" spans="3:19" x14ac:dyDescent="0.25">
      <c r="C108" t="s">
        <v>4699</v>
      </c>
      <c r="E108">
        <v>45.7</v>
      </c>
      <c r="I108">
        <v>5408.75</v>
      </c>
      <c r="J108">
        <v>205</v>
      </c>
      <c r="K108">
        <v>32</v>
      </c>
      <c r="L108">
        <v>46.5</v>
      </c>
      <c r="O108">
        <v>10750</v>
      </c>
      <c r="P108">
        <v>10750</v>
      </c>
      <c r="Q108">
        <v>2065305</v>
      </c>
      <c r="S108">
        <v>3896.383186705767</v>
      </c>
    </row>
    <row r="109" spans="3:19" x14ac:dyDescent="0.25">
      <c r="C109">
        <v>9</v>
      </c>
      <c r="D109" t="s">
        <v>266</v>
      </c>
      <c r="E109">
        <v>5.2</v>
      </c>
      <c r="I109">
        <v>832</v>
      </c>
      <c r="J109">
        <v>137</v>
      </c>
      <c r="K109">
        <v>32</v>
      </c>
      <c r="L109">
        <v>39.5</v>
      </c>
      <c r="Q109">
        <v>445706</v>
      </c>
      <c r="S109">
        <v>1896.3831867057672</v>
      </c>
    </row>
    <row r="110" spans="3:19" x14ac:dyDescent="0.25">
      <c r="C110">
        <v>9</v>
      </c>
      <c r="D110">
        <v>99</v>
      </c>
      <c r="L110">
        <v>15.5</v>
      </c>
      <c r="Q110">
        <v>4650</v>
      </c>
      <c r="S110">
        <v>1896.3831867057672</v>
      </c>
    </row>
    <row r="111" spans="3:19" x14ac:dyDescent="0.25">
      <c r="C111">
        <v>9</v>
      </c>
      <c r="D111">
        <v>100</v>
      </c>
      <c r="E111">
        <v>1</v>
      </c>
      <c r="I111">
        <v>168</v>
      </c>
      <c r="J111">
        <v>34</v>
      </c>
      <c r="Q111">
        <v>56901</v>
      </c>
    </row>
    <row r="112" spans="3:19" x14ac:dyDescent="0.25">
      <c r="C112">
        <v>9</v>
      </c>
      <c r="D112">
        <v>101</v>
      </c>
      <c r="E112">
        <v>4.2</v>
      </c>
      <c r="I112">
        <v>664</v>
      </c>
      <c r="J112">
        <v>103</v>
      </c>
      <c r="K112">
        <v>32</v>
      </c>
      <c r="L112">
        <v>24</v>
      </c>
      <c r="Q112">
        <v>384155</v>
      </c>
    </row>
    <row r="113" spans="3:19" x14ac:dyDescent="0.25">
      <c r="C113">
        <v>9</v>
      </c>
      <c r="D113" t="s">
        <v>4690</v>
      </c>
      <c r="E113">
        <v>40.25</v>
      </c>
      <c r="I113">
        <v>5779.09</v>
      </c>
      <c r="O113">
        <v>24808</v>
      </c>
      <c r="P113">
        <v>24808</v>
      </c>
      <c r="Q113">
        <v>1564759</v>
      </c>
      <c r="S113">
        <v>2000</v>
      </c>
    </row>
    <row r="114" spans="3:19" x14ac:dyDescent="0.25">
      <c r="C114">
        <v>9</v>
      </c>
      <c r="D114">
        <v>303</v>
      </c>
      <c r="E114">
        <v>6.25</v>
      </c>
      <c r="I114">
        <v>927.09</v>
      </c>
      <c r="Q114">
        <v>250998</v>
      </c>
      <c r="S114">
        <v>2000</v>
      </c>
    </row>
    <row r="115" spans="3:19" x14ac:dyDescent="0.25">
      <c r="C115">
        <v>9</v>
      </c>
      <c r="D115">
        <v>304</v>
      </c>
      <c r="E115">
        <v>6</v>
      </c>
      <c r="I115">
        <v>896</v>
      </c>
      <c r="Q115">
        <v>300868</v>
      </c>
    </row>
    <row r="116" spans="3:19" x14ac:dyDescent="0.25">
      <c r="C116">
        <v>9</v>
      </c>
      <c r="D116">
        <v>305</v>
      </c>
      <c r="E116">
        <v>7</v>
      </c>
      <c r="I116">
        <v>1124</v>
      </c>
      <c r="O116">
        <v>19000</v>
      </c>
      <c r="P116">
        <v>19000</v>
      </c>
      <c r="Q116">
        <v>369968</v>
      </c>
    </row>
    <row r="117" spans="3:19" x14ac:dyDescent="0.25">
      <c r="C117">
        <v>9</v>
      </c>
      <c r="D117">
        <v>424</v>
      </c>
      <c r="E117">
        <v>2</v>
      </c>
      <c r="I117">
        <v>312</v>
      </c>
      <c r="O117">
        <v>1000</v>
      </c>
      <c r="P117">
        <v>1000</v>
      </c>
      <c r="Q117">
        <v>71447</v>
      </c>
    </row>
    <row r="118" spans="3:19" x14ac:dyDescent="0.25">
      <c r="C118">
        <v>9</v>
      </c>
      <c r="D118">
        <v>636</v>
      </c>
      <c r="E118">
        <v>10</v>
      </c>
      <c r="I118">
        <v>1336</v>
      </c>
      <c r="O118">
        <v>3308</v>
      </c>
      <c r="P118">
        <v>3308</v>
      </c>
      <c r="Q118">
        <v>299154</v>
      </c>
    </row>
    <row r="119" spans="3:19" x14ac:dyDescent="0.25">
      <c r="C119">
        <v>9</v>
      </c>
      <c r="D119">
        <v>642</v>
      </c>
      <c r="E119">
        <v>9</v>
      </c>
      <c r="I119">
        <v>1184</v>
      </c>
      <c r="O119">
        <v>1500</v>
      </c>
      <c r="P119">
        <v>1500</v>
      </c>
      <c r="Q119">
        <v>272324</v>
      </c>
    </row>
    <row r="120" spans="3:19" x14ac:dyDescent="0.25">
      <c r="C120">
        <v>9</v>
      </c>
      <c r="D120" t="s">
        <v>4691</v>
      </c>
      <c r="E120">
        <v>1</v>
      </c>
      <c r="I120">
        <v>172</v>
      </c>
      <c r="Q120">
        <v>29030</v>
      </c>
    </row>
    <row r="121" spans="3:19" x14ac:dyDescent="0.25">
      <c r="C121">
        <v>9</v>
      </c>
      <c r="D121">
        <v>30</v>
      </c>
      <c r="E121">
        <v>1</v>
      </c>
      <c r="I121">
        <v>172</v>
      </c>
      <c r="Q121">
        <v>29030</v>
      </c>
    </row>
    <row r="122" spans="3:19" x14ac:dyDescent="0.25">
      <c r="C122" t="s">
        <v>4700</v>
      </c>
      <c r="E122">
        <v>46.45</v>
      </c>
      <c r="I122">
        <v>6783.09</v>
      </c>
      <c r="J122">
        <v>137</v>
      </c>
      <c r="K122">
        <v>32</v>
      </c>
      <c r="L122">
        <v>39.5</v>
      </c>
      <c r="O122">
        <v>24808</v>
      </c>
      <c r="P122">
        <v>24808</v>
      </c>
      <c r="Q122">
        <v>2039495</v>
      </c>
      <c r="S122">
        <v>3896.383186705767</v>
      </c>
    </row>
  </sheetData>
  <hyperlinks>
    <hyperlink ref="A2" location="Obsah!A1" display="Zpět na Obsah  KL 01  1.-4.měsíc" xr:uid="{1EA523F5-3229-43AC-8FCA-05BCBE45EAAD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4717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195844.65999999997</v>
      </c>
      <c r="C3" s="344">
        <f t="shared" ref="C3:Z3" si="0">SUBTOTAL(9,C6:C1048576)</f>
        <v>8</v>
      </c>
      <c r="D3" s="344"/>
      <c r="E3" s="344">
        <f>SUBTOTAL(9,E6:E1048576)/4</f>
        <v>220906.62999999995</v>
      </c>
      <c r="F3" s="344"/>
      <c r="G3" s="344">
        <f t="shared" si="0"/>
        <v>6</v>
      </c>
      <c r="H3" s="344">
        <f>SUBTOTAL(9,H6:H1048576)/4</f>
        <v>169860.47</v>
      </c>
      <c r="I3" s="347">
        <f>IF(B3&lt;&gt;0,H3/B3,"")</f>
        <v>0.86732244831184069</v>
      </c>
      <c r="J3" s="345">
        <f>IF(E3&lt;&gt;0,H3/E3,"")</f>
        <v>0.76892427357205184</v>
      </c>
      <c r="K3" s="346">
        <f t="shared" si="0"/>
        <v>61271.359999999986</v>
      </c>
      <c r="L3" s="346"/>
      <c r="M3" s="344">
        <f t="shared" si="0"/>
        <v>3.8176536526216589</v>
      </c>
      <c r="N3" s="344">
        <f t="shared" si="0"/>
        <v>36635.660000000003</v>
      </c>
      <c r="O3" s="344"/>
      <c r="P3" s="344">
        <f t="shared" si="0"/>
        <v>3</v>
      </c>
      <c r="Q3" s="344">
        <f t="shared" si="0"/>
        <v>24943.02</v>
      </c>
      <c r="R3" s="347">
        <f>IF(K3&lt;&gt;0,Q3/K3,"")</f>
        <v>0.40709101283209653</v>
      </c>
      <c r="S3" s="347">
        <f>IF(N3&lt;&gt;0,Q3/N3,"")</f>
        <v>0.68083992481642197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4712</v>
      </c>
      <c r="B6" s="847">
        <v>195844.66</v>
      </c>
      <c r="C6" s="848">
        <v>1</v>
      </c>
      <c r="D6" s="848">
        <v>0.88654948925706756</v>
      </c>
      <c r="E6" s="847">
        <v>220906.63</v>
      </c>
      <c r="F6" s="848">
        <v>1.1279686155343731</v>
      </c>
      <c r="G6" s="848">
        <v>1</v>
      </c>
      <c r="H6" s="847">
        <v>169860.47000000003</v>
      </c>
      <c r="I6" s="848">
        <v>0.8673224483118408</v>
      </c>
      <c r="J6" s="848">
        <v>0.76892427357205184</v>
      </c>
      <c r="K6" s="847">
        <v>30635.679999999993</v>
      </c>
      <c r="L6" s="848">
        <v>1</v>
      </c>
      <c r="M6" s="848">
        <v>1.6724513766095652</v>
      </c>
      <c r="N6" s="847">
        <v>18317.830000000002</v>
      </c>
      <c r="O6" s="848">
        <v>0.59792470739999914</v>
      </c>
      <c r="P6" s="848">
        <v>1</v>
      </c>
      <c r="Q6" s="847">
        <v>12471.51</v>
      </c>
      <c r="R6" s="848">
        <v>0.40709101283209653</v>
      </c>
      <c r="S6" s="848">
        <v>0.68083992481642197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4713</v>
      </c>
      <c r="B7" s="850">
        <v>75661.679999999993</v>
      </c>
      <c r="C7" s="851">
        <v>1</v>
      </c>
      <c r="D7" s="851">
        <v>1.0269424573457124</v>
      </c>
      <c r="E7" s="850">
        <v>73676.650000000009</v>
      </c>
      <c r="F7" s="851">
        <v>0.97376439434070217</v>
      </c>
      <c r="G7" s="851">
        <v>1</v>
      </c>
      <c r="H7" s="850">
        <v>39839.800000000003</v>
      </c>
      <c r="I7" s="851">
        <v>0.52655188200949288</v>
      </c>
      <c r="J7" s="851">
        <v>0.54073848363083821</v>
      </c>
      <c r="K7" s="850">
        <v>303.10000000000002</v>
      </c>
      <c r="L7" s="851">
        <v>1</v>
      </c>
      <c r="M7" s="851">
        <v>0.4216632814891072</v>
      </c>
      <c r="N7" s="850">
        <v>718.81999999999994</v>
      </c>
      <c r="O7" s="851">
        <v>2.371560541075552</v>
      </c>
      <c r="P7" s="851">
        <v>1</v>
      </c>
      <c r="Q7" s="850">
        <v>294.44</v>
      </c>
      <c r="R7" s="851">
        <v>0.97142857142857131</v>
      </c>
      <c r="S7" s="851">
        <v>0.40961575916084697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4714</v>
      </c>
      <c r="B8" s="850">
        <v>120145.98000000001</v>
      </c>
      <c r="C8" s="851">
        <v>1</v>
      </c>
      <c r="D8" s="851">
        <v>0.81604290104501831</v>
      </c>
      <c r="E8" s="850">
        <v>147229.97999999998</v>
      </c>
      <c r="F8" s="851">
        <v>1.2254257695513406</v>
      </c>
      <c r="G8" s="851">
        <v>1</v>
      </c>
      <c r="H8" s="850">
        <v>130020.67000000001</v>
      </c>
      <c r="I8" s="851">
        <v>1.0821891002928272</v>
      </c>
      <c r="J8" s="851">
        <v>0.88311273288225689</v>
      </c>
      <c r="K8" s="850">
        <v>30332.579999999994</v>
      </c>
      <c r="L8" s="851">
        <v>1</v>
      </c>
      <c r="M8" s="851">
        <v>1.7235389945229869</v>
      </c>
      <c r="N8" s="850">
        <v>17599.010000000002</v>
      </c>
      <c r="O8" s="851">
        <v>0.58020155225833103</v>
      </c>
      <c r="P8" s="851">
        <v>1</v>
      </c>
      <c r="Q8" s="850">
        <v>12177.07</v>
      </c>
      <c r="R8" s="851">
        <v>0.40145183825444464</v>
      </c>
      <c r="S8" s="851">
        <v>0.6919178976544702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4715</v>
      </c>
      <c r="B9" s="850">
        <v>0</v>
      </c>
      <c r="C9" s="851"/>
      <c r="D9" s="851"/>
      <c r="E9" s="850"/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4716</v>
      </c>
      <c r="B10" s="853">
        <v>37</v>
      </c>
      <c r="C10" s="854">
        <v>1</v>
      </c>
      <c r="D10" s="854"/>
      <c r="E10" s="853"/>
      <c r="F10" s="854"/>
      <c r="G10" s="854"/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566</v>
      </c>
      <c r="B12" s="847">
        <v>0</v>
      </c>
      <c r="C12" s="848"/>
      <c r="D12" s="848"/>
      <c r="E12" s="847"/>
      <c r="F12" s="848"/>
      <c r="G12" s="848"/>
      <c r="H12" s="847"/>
      <c r="I12" s="848"/>
      <c r="J12" s="849"/>
    </row>
    <row r="13" spans="1:28" ht="14.45" customHeight="1" x14ac:dyDescent="0.25">
      <c r="A13" s="856" t="s">
        <v>4718</v>
      </c>
      <c r="B13" s="850">
        <v>0</v>
      </c>
      <c r="C13" s="851"/>
      <c r="D13" s="851"/>
      <c r="E13" s="850"/>
      <c r="F13" s="851"/>
      <c r="G13" s="851"/>
      <c r="H13" s="850"/>
      <c r="I13" s="851"/>
      <c r="J13" s="852"/>
    </row>
    <row r="14" spans="1:28" ht="14.45" customHeight="1" x14ac:dyDescent="0.25">
      <c r="A14" s="858" t="s">
        <v>571</v>
      </c>
      <c r="B14" s="859">
        <v>195807.65999999997</v>
      </c>
      <c r="C14" s="860">
        <v>1</v>
      </c>
      <c r="D14" s="860">
        <v>0.88638199767929138</v>
      </c>
      <c r="E14" s="859">
        <v>220906.62999999989</v>
      </c>
      <c r="F14" s="860">
        <v>1.1281817575471762</v>
      </c>
      <c r="G14" s="860">
        <v>1</v>
      </c>
      <c r="H14" s="859">
        <v>169860.46999999994</v>
      </c>
      <c r="I14" s="860">
        <v>0.86748633837920319</v>
      </c>
      <c r="J14" s="861">
        <v>0.76892427357205184</v>
      </c>
    </row>
    <row r="15" spans="1:28" ht="14.45" customHeight="1" x14ac:dyDescent="0.25">
      <c r="A15" s="856" t="s">
        <v>4719</v>
      </c>
      <c r="B15" s="850"/>
      <c r="C15" s="851"/>
      <c r="D15" s="851"/>
      <c r="E15" s="850">
        <v>1315</v>
      </c>
      <c r="F15" s="851"/>
      <c r="G15" s="851">
        <v>1</v>
      </c>
      <c r="H15" s="850">
        <v>1706</v>
      </c>
      <c r="I15" s="851"/>
      <c r="J15" s="852">
        <v>1.2973384030418251</v>
      </c>
    </row>
    <row r="16" spans="1:28" ht="14.45" customHeight="1" x14ac:dyDescent="0.25">
      <c r="A16" s="856" t="s">
        <v>4718</v>
      </c>
      <c r="B16" s="850">
        <v>195807.65999999997</v>
      </c>
      <c r="C16" s="851">
        <v>1</v>
      </c>
      <c r="D16" s="851">
        <v>0.89168999747394773</v>
      </c>
      <c r="E16" s="850">
        <v>219591.62999999989</v>
      </c>
      <c r="F16" s="851">
        <v>1.1214659835064671</v>
      </c>
      <c r="G16" s="851">
        <v>1</v>
      </c>
      <c r="H16" s="850">
        <v>168154.46999999994</v>
      </c>
      <c r="I16" s="851">
        <v>0.85877370681003984</v>
      </c>
      <c r="J16" s="852">
        <v>0.76575992445613716</v>
      </c>
    </row>
    <row r="17" spans="1:10" ht="14.45" customHeight="1" x14ac:dyDescent="0.25">
      <c r="A17" s="858" t="s">
        <v>574</v>
      </c>
      <c r="B17" s="859">
        <v>37</v>
      </c>
      <c r="C17" s="860">
        <v>1</v>
      </c>
      <c r="D17" s="860"/>
      <c r="E17" s="859"/>
      <c r="F17" s="860"/>
      <c r="G17" s="860"/>
      <c r="H17" s="859"/>
      <c r="I17" s="860"/>
      <c r="J17" s="861"/>
    </row>
    <row r="18" spans="1:10" ht="14.45" customHeight="1" thickBot="1" x14ac:dyDescent="0.3">
      <c r="A18" s="857" t="s">
        <v>4718</v>
      </c>
      <c r="B18" s="853">
        <v>37</v>
      </c>
      <c r="C18" s="854">
        <v>1</v>
      </c>
      <c r="D18" s="854"/>
      <c r="E18" s="853"/>
      <c r="F18" s="854"/>
      <c r="G18" s="854"/>
      <c r="H18" s="853"/>
      <c r="I18" s="854"/>
      <c r="J18" s="85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2962</v>
      </c>
    </row>
    <row r="21" spans="1:10" ht="14.45" customHeight="1" x14ac:dyDescent="0.2">
      <c r="A21" s="786" t="s">
        <v>4720</v>
      </c>
    </row>
    <row r="22" spans="1:10" ht="14.45" customHeight="1" x14ac:dyDescent="0.2">
      <c r="A22" s="786" t="s">
        <v>4721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69B20CB-415D-4028-895B-FCB8DDA4774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4732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1813</v>
      </c>
      <c r="C3" s="404">
        <f t="shared" si="0"/>
        <v>2235</v>
      </c>
      <c r="D3" s="438">
        <f t="shared" si="0"/>
        <v>1746</v>
      </c>
      <c r="E3" s="346">
        <f t="shared" si="0"/>
        <v>195844.66</v>
      </c>
      <c r="F3" s="344">
        <f t="shared" si="0"/>
        <v>220906.63</v>
      </c>
      <c r="G3" s="405">
        <f t="shared" si="0"/>
        <v>169860.47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4722</v>
      </c>
      <c r="B6" s="225"/>
      <c r="C6" s="225">
        <v>15</v>
      </c>
      <c r="D6" s="225"/>
      <c r="E6" s="863"/>
      <c r="F6" s="863">
        <v>662</v>
      </c>
      <c r="G6" s="864"/>
    </row>
    <row r="7" spans="1:7" ht="14.45" customHeight="1" x14ac:dyDescent="0.2">
      <c r="A7" s="836" t="s">
        <v>4723</v>
      </c>
      <c r="B7" s="831"/>
      <c r="C7" s="831">
        <v>1</v>
      </c>
      <c r="D7" s="831"/>
      <c r="E7" s="865"/>
      <c r="F7" s="865">
        <v>38</v>
      </c>
      <c r="G7" s="866"/>
    </row>
    <row r="8" spans="1:7" ht="14.45" customHeight="1" x14ac:dyDescent="0.2">
      <c r="A8" s="836" t="s">
        <v>2964</v>
      </c>
      <c r="B8" s="831"/>
      <c r="C8" s="831">
        <v>1</v>
      </c>
      <c r="D8" s="831">
        <v>23</v>
      </c>
      <c r="E8" s="865"/>
      <c r="F8" s="865">
        <v>61</v>
      </c>
      <c r="G8" s="866">
        <v>1454</v>
      </c>
    </row>
    <row r="9" spans="1:7" ht="14.45" customHeight="1" x14ac:dyDescent="0.2">
      <c r="A9" s="836" t="s">
        <v>4719</v>
      </c>
      <c r="B9" s="831"/>
      <c r="C9" s="831">
        <v>10</v>
      </c>
      <c r="D9" s="831">
        <v>8</v>
      </c>
      <c r="E9" s="865"/>
      <c r="F9" s="865">
        <v>1315</v>
      </c>
      <c r="G9" s="866">
        <v>1706</v>
      </c>
    </row>
    <row r="10" spans="1:7" ht="14.45" customHeight="1" x14ac:dyDescent="0.2">
      <c r="A10" s="836" t="s">
        <v>2965</v>
      </c>
      <c r="B10" s="831">
        <v>750</v>
      </c>
      <c r="C10" s="831">
        <v>1233</v>
      </c>
      <c r="D10" s="831">
        <v>1114</v>
      </c>
      <c r="E10" s="865">
        <v>91692.67</v>
      </c>
      <c r="F10" s="865">
        <v>141373.98000000001</v>
      </c>
      <c r="G10" s="866">
        <v>110783.34</v>
      </c>
    </row>
    <row r="11" spans="1:7" ht="14.45" customHeight="1" x14ac:dyDescent="0.2">
      <c r="A11" s="836" t="s">
        <v>2966</v>
      </c>
      <c r="B11" s="831">
        <v>6</v>
      </c>
      <c r="C11" s="831">
        <v>4</v>
      </c>
      <c r="D11" s="831">
        <v>6</v>
      </c>
      <c r="E11" s="865">
        <v>259</v>
      </c>
      <c r="F11" s="865">
        <v>152</v>
      </c>
      <c r="G11" s="866">
        <v>228</v>
      </c>
    </row>
    <row r="12" spans="1:7" ht="14.45" customHeight="1" x14ac:dyDescent="0.2">
      <c r="A12" s="836" t="s">
        <v>4724</v>
      </c>
      <c r="B12" s="831">
        <v>1</v>
      </c>
      <c r="C12" s="831"/>
      <c r="D12" s="831"/>
      <c r="E12" s="865">
        <v>37</v>
      </c>
      <c r="F12" s="865"/>
      <c r="G12" s="866"/>
    </row>
    <row r="13" spans="1:7" ht="14.45" customHeight="1" x14ac:dyDescent="0.2">
      <c r="A13" s="836" t="s">
        <v>2967</v>
      </c>
      <c r="B13" s="831">
        <v>87</v>
      </c>
      <c r="C13" s="831">
        <v>123</v>
      </c>
      <c r="D13" s="831">
        <v>233</v>
      </c>
      <c r="E13" s="865">
        <v>10371.99</v>
      </c>
      <c r="F13" s="865">
        <v>6274.99</v>
      </c>
      <c r="G13" s="866">
        <v>27633.35</v>
      </c>
    </row>
    <row r="14" spans="1:7" ht="14.45" customHeight="1" x14ac:dyDescent="0.2">
      <c r="A14" s="836" t="s">
        <v>4725</v>
      </c>
      <c r="B14" s="831"/>
      <c r="C14" s="831">
        <v>8</v>
      </c>
      <c r="D14" s="831"/>
      <c r="E14" s="865"/>
      <c r="F14" s="865">
        <v>327</v>
      </c>
      <c r="G14" s="866"/>
    </row>
    <row r="15" spans="1:7" ht="14.45" customHeight="1" x14ac:dyDescent="0.2">
      <c r="A15" s="836" t="s">
        <v>4726</v>
      </c>
      <c r="B15" s="831">
        <v>3</v>
      </c>
      <c r="C15" s="831"/>
      <c r="D15" s="831"/>
      <c r="E15" s="865">
        <v>111</v>
      </c>
      <c r="F15" s="865"/>
      <c r="G15" s="866"/>
    </row>
    <row r="16" spans="1:7" ht="14.45" customHeight="1" x14ac:dyDescent="0.2">
      <c r="A16" s="836" t="s">
        <v>2968</v>
      </c>
      <c r="B16" s="831">
        <v>55</v>
      </c>
      <c r="C16" s="831">
        <v>52</v>
      </c>
      <c r="D16" s="831">
        <v>62</v>
      </c>
      <c r="E16" s="865">
        <v>2035</v>
      </c>
      <c r="F16" s="865">
        <v>1956</v>
      </c>
      <c r="G16" s="866">
        <v>2356</v>
      </c>
    </row>
    <row r="17" spans="1:7" ht="14.45" customHeight="1" x14ac:dyDescent="0.2">
      <c r="A17" s="836" t="s">
        <v>4727</v>
      </c>
      <c r="B17" s="831">
        <v>57</v>
      </c>
      <c r="C17" s="831">
        <v>160</v>
      </c>
      <c r="D17" s="831"/>
      <c r="E17" s="865">
        <v>10181.99</v>
      </c>
      <c r="F17" s="865">
        <v>14448.66</v>
      </c>
      <c r="G17" s="866"/>
    </row>
    <row r="18" spans="1:7" ht="14.45" customHeight="1" x14ac:dyDescent="0.2">
      <c r="A18" s="836" t="s">
        <v>4728</v>
      </c>
      <c r="B18" s="831">
        <v>31</v>
      </c>
      <c r="C18" s="831"/>
      <c r="D18" s="831"/>
      <c r="E18" s="865">
        <v>2367.34</v>
      </c>
      <c r="F18" s="865"/>
      <c r="G18" s="866"/>
    </row>
    <row r="19" spans="1:7" ht="14.45" customHeight="1" x14ac:dyDescent="0.2">
      <c r="A19" s="836" t="s">
        <v>4729</v>
      </c>
      <c r="B19" s="831"/>
      <c r="C19" s="831">
        <v>1</v>
      </c>
      <c r="D19" s="831"/>
      <c r="E19" s="865"/>
      <c r="F19" s="865">
        <v>122</v>
      </c>
      <c r="G19" s="866"/>
    </row>
    <row r="20" spans="1:7" ht="14.45" customHeight="1" x14ac:dyDescent="0.2">
      <c r="A20" s="836" t="s">
        <v>2970</v>
      </c>
      <c r="B20" s="831"/>
      <c r="C20" s="831"/>
      <c r="D20" s="831">
        <v>18</v>
      </c>
      <c r="E20" s="865"/>
      <c r="F20" s="865"/>
      <c r="G20" s="866">
        <v>1289.56</v>
      </c>
    </row>
    <row r="21" spans="1:7" ht="14.45" customHeight="1" x14ac:dyDescent="0.2">
      <c r="A21" s="836" t="s">
        <v>4730</v>
      </c>
      <c r="B21" s="831">
        <v>394</v>
      </c>
      <c r="C21" s="831">
        <v>101</v>
      </c>
      <c r="D21" s="831"/>
      <c r="E21" s="865">
        <v>38418.009999999995</v>
      </c>
      <c r="F21" s="865">
        <v>11089</v>
      </c>
      <c r="G21" s="866"/>
    </row>
    <row r="22" spans="1:7" ht="14.45" customHeight="1" x14ac:dyDescent="0.2">
      <c r="A22" s="836" t="s">
        <v>4731</v>
      </c>
      <c r="B22" s="831"/>
      <c r="C22" s="831">
        <v>1</v>
      </c>
      <c r="D22" s="831"/>
      <c r="E22" s="865"/>
      <c r="F22" s="865">
        <v>38</v>
      </c>
      <c r="G22" s="866"/>
    </row>
    <row r="23" spans="1:7" ht="14.45" customHeight="1" thickBot="1" x14ac:dyDescent="0.25">
      <c r="A23" s="869" t="s">
        <v>2972</v>
      </c>
      <c r="B23" s="833">
        <v>429</v>
      </c>
      <c r="C23" s="833">
        <v>525</v>
      </c>
      <c r="D23" s="833">
        <v>282</v>
      </c>
      <c r="E23" s="867">
        <v>40370.660000000003</v>
      </c>
      <c r="F23" s="867">
        <v>43049</v>
      </c>
      <c r="G23" s="868">
        <v>24410.220000000005</v>
      </c>
    </row>
    <row r="24" spans="1:7" ht="14.45" customHeight="1" x14ac:dyDescent="0.2">
      <c r="A24" s="786" t="s">
        <v>295</v>
      </c>
    </row>
    <row r="25" spans="1:7" ht="14.45" customHeight="1" x14ac:dyDescent="0.2">
      <c r="A25" s="787" t="s">
        <v>2962</v>
      </c>
    </row>
    <row r="26" spans="1:7" ht="14.45" customHeight="1" x14ac:dyDescent="0.2">
      <c r="A26" s="786" t="s">
        <v>4720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B4D514D2-E2B2-4C7D-A5D2-75D56E5F18C9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4809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2107.3000000000002</v>
      </c>
      <c r="H3" s="208">
        <f t="shared" si="0"/>
        <v>226480.34</v>
      </c>
      <c r="I3" s="78"/>
      <c r="J3" s="78"/>
      <c r="K3" s="208">
        <f t="shared" si="0"/>
        <v>2465.9299999999998</v>
      </c>
      <c r="L3" s="208">
        <f t="shared" si="0"/>
        <v>239224.46000000002</v>
      </c>
      <c r="M3" s="78"/>
      <c r="N3" s="78"/>
      <c r="O3" s="208">
        <f t="shared" si="0"/>
        <v>1800.47</v>
      </c>
      <c r="P3" s="208">
        <f t="shared" si="0"/>
        <v>182331.97999999998</v>
      </c>
      <c r="Q3" s="79">
        <f>IF(L3=0,0,P3/L3)</f>
        <v>0.76217950288193759</v>
      </c>
      <c r="R3" s="209">
        <f>IF(O3=0,0,P3/O3)</f>
        <v>101.2691019567113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4733</v>
      </c>
      <c r="C6" s="807" t="s">
        <v>566</v>
      </c>
      <c r="D6" s="807" t="s">
        <v>4734</v>
      </c>
      <c r="E6" s="807" t="s">
        <v>4735</v>
      </c>
      <c r="F6" s="807" t="s">
        <v>4736</v>
      </c>
      <c r="G6" s="225">
        <v>0</v>
      </c>
      <c r="H6" s="225">
        <v>0</v>
      </c>
      <c r="I6" s="807"/>
      <c r="J6" s="807"/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4737</v>
      </c>
      <c r="C7" s="822" t="s">
        <v>574</v>
      </c>
      <c r="D7" s="822" t="s">
        <v>4734</v>
      </c>
      <c r="E7" s="822" t="s">
        <v>4735</v>
      </c>
      <c r="F7" s="822" t="s">
        <v>4736</v>
      </c>
      <c r="G7" s="831">
        <v>1</v>
      </c>
      <c r="H7" s="831">
        <v>37</v>
      </c>
      <c r="I7" s="822"/>
      <c r="J7" s="822">
        <v>37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4738</v>
      </c>
      <c r="B8" s="822" t="s">
        <v>4164</v>
      </c>
      <c r="C8" s="822" t="s">
        <v>571</v>
      </c>
      <c r="D8" s="822" t="s">
        <v>4739</v>
      </c>
      <c r="E8" s="822" t="s">
        <v>4740</v>
      </c>
      <c r="F8" s="822" t="s">
        <v>4741</v>
      </c>
      <c r="G8" s="831">
        <v>2.8</v>
      </c>
      <c r="H8" s="831">
        <v>303.10000000000002</v>
      </c>
      <c r="I8" s="822">
        <v>0.6961414790996785</v>
      </c>
      <c r="J8" s="822">
        <v>108.25000000000001</v>
      </c>
      <c r="K8" s="831">
        <v>4</v>
      </c>
      <c r="L8" s="831">
        <v>435.4</v>
      </c>
      <c r="M8" s="822">
        <v>1</v>
      </c>
      <c r="N8" s="822">
        <v>108.85</v>
      </c>
      <c r="O8" s="831">
        <v>0.2</v>
      </c>
      <c r="P8" s="831">
        <v>21.77</v>
      </c>
      <c r="Q8" s="827">
        <v>0.05</v>
      </c>
      <c r="R8" s="832">
        <v>108.85</v>
      </c>
    </row>
    <row r="9" spans="1:18" ht="14.45" customHeight="1" x14ac:dyDescent="0.2">
      <c r="A9" s="821" t="s">
        <v>4738</v>
      </c>
      <c r="B9" s="822" t="s">
        <v>4164</v>
      </c>
      <c r="C9" s="822" t="s">
        <v>571</v>
      </c>
      <c r="D9" s="822" t="s">
        <v>4739</v>
      </c>
      <c r="E9" s="822" t="s">
        <v>4742</v>
      </c>
      <c r="F9" s="822" t="s">
        <v>1280</v>
      </c>
      <c r="G9" s="831"/>
      <c r="H9" s="831"/>
      <c r="I9" s="822"/>
      <c r="J9" s="822"/>
      <c r="K9" s="831">
        <v>1</v>
      </c>
      <c r="L9" s="831">
        <v>50.6</v>
      </c>
      <c r="M9" s="822">
        <v>1</v>
      </c>
      <c r="N9" s="822">
        <v>50.6</v>
      </c>
      <c r="O9" s="831">
        <v>0.2</v>
      </c>
      <c r="P9" s="831">
        <v>10.14</v>
      </c>
      <c r="Q9" s="827">
        <v>0.20039525691699606</v>
      </c>
      <c r="R9" s="832">
        <v>50.7</v>
      </c>
    </row>
    <row r="10" spans="1:18" ht="14.45" customHeight="1" x14ac:dyDescent="0.2">
      <c r="A10" s="821" t="s">
        <v>4738</v>
      </c>
      <c r="B10" s="822" t="s">
        <v>4164</v>
      </c>
      <c r="C10" s="822" t="s">
        <v>571</v>
      </c>
      <c r="D10" s="822" t="s">
        <v>4739</v>
      </c>
      <c r="E10" s="822" t="s">
        <v>4743</v>
      </c>
      <c r="F10" s="822" t="s">
        <v>1280</v>
      </c>
      <c r="G10" s="831"/>
      <c r="H10" s="831"/>
      <c r="I10" s="822"/>
      <c r="J10" s="822"/>
      <c r="K10" s="831">
        <v>1.8</v>
      </c>
      <c r="L10" s="831">
        <v>91.17</v>
      </c>
      <c r="M10" s="822">
        <v>1</v>
      </c>
      <c r="N10" s="822">
        <v>50.65</v>
      </c>
      <c r="O10" s="831"/>
      <c r="P10" s="831"/>
      <c r="Q10" s="827"/>
      <c r="R10" s="832"/>
    </row>
    <row r="11" spans="1:18" ht="14.45" customHeight="1" x14ac:dyDescent="0.2">
      <c r="A11" s="821" t="s">
        <v>4738</v>
      </c>
      <c r="B11" s="822" t="s">
        <v>4164</v>
      </c>
      <c r="C11" s="822" t="s">
        <v>571</v>
      </c>
      <c r="D11" s="822" t="s">
        <v>4739</v>
      </c>
      <c r="E11" s="822" t="s">
        <v>4744</v>
      </c>
      <c r="F11" s="822" t="s">
        <v>1894</v>
      </c>
      <c r="G11" s="831"/>
      <c r="H11" s="831"/>
      <c r="I11" s="822"/>
      <c r="J11" s="822"/>
      <c r="K11" s="831"/>
      <c r="L11" s="831"/>
      <c r="M11" s="822"/>
      <c r="N11" s="822"/>
      <c r="O11" s="831">
        <v>0.2</v>
      </c>
      <c r="P11" s="831">
        <v>35.4</v>
      </c>
      <c r="Q11" s="827"/>
      <c r="R11" s="832">
        <v>176.99999999999997</v>
      </c>
    </row>
    <row r="12" spans="1:18" ht="14.45" customHeight="1" x14ac:dyDescent="0.2">
      <c r="A12" s="821" t="s">
        <v>4738</v>
      </c>
      <c r="B12" s="822" t="s">
        <v>4164</v>
      </c>
      <c r="C12" s="822" t="s">
        <v>571</v>
      </c>
      <c r="D12" s="822" t="s">
        <v>4739</v>
      </c>
      <c r="E12" s="822" t="s">
        <v>4745</v>
      </c>
      <c r="F12" s="822" t="s">
        <v>1793</v>
      </c>
      <c r="G12" s="831"/>
      <c r="H12" s="831"/>
      <c r="I12" s="822"/>
      <c r="J12" s="822"/>
      <c r="K12" s="831">
        <v>0.6</v>
      </c>
      <c r="L12" s="831">
        <v>28.26</v>
      </c>
      <c r="M12" s="822">
        <v>1</v>
      </c>
      <c r="N12" s="822">
        <v>47.1</v>
      </c>
      <c r="O12" s="831"/>
      <c r="P12" s="831"/>
      <c r="Q12" s="827"/>
      <c r="R12" s="832"/>
    </row>
    <row r="13" spans="1:18" ht="14.45" customHeight="1" x14ac:dyDescent="0.2">
      <c r="A13" s="821" t="s">
        <v>4738</v>
      </c>
      <c r="B13" s="822" t="s">
        <v>4164</v>
      </c>
      <c r="C13" s="822" t="s">
        <v>571</v>
      </c>
      <c r="D13" s="822" t="s">
        <v>4739</v>
      </c>
      <c r="E13" s="822" t="s">
        <v>4746</v>
      </c>
      <c r="F13" s="822" t="s">
        <v>4747</v>
      </c>
      <c r="G13" s="831"/>
      <c r="H13" s="831"/>
      <c r="I13" s="822"/>
      <c r="J13" s="822"/>
      <c r="K13" s="831">
        <v>1.17</v>
      </c>
      <c r="L13" s="831">
        <v>113.39</v>
      </c>
      <c r="M13" s="822">
        <v>1</v>
      </c>
      <c r="N13" s="822">
        <v>96.914529914529922</v>
      </c>
      <c r="O13" s="831">
        <v>0.35</v>
      </c>
      <c r="P13" s="831">
        <v>34.04</v>
      </c>
      <c r="Q13" s="827">
        <v>0.30020283975659229</v>
      </c>
      <c r="R13" s="832">
        <v>97.257142857142867</v>
      </c>
    </row>
    <row r="14" spans="1:18" ht="14.45" customHeight="1" x14ac:dyDescent="0.2">
      <c r="A14" s="821" t="s">
        <v>4738</v>
      </c>
      <c r="B14" s="822" t="s">
        <v>4164</v>
      </c>
      <c r="C14" s="822" t="s">
        <v>571</v>
      </c>
      <c r="D14" s="822" t="s">
        <v>4739</v>
      </c>
      <c r="E14" s="822" t="s">
        <v>4748</v>
      </c>
      <c r="F14" s="822" t="s">
        <v>4749</v>
      </c>
      <c r="G14" s="831"/>
      <c r="H14" s="831"/>
      <c r="I14" s="822"/>
      <c r="J14" s="822"/>
      <c r="K14" s="831"/>
      <c r="L14" s="831"/>
      <c r="M14" s="822"/>
      <c r="N14" s="822"/>
      <c r="O14" s="831">
        <v>1.8</v>
      </c>
      <c r="P14" s="831">
        <v>193.09</v>
      </c>
      <c r="Q14" s="827"/>
      <c r="R14" s="832">
        <v>107.27222222222223</v>
      </c>
    </row>
    <row r="15" spans="1:18" ht="14.45" customHeight="1" x14ac:dyDescent="0.2">
      <c r="A15" s="821" t="s">
        <v>4738</v>
      </c>
      <c r="B15" s="822" t="s">
        <v>4164</v>
      </c>
      <c r="C15" s="822" t="s">
        <v>571</v>
      </c>
      <c r="D15" s="822" t="s">
        <v>4734</v>
      </c>
      <c r="E15" s="822" t="s">
        <v>4750</v>
      </c>
      <c r="F15" s="822" t="s">
        <v>4751</v>
      </c>
      <c r="G15" s="831"/>
      <c r="H15" s="831"/>
      <c r="I15" s="822"/>
      <c r="J15" s="822"/>
      <c r="K15" s="831">
        <v>1</v>
      </c>
      <c r="L15" s="831">
        <v>18</v>
      </c>
      <c r="M15" s="822">
        <v>1</v>
      </c>
      <c r="N15" s="822">
        <v>18</v>
      </c>
      <c r="O15" s="831"/>
      <c r="P15" s="831"/>
      <c r="Q15" s="827"/>
      <c r="R15" s="832"/>
    </row>
    <row r="16" spans="1:18" ht="14.45" customHeight="1" x14ac:dyDescent="0.2">
      <c r="A16" s="821" t="s">
        <v>4738</v>
      </c>
      <c r="B16" s="822" t="s">
        <v>4164</v>
      </c>
      <c r="C16" s="822" t="s">
        <v>571</v>
      </c>
      <c r="D16" s="822" t="s">
        <v>4734</v>
      </c>
      <c r="E16" s="822" t="s">
        <v>4752</v>
      </c>
      <c r="F16" s="822" t="s">
        <v>4753</v>
      </c>
      <c r="G16" s="831">
        <v>2</v>
      </c>
      <c r="H16" s="831">
        <v>244</v>
      </c>
      <c r="I16" s="822"/>
      <c r="J16" s="822">
        <v>122</v>
      </c>
      <c r="K16" s="831"/>
      <c r="L16" s="831"/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4738</v>
      </c>
      <c r="B17" s="822" t="s">
        <v>4164</v>
      </c>
      <c r="C17" s="822" t="s">
        <v>571</v>
      </c>
      <c r="D17" s="822" t="s">
        <v>4734</v>
      </c>
      <c r="E17" s="822" t="s">
        <v>4754</v>
      </c>
      <c r="F17" s="822" t="s">
        <v>4755</v>
      </c>
      <c r="G17" s="831"/>
      <c r="H17" s="831"/>
      <c r="I17" s="822"/>
      <c r="J17" s="822"/>
      <c r="K17" s="831">
        <v>26</v>
      </c>
      <c r="L17" s="831">
        <v>3926</v>
      </c>
      <c r="M17" s="822">
        <v>1</v>
      </c>
      <c r="N17" s="822">
        <v>151</v>
      </c>
      <c r="O17" s="831">
        <v>12</v>
      </c>
      <c r="P17" s="831">
        <v>1836</v>
      </c>
      <c r="Q17" s="827">
        <v>0.46765155374426898</v>
      </c>
      <c r="R17" s="832">
        <v>153</v>
      </c>
    </row>
    <row r="18" spans="1:18" ht="14.45" customHeight="1" x14ac:dyDescent="0.2">
      <c r="A18" s="821" t="s">
        <v>4738</v>
      </c>
      <c r="B18" s="822" t="s">
        <v>4164</v>
      </c>
      <c r="C18" s="822" t="s">
        <v>571</v>
      </c>
      <c r="D18" s="822" t="s">
        <v>4734</v>
      </c>
      <c r="E18" s="822" t="s">
        <v>4756</v>
      </c>
      <c r="F18" s="822" t="s">
        <v>4757</v>
      </c>
      <c r="G18" s="831"/>
      <c r="H18" s="831"/>
      <c r="I18" s="822"/>
      <c r="J18" s="822"/>
      <c r="K18" s="831">
        <v>2</v>
      </c>
      <c r="L18" s="831">
        <v>168</v>
      </c>
      <c r="M18" s="822">
        <v>1</v>
      </c>
      <c r="N18" s="822">
        <v>84</v>
      </c>
      <c r="O18" s="831">
        <v>1</v>
      </c>
      <c r="P18" s="831">
        <v>85</v>
      </c>
      <c r="Q18" s="827">
        <v>0.50595238095238093</v>
      </c>
      <c r="R18" s="832">
        <v>85</v>
      </c>
    </row>
    <row r="19" spans="1:18" ht="14.45" customHeight="1" x14ac:dyDescent="0.2">
      <c r="A19" s="821" t="s">
        <v>4738</v>
      </c>
      <c r="B19" s="822" t="s">
        <v>4164</v>
      </c>
      <c r="C19" s="822" t="s">
        <v>571</v>
      </c>
      <c r="D19" s="822" t="s">
        <v>4734</v>
      </c>
      <c r="E19" s="822" t="s">
        <v>4735</v>
      </c>
      <c r="F19" s="822" t="s">
        <v>4736</v>
      </c>
      <c r="G19" s="831">
        <v>215</v>
      </c>
      <c r="H19" s="831">
        <v>7955</v>
      </c>
      <c r="I19" s="822">
        <v>0.76964009287925694</v>
      </c>
      <c r="J19" s="822">
        <v>37</v>
      </c>
      <c r="K19" s="831">
        <v>272</v>
      </c>
      <c r="L19" s="831">
        <v>10336</v>
      </c>
      <c r="M19" s="822">
        <v>1</v>
      </c>
      <c r="N19" s="822">
        <v>38</v>
      </c>
      <c r="O19" s="831">
        <v>186</v>
      </c>
      <c r="P19" s="831">
        <v>7068</v>
      </c>
      <c r="Q19" s="827">
        <v>0.68382352941176472</v>
      </c>
      <c r="R19" s="832">
        <v>38</v>
      </c>
    </row>
    <row r="20" spans="1:18" ht="14.45" customHeight="1" x14ac:dyDescent="0.2">
      <c r="A20" s="821" t="s">
        <v>4738</v>
      </c>
      <c r="B20" s="822" t="s">
        <v>4164</v>
      </c>
      <c r="C20" s="822" t="s">
        <v>571</v>
      </c>
      <c r="D20" s="822" t="s">
        <v>4734</v>
      </c>
      <c r="E20" s="822" t="s">
        <v>4758</v>
      </c>
      <c r="F20" s="822" t="s">
        <v>4759</v>
      </c>
      <c r="G20" s="831">
        <v>1</v>
      </c>
      <c r="H20" s="831">
        <v>5</v>
      </c>
      <c r="I20" s="822">
        <v>1</v>
      </c>
      <c r="J20" s="822">
        <v>5</v>
      </c>
      <c r="K20" s="831">
        <v>1</v>
      </c>
      <c r="L20" s="831">
        <v>5</v>
      </c>
      <c r="M20" s="822">
        <v>1</v>
      </c>
      <c r="N20" s="822">
        <v>5</v>
      </c>
      <c r="O20" s="831"/>
      <c r="P20" s="831"/>
      <c r="Q20" s="827"/>
      <c r="R20" s="832"/>
    </row>
    <row r="21" spans="1:18" ht="14.45" customHeight="1" x14ac:dyDescent="0.2">
      <c r="A21" s="821" t="s">
        <v>4738</v>
      </c>
      <c r="B21" s="822" t="s">
        <v>4164</v>
      </c>
      <c r="C21" s="822" t="s">
        <v>571</v>
      </c>
      <c r="D21" s="822" t="s">
        <v>4734</v>
      </c>
      <c r="E21" s="822" t="s">
        <v>4760</v>
      </c>
      <c r="F21" s="822" t="s">
        <v>4761</v>
      </c>
      <c r="G21" s="831">
        <v>1</v>
      </c>
      <c r="H21" s="831">
        <v>445</v>
      </c>
      <c r="I21" s="822"/>
      <c r="J21" s="822">
        <v>445</v>
      </c>
      <c r="K21" s="831"/>
      <c r="L21" s="831"/>
      <c r="M21" s="822"/>
      <c r="N21" s="822"/>
      <c r="O21" s="831"/>
      <c r="P21" s="831"/>
      <c r="Q21" s="827"/>
      <c r="R21" s="832"/>
    </row>
    <row r="22" spans="1:18" ht="14.45" customHeight="1" x14ac:dyDescent="0.2">
      <c r="A22" s="821" t="s">
        <v>4738</v>
      </c>
      <c r="B22" s="822" t="s">
        <v>4164</v>
      </c>
      <c r="C22" s="822" t="s">
        <v>571</v>
      </c>
      <c r="D22" s="822" t="s">
        <v>4734</v>
      </c>
      <c r="E22" s="822" t="s">
        <v>4762</v>
      </c>
      <c r="F22" s="822" t="s">
        <v>4763</v>
      </c>
      <c r="G22" s="831">
        <v>1</v>
      </c>
      <c r="H22" s="831">
        <v>223</v>
      </c>
      <c r="I22" s="822">
        <v>0.98672566371681414</v>
      </c>
      <c r="J22" s="822">
        <v>223</v>
      </c>
      <c r="K22" s="831">
        <v>1</v>
      </c>
      <c r="L22" s="831">
        <v>226</v>
      </c>
      <c r="M22" s="822">
        <v>1</v>
      </c>
      <c r="N22" s="822">
        <v>226</v>
      </c>
      <c r="O22" s="831"/>
      <c r="P22" s="831"/>
      <c r="Q22" s="827"/>
      <c r="R22" s="832"/>
    </row>
    <row r="23" spans="1:18" ht="14.45" customHeight="1" x14ac:dyDescent="0.2">
      <c r="A23" s="821" t="s">
        <v>4738</v>
      </c>
      <c r="B23" s="822" t="s">
        <v>4164</v>
      </c>
      <c r="C23" s="822" t="s">
        <v>571</v>
      </c>
      <c r="D23" s="822" t="s">
        <v>4734</v>
      </c>
      <c r="E23" s="822" t="s">
        <v>4764</v>
      </c>
      <c r="F23" s="822" t="s">
        <v>4765</v>
      </c>
      <c r="G23" s="831"/>
      <c r="H23" s="831"/>
      <c r="I23" s="822"/>
      <c r="J23" s="822"/>
      <c r="K23" s="831">
        <v>1</v>
      </c>
      <c r="L23" s="831">
        <v>0</v>
      </c>
      <c r="M23" s="822"/>
      <c r="N23" s="822">
        <v>0</v>
      </c>
      <c r="O23" s="831"/>
      <c r="P23" s="831"/>
      <c r="Q23" s="827"/>
      <c r="R23" s="832"/>
    </row>
    <row r="24" spans="1:18" ht="14.45" customHeight="1" x14ac:dyDescent="0.2">
      <c r="A24" s="821" t="s">
        <v>4738</v>
      </c>
      <c r="B24" s="822" t="s">
        <v>4164</v>
      </c>
      <c r="C24" s="822" t="s">
        <v>571</v>
      </c>
      <c r="D24" s="822" t="s">
        <v>4734</v>
      </c>
      <c r="E24" s="822" t="s">
        <v>4766</v>
      </c>
      <c r="F24" s="822" t="s">
        <v>4767</v>
      </c>
      <c r="G24" s="831">
        <v>36</v>
      </c>
      <c r="H24" s="831">
        <v>16956</v>
      </c>
      <c r="I24" s="822">
        <v>1.5553109521188773</v>
      </c>
      <c r="J24" s="822">
        <v>471</v>
      </c>
      <c r="K24" s="831">
        <v>23</v>
      </c>
      <c r="L24" s="831">
        <v>10902</v>
      </c>
      <c r="M24" s="822">
        <v>1</v>
      </c>
      <c r="N24" s="822">
        <v>474</v>
      </c>
      <c r="O24" s="831">
        <v>5</v>
      </c>
      <c r="P24" s="831">
        <v>2385</v>
      </c>
      <c r="Q24" s="827">
        <v>0.21876719867914143</v>
      </c>
      <c r="R24" s="832">
        <v>477</v>
      </c>
    </row>
    <row r="25" spans="1:18" ht="14.45" customHeight="1" x14ac:dyDescent="0.2">
      <c r="A25" s="821" t="s">
        <v>4738</v>
      </c>
      <c r="B25" s="822" t="s">
        <v>4164</v>
      </c>
      <c r="C25" s="822" t="s">
        <v>571</v>
      </c>
      <c r="D25" s="822" t="s">
        <v>4734</v>
      </c>
      <c r="E25" s="822" t="s">
        <v>4768</v>
      </c>
      <c r="F25" s="822" t="s">
        <v>4769</v>
      </c>
      <c r="G25" s="831">
        <v>137</v>
      </c>
      <c r="H25" s="831">
        <v>4566.68</v>
      </c>
      <c r="I25" s="822">
        <v>1.045808571788442</v>
      </c>
      <c r="J25" s="822">
        <v>33.333430656934311</v>
      </c>
      <c r="K25" s="831">
        <v>131</v>
      </c>
      <c r="L25" s="831">
        <v>4366.6499999999996</v>
      </c>
      <c r="M25" s="822">
        <v>1</v>
      </c>
      <c r="N25" s="822">
        <v>33.333206106870229</v>
      </c>
      <c r="O25" s="831">
        <v>80</v>
      </c>
      <c r="P25" s="831">
        <v>3057.8</v>
      </c>
      <c r="Q25" s="827">
        <v>0.7002622147412777</v>
      </c>
      <c r="R25" s="832">
        <v>38.222500000000004</v>
      </c>
    </row>
    <row r="26" spans="1:18" ht="14.45" customHeight="1" x14ac:dyDescent="0.2">
      <c r="A26" s="821" t="s">
        <v>4738</v>
      </c>
      <c r="B26" s="822" t="s">
        <v>4164</v>
      </c>
      <c r="C26" s="822" t="s">
        <v>571</v>
      </c>
      <c r="D26" s="822" t="s">
        <v>4734</v>
      </c>
      <c r="E26" s="822" t="s">
        <v>4770</v>
      </c>
      <c r="F26" s="822" t="s">
        <v>4771</v>
      </c>
      <c r="G26" s="831">
        <v>1</v>
      </c>
      <c r="H26" s="831">
        <v>355</v>
      </c>
      <c r="I26" s="822"/>
      <c r="J26" s="822">
        <v>355</v>
      </c>
      <c r="K26" s="831">
        <v>0</v>
      </c>
      <c r="L26" s="831">
        <v>0</v>
      </c>
      <c r="M26" s="822"/>
      <c r="N26" s="822"/>
      <c r="O26" s="831"/>
      <c r="P26" s="831"/>
      <c r="Q26" s="827"/>
      <c r="R26" s="832"/>
    </row>
    <row r="27" spans="1:18" ht="14.45" customHeight="1" x14ac:dyDescent="0.2">
      <c r="A27" s="821" t="s">
        <v>4738</v>
      </c>
      <c r="B27" s="822" t="s">
        <v>4164</v>
      </c>
      <c r="C27" s="822" t="s">
        <v>571</v>
      </c>
      <c r="D27" s="822" t="s">
        <v>4734</v>
      </c>
      <c r="E27" s="822" t="s">
        <v>4772</v>
      </c>
      <c r="F27" s="822" t="s">
        <v>4773</v>
      </c>
      <c r="G27" s="831">
        <v>84</v>
      </c>
      <c r="H27" s="831">
        <v>3108</v>
      </c>
      <c r="I27" s="822">
        <v>0.72380065207265953</v>
      </c>
      <c r="J27" s="822">
        <v>37</v>
      </c>
      <c r="K27" s="831">
        <v>113</v>
      </c>
      <c r="L27" s="831">
        <v>4294</v>
      </c>
      <c r="M27" s="822">
        <v>1</v>
      </c>
      <c r="N27" s="822">
        <v>38</v>
      </c>
      <c r="O27" s="831">
        <v>62</v>
      </c>
      <c r="P27" s="831">
        <v>2356</v>
      </c>
      <c r="Q27" s="827">
        <v>0.54867256637168138</v>
      </c>
      <c r="R27" s="832">
        <v>38</v>
      </c>
    </row>
    <row r="28" spans="1:18" ht="14.45" customHeight="1" x14ac:dyDescent="0.2">
      <c r="A28" s="821" t="s">
        <v>4738</v>
      </c>
      <c r="B28" s="822" t="s">
        <v>4164</v>
      </c>
      <c r="C28" s="822" t="s">
        <v>571</v>
      </c>
      <c r="D28" s="822" t="s">
        <v>4734</v>
      </c>
      <c r="E28" s="822" t="s">
        <v>4774</v>
      </c>
      <c r="F28" s="822" t="s">
        <v>4775</v>
      </c>
      <c r="G28" s="831">
        <v>30</v>
      </c>
      <c r="H28" s="831">
        <v>3990</v>
      </c>
      <c r="I28" s="822">
        <v>0.93050373134328357</v>
      </c>
      <c r="J28" s="822">
        <v>133</v>
      </c>
      <c r="K28" s="831">
        <v>32</v>
      </c>
      <c r="L28" s="831">
        <v>4288</v>
      </c>
      <c r="M28" s="822">
        <v>1</v>
      </c>
      <c r="N28" s="822">
        <v>134</v>
      </c>
      <c r="O28" s="831">
        <v>17</v>
      </c>
      <c r="P28" s="831">
        <v>2295</v>
      </c>
      <c r="Q28" s="827">
        <v>0.53521455223880599</v>
      </c>
      <c r="R28" s="832">
        <v>135</v>
      </c>
    </row>
    <row r="29" spans="1:18" ht="14.45" customHeight="1" x14ac:dyDescent="0.2">
      <c r="A29" s="821" t="s">
        <v>4738</v>
      </c>
      <c r="B29" s="822" t="s">
        <v>4164</v>
      </c>
      <c r="C29" s="822" t="s">
        <v>571</v>
      </c>
      <c r="D29" s="822" t="s">
        <v>4734</v>
      </c>
      <c r="E29" s="822" t="s">
        <v>4776</v>
      </c>
      <c r="F29" s="822" t="s">
        <v>4777</v>
      </c>
      <c r="G29" s="831"/>
      <c r="H29" s="831"/>
      <c r="I29" s="822"/>
      <c r="J29" s="822"/>
      <c r="K29" s="831">
        <v>1</v>
      </c>
      <c r="L29" s="831">
        <v>707</v>
      </c>
      <c r="M29" s="822">
        <v>1</v>
      </c>
      <c r="N29" s="822">
        <v>707</v>
      </c>
      <c r="O29" s="831">
        <v>2</v>
      </c>
      <c r="P29" s="831">
        <v>1422</v>
      </c>
      <c r="Q29" s="827">
        <v>2.0113154172560113</v>
      </c>
      <c r="R29" s="832">
        <v>711</v>
      </c>
    </row>
    <row r="30" spans="1:18" ht="14.45" customHeight="1" x14ac:dyDescent="0.2">
      <c r="A30" s="821" t="s">
        <v>4738</v>
      </c>
      <c r="B30" s="822" t="s">
        <v>4164</v>
      </c>
      <c r="C30" s="822" t="s">
        <v>571</v>
      </c>
      <c r="D30" s="822" t="s">
        <v>4734</v>
      </c>
      <c r="E30" s="822" t="s">
        <v>4778</v>
      </c>
      <c r="F30" s="822" t="s">
        <v>4779</v>
      </c>
      <c r="G30" s="831">
        <v>14</v>
      </c>
      <c r="H30" s="831">
        <v>1848</v>
      </c>
      <c r="I30" s="822"/>
      <c r="J30" s="822">
        <v>132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4738</v>
      </c>
      <c r="B31" s="822" t="s">
        <v>4164</v>
      </c>
      <c r="C31" s="822" t="s">
        <v>571</v>
      </c>
      <c r="D31" s="822" t="s">
        <v>4734</v>
      </c>
      <c r="E31" s="822" t="s">
        <v>4780</v>
      </c>
      <c r="F31" s="822" t="s">
        <v>4781</v>
      </c>
      <c r="G31" s="831">
        <v>149</v>
      </c>
      <c r="H31" s="831">
        <v>35164</v>
      </c>
      <c r="I31" s="822">
        <v>1.1240250607339215</v>
      </c>
      <c r="J31" s="822">
        <v>236</v>
      </c>
      <c r="K31" s="831">
        <v>132</v>
      </c>
      <c r="L31" s="831">
        <v>31284</v>
      </c>
      <c r="M31" s="822">
        <v>1</v>
      </c>
      <c r="N31" s="822">
        <v>237</v>
      </c>
      <c r="O31" s="831">
        <v>73</v>
      </c>
      <c r="P31" s="831">
        <v>17447</v>
      </c>
      <c r="Q31" s="827">
        <v>0.55769722541874445</v>
      </c>
      <c r="R31" s="832">
        <v>239</v>
      </c>
    </row>
    <row r="32" spans="1:18" ht="14.45" customHeight="1" x14ac:dyDescent="0.2">
      <c r="A32" s="821" t="s">
        <v>4738</v>
      </c>
      <c r="B32" s="822" t="s">
        <v>4164</v>
      </c>
      <c r="C32" s="822" t="s">
        <v>571</v>
      </c>
      <c r="D32" s="822" t="s">
        <v>4734</v>
      </c>
      <c r="E32" s="822" t="s">
        <v>4782</v>
      </c>
      <c r="F32" s="822" t="s">
        <v>4783</v>
      </c>
      <c r="G32" s="831"/>
      <c r="H32" s="831"/>
      <c r="I32" s="822"/>
      <c r="J32" s="822"/>
      <c r="K32" s="831"/>
      <c r="L32" s="831"/>
      <c r="M32" s="822"/>
      <c r="N32" s="822"/>
      <c r="O32" s="831">
        <v>2</v>
      </c>
      <c r="P32" s="831">
        <v>152</v>
      </c>
      <c r="Q32" s="827"/>
      <c r="R32" s="832">
        <v>76</v>
      </c>
    </row>
    <row r="33" spans="1:18" ht="14.45" customHeight="1" x14ac:dyDescent="0.2">
      <c r="A33" s="821" t="s">
        <v>4738</v>
      </c>
      <c r="B33" s="822" t="s">
        <v>4164</v>
      </c>
      <c r="C33" s="822" t="s">
        <v>571</v>
      </c>
      <c r="D33" s="822" t="s">
        <v>4734</v>
      </c>
      <c r="E33" s="822" t="s">
        <v>4784</v>
      </c>
      <c r="F33" s="822" t="s">
        <v>4785</v>
      </c>
      <c r="G33" s="831">
        <v>2</v>
      </c>
      <c r="H33" s="831">
        <v>446</v>
      </c>
      <c r="I33" s="822"/>
      <c r="J33" s="822">
        <v>223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4738</v>
      </c>
      <c r="B34" s="822" t="s">
        <v>4164</v>
      </c>
      <c r="C34" s="822" t="s">
        <v>571</v>
      </c>
      <c r="D34" s="822" t="s">
        <v>4734</v>
      </c>
      <c r="E34" s="822" t="s">
        <v>4786</v>
      </c>
      <c r="F34" s="822" t="s">
        <v>4787</v>
      </c>
      <c r="G34" s="831"/>
      <c r="H34" s="831"/>
      <c r="I34" s="822"/>
      <c r="J34" s="822"/>
      <c r="K34" s="831">
        <v>40</v>
      </c>
      <c r="L34" s="831">
        <v>2440</v>
      </c>
      <c r="M34" s="822">
        <v>1</v>
      </c>
      <c r="N34" s="822">
        <v>61</v>
      </c>
      <c r="O34" s="831">
        <v>28</v>
      </c>
      <c r="P34" s="831">
        <v>1736</v>
      </c>
      <c r="Q34" s="827">
        <v>0.71147540983606561</v>
      </c>
      <c r="R34" s="832">
        <v>62</v>
      </c>
    </row>
    <row r="35" spans="1:18" ht="14.45" customHeight="1" x14ac:dyDescent="0.2">
      <c r="A35" s="821" t="s">
        <v>4738</v>
      </c>
      <c r="B35" s="822" t="s">
        <v>4164</v>
      </c>
      <c r="C35" s="822" t="s">
        <v>571</v>
      </c>
      <c r="D35" s="822" t="s">
        <v>4734</v>
      </c>
      <c r="E35" s="822" t="s">
        <v>4788</v>
      </c>
      <c r="F35" s="822" t="s">
        <v>4789</v>
      </c>
      <c r="G35" s="831">
        <v>2</v>
      </c>
      <c r="H35" s="831">
        <v>356</v>
      </c>
      <c r="I35" s="822">
        <v>0.4972067039106145</v>
      </c>
      <c r="J35" s="822">
        <v>178</v>
      </c>
      <c r="K35" s="831">
        <v>4</v>
      </c>
      <c r="L35" s="831">
        <v>716</v>
      </c>
      <c r="M35" s="822">
        <v>1</v>
      </c>
      <c r="N35" s="822">
        <v>179</v>
      </c>
      <c r="O35" s="831"/>
      <c r="P35" s="831"/>
      <c r="Q35" s="827"/>
      <c r="R35" s="832"/>
    </row>
    <row r="36" spans="1:18" ht="14.45" customHeight="1" x14ac:dyDescent="0.2">
      <c r="A36" s="821" t="s">
        <v>4738</v>
      </c>
      <c r="B36" s="822" t="s">
        <v>4790</v>
      </c>
      <c r="C36" s="822" t="s">
        <v>571</v>
      </c>
      <c r="D36" s="822" t="s">
        <v>4739</v>
      </c>
      <c r="E36" s="822" t="s">
        <v>4740</v>
      </c>
      <c r="F36" s="822" t="s">
        <v>4741</v>
      </c>
      <c r="G36" s="831">
        <v>51.79999999999999</v>
      </c>
      <c r="H36" s="831">
        <v>5607.3700000000008</v>
      </c>
      <c r="I36" s="822">
        <v>1.9255086448156866</v>
      </c>
      <c r="J36" s="822">
        <v>108.25038610038614</v>
      </c>
      <c r="K36" s="831">
        <v>26.799999999999997</v>
      </c>
      <c r="L36" s="831">
        <v>2912.1499999999996</v>
      </c>
      <c r="M36" s="822">
        <v>1</v>
      </c>
      <c r="N36" s="822">
        <v>108.66231343283582</v>
      </c>
      <c r="O36" s="831">
        <v>5.6</v>
      </c>
      <c r="P36" s="831">
        <v>609.55999999999995</v>
      </c>
      <c r="Q36" s="827">
        <v>0.20931614099548446</v>
      </c>
      <c r="R36" s="832">
        <v>108.85</v>
      </c>
    </row>
    <row r="37" spans="1:18" ht="14.45" customHeight="1" x14ac:dyDescent="0.2">
      <c r="A37" s="821" t="s">
        <v>4738</v>
      </c>
      <c r="B37" s="822" t="s">
        <v>4790</v>
      </c>
      <c r="C37" s="822" t="s">
        <v>571</v>
      </c>
      <c r="D37" s="822" t="s">
        <v>4739</v>
      </c>
      <c r="E37" s="822" t="s">
        <v>4742</v>
      </c>
      <c r="F37" s="822" t="s">
        <v>1280</v>
      </c>
      <c r="G37" s="831">
        <v>21.2</v>
      </c>
      <c r="H37" s="831">
        <v>1230.6300000000001</v>
      </c>
      <c r="I37" s="822">
        <v>2.093549045626212</v>
      </c>
      <c r="J37" s="822">
        <v>58.048584905660384</v>
      </c>
      <c r="K37" s="831">
        <v>11.6</v>
      </c>
      <c r="L37" s="831">
        <v>587.82000000000005</v>
      </c>
      <c r="M37" s="822">
        <v>1</v>
      </c>
      <c r="N37" s="822">
        <v>50.674137931034487</v>
      </c>
      <c r="O37" s="831">
        <v>8.1</v>
      </c>
      <c r="P37" s="831">
        <v>360.75000000000006</v>
      </c>
      <c r="Q37" s="827">
        <v>0.61370827804429928</v>
      </c>
      <c r="R37" s="832">
        <v>44.537037037037045</v>
      </c>
    </row>
    <row r="38" spans="1:18" ht="14.45" customHeight="1" x14ac:dyDescent="0.2">
      <c r="A38" s="821" t="s">
        <v>4738</v>
      </c>
      <c r="B38" s="822" t="s">
        <v>4790</v>
      </c>
      <c r="C38" s="822" t="s">
        <v>571</v>
      </c>
      <c r="D38" s="822" t="s">
        <v>4739</v>
      </c>
      <c r="E38" s="822" t="s">
        <v>4791</v>
      </c>
      <c r="F38" s="822" t="s">
        <v>3332</v>
      </c>
      <c r="G38" s="831"/>
      <c r="H38" s="831"/>
      <c r="I38" s="822"/>
      <c r="J38" s="822"/>
      <c r="K38" s="831">
        <v>2</v>
      </c>
      <c r="L38" s="831">
        <v>78</v>
      </c>
      <c r="M38" s="822">
        <v>1</v>
      </c>
      <c r="N38" s="822">
        <v>39</v>
      </c>
      <c r="O38" s="831"/>
      <c r="P38" s="831"/>
      <c r="Q38" s="827"/>
      <c r="R38" s="832"/>
    </row>
    <row r="39" spans="1:18" ht="14.45" customHeight="1" x14ac:dyDescent="0.2">
      <c r="A39" s="821" t="s">
        <v>4738</v>
      </c>
      <c r="B39" s="822" t="s">
        <v>4790</v>
      </c>
      <c r="C39" s="822" t="s">
        <v>571</v>
      </c>
      <c r="D39" s="822" t="s">
        <v>4739</v>
      </c>
      <c r="E39" s="822" t="s">
        <v>4743</v>
      </c>
      <c r="F39" s="822" t="s">
        <v>1280</v>
      </c>
      <c r="G39" s="831"/>
      <c r="H39" s="831"/>
      <c r="I39" s="822"/>
      <c r="J39" s="822"/>
      <c r="K39" s="831">
        <v>3.2</v>
      </c>
      <c r="L39" s="831">
        <v>162.07999999999998</v>
      </c>
      <c r="M39" s="822">
        <v>1</v>
      </c>
      <c r="N39" s="822">
        <v>50.649999999999991</v>
      </c>
      <c r="O39" s="831">
        <v>6.1999999999999993</v>
      </c>
      <c r="P39" s="831">
        <v>276.23</v>
      </c>
      <c r="Q39" s="827">
        <v>1.7042818361303063</v>
      </c>
      <c r="R39" s="832">
        <v>44.553225806451621</v>
      </c>
    </row>
    <row r="40" spans="1:18" ht="14.45" customHeight="1" x14ac:dyDescent="0.2">
      <c r="A40" s="821" t="s">
        <v>4738</v>
      </c>
      <c r="B40" s="822" t="s">
        <v>4790</v>
      </c>
      <c r="C40" s="822" t="s">
        <v>571</v>
      </c>
      <c r="D40" s="822" t="s">
        <v>4739</v>
      </c>
      <c r="E40" s="822" t="s">
        <v>4744</v>
      </c>
      <c r="F40" s="822" t="s">
        <v>1894</v>
      </c>
      <c r="G40" s="831"/>
      <c r="H40" s="831"/>
      <c r="I40" s="822"/>
      <c r="J40" s="822"/>
      <c r="K40" s="831">
        <v>7.3</v>
      </c>
      <c r="L40" s="831">
        <v>1292.0999999999999</v>
      </c>
      <c r="M40" s="822">
        <v>1</v>
      </c>
      <c r="N40" s="822">
        <v>177</v>
      </c>
      <c r="O40" s="831">
        <v>4.2</v>
      </c>
      <c r="P40" s="831">
        <v>743.40000000000009</v>
      </c>
      <c r="Q40" s="827">
        <v>0.57534246575342474</v>
      </c>
      <c r="R40" s="832">
        <v>177</v>
      </c>
    </row>
    <row r="41" spans="1:18" ht="14.45" customHeight="1" x14ac:dyDescent="0.2">
      <c r="A41" s="821" t="s">
        <v>4738</v>
      </c>
      <c r="B41" s="822" t="s">
        <v>4790</v>
      </c>
      <c r="C41" s="822" t="s">
        <v>571</v>
      </c>
      <c r="D41" s="822" t="s">
        <v>4739</v>
      </c>
      <c r="E41" s="822" t="s">
        <v>4745</v>
      </c>
      <c r="F41" s="822" t="s">
        <v>1793</v>
      </c>
      <c r="G41" s="831">
        <v>1</v>
      </c>
      <c r="H41" s="831">
        <v>78</v>
      </c>
      <c r="I41" s="822"/>
      <c r="J41" s="822">
        <v>78</v>
      </c>
      <c r="K41" s="831"/>
      <c r="L41" s="831"/>
      <c r="M41" s="822"/>
      <c r="N41" s="822"/>
      <c r="O41" s="831"/>
      <c r="P41" s="831"/>
      <c r="Q41" s="827"/>
      <c r="R41" s="832"/>
    </row>
    <row r="42" spans="1:18" ht="14.45" customHeight="1" x14ac:dyDescent="0.2">
      <c r="A42" s="821" t="s">
        <v>4738</v>
      </c>
      <c r="B42" s="822" t="s">
        <v>4790</v>
      </c>
      <c r="C42" s="822" t="s">
        <v>571</v>
      </c>
      <c r="D42" s="822" t="s">
        <v>4739</v>
      </c>
      <c r="E42" s="822" t="s">
        <v>4792</v>
      </c>
      <c r="F42" s="822"/>
      <c r="G42" s="831"/>
      <c r="H42" s="831"/>
      <c r="I42" s="822"/>
      <c r="J42" s="822"/>
      <c r="K42" s="831">
        <v>150</v>
      </c>
      <c r="L42" s="831">
        <v>365.99999999999989</v>
      </c>
      <c r="M42" s="822">
        <v>1</v>
      </c>
      <c r="N42" s="822">
        <v>2.4399999999999991</v>
      </c>
      <c r="O42" s="831"/>
      <c r="P42" s="831"/>
      <c r="Q42" s="827"/>
      <c r="R42" s="832"/>
    </row>
    <row r="43" spans="1:18" ht="14.45" customHeight="1" x14ac:dyDescent="0.2">
      <c r="A43" s="821" t="s">
        <v>4738</v>
      </c>
      <c r="B43" s="822" t="s">
        <v>4790</v>
      </c>
      <c r="C43" s="822" t="s">
        <v>571</v>
      </c>
      <c r="D43" s="822" t="s">
        <v>4739</v>
      </c>
      <c r="E43" s="822" t="s">
        <v>4793</v>
      </c>
      <c r="F43" s="822" t="s">
        <v>4794</v>
      </c>
      <c r="G43" s="831">
        <v>0.5</v>
      </c>
      <c r="H43" s="831">
        <v>753.1</v>
      </c>
      <c r="I43" s="822">
        <v>0.62763563630302521</v>
      </c>
      <c r="J43" s="822">
        <v>1506.2</v>
      </c>
      <c r="K43" s="831">
        <v>1</v>
      </c>
      <c r="L43" s="831">
        <v>1199.9000000000001</v>
      </c>
      <c r="M43" s="822">
        <v>1</v>
      </c>
      <c r="N43" s="822">
        <v>1199.9000000000001</v>
      </c>
      <c r="O43" s="831">
        <v>4.3</v>
      </c>
      <c r="P43" s="831">
        <v>5046.6900000000005</v>
      </c>
      <c r="Q43" s="827">
        <v>4.205925493791149</v>
      </c>
      <c r="R43" s="832">
        <v>1173.6488372093024</v>
      </c>
    </row>
    <row r="44" spans="1:18" ht="14.45" customHeight="1" x14ac:dyDescent="0.2">
      <c r="A44" s="821" t="s">
        <v>4738</v>
      </c>
      <c r="B44" s="822" t="s">
        <v>4790</v>
      </c>
      <c r="C44" s="822" t="s">
        <v>571</v>
      </c>
      <c r="D44" s="822" t="s">
        <v>4739</v>
      </c>
      <c r="E44" s="822" t="s">
        <v>4795</v>
      </c>
      <c r="F44" s="822"/>
      <c r="G44" s="831">
        <v>4</v>
      </c>
      <c r="H44" s="831">
        <v>417.76</v>
      </c>
      <c r="I44" s="822"/>
      <c r="J44" s="822">
        <v>104.44</v>
      </c>
      <c r="K44" s="831"/>
      <c r="L44" s="831"/>
      <c r="M44" s="822"/>
      <c r="N44" s="822"/>
      <c r="O44" s="831"/>
      <c r="P44" s="831"/>
      <c r="Q44" s="827"/>
      <c r="R44" s="832"/>
    </row>
    <row r="45" spans="1:18" ht="14.45" customHeight="1" x14ac:dyDescent="0.2">
      <c r="A45" s="821" t="s">
        <v>4738</v>
      </c>
      <c r="B45" s="822" t="s">
        <v>4790</v>
      </c>
      <c r="C45" s="822" t="s">
        <v>571</v>
      </c>
      <c r="D45" s="822" t="s">
        <v>4739</v>
      </c>
      <c r="E45" s="822" t="s">
        <v>4795</v>
      </c>
      <c r="F45" s="822" t="s">
        <v>4796</v>
      </c>
      <c r="G45" s="831">
        <v>213</v>
      </c>
      <c r="H45" s="831">
        <v>22245.719999999998</v>
      </c>
      <c r="I45" s="822">
        <v>35.5</v>
      </c>
      <c r="J45" s="822">
        <v>104.43999999999998</v>
      </c>
      <c r="K45" s="831">
        <v>6</v>
      </c>
      <c r="L45" s="831">
        <v>626.64</v>
      </c>
      <c r="M45" s="822">
        <v>1</v>
      </c>
      <c r="N45" s="822">
        <v>104.44</v>
      </c>
      <c r="O45" s="831"/>
      <c r="P45" s="831"/>
      <c r="Q45" s="827"/>
      <c r="R45" s="832"/>
    </row>
    <row r="46" spans="1:18" ht="14.45" customHeight="1" x14ac:dyDescent="0.2">
      <c r="A46" s="821" t="s">
        <v>4738</v>
      </c>
      <c r="B46" s="822" t="s">
        <v>4790</v>
      </c>
      <c r="C46" s="822" t="s">
        <v>571</v>
      </c>
      <c r="D46" s="822" t="s">
        <v>4739</v>
      </c>
      <c r="E46" s="822" t="s">
        <v>4797</v>
      </c>
      <c r="F46" s="822" t="s">
        <v>4796</v>
      </c>
      <c r="G46" s="831"/>
      <c r="H46" s="831"/>
      <c r="I46" s="822"/>
      <c r="J46" s="822"/>
      <c r="K46" s="831">
        <v>12.9</v>
      </c>
      <c r="L46" s="831">
        <v>10227.11</v>
      </c>
      <c r="M46" s="822">
        <v>1</v>
      </c>
      <c r="N46" s="822">
        <v>792.79922480620155</v>
      </c>
      <c r="O46" s="831">
        <v>3.9</v>
      </c>
      <c r="P46" s="831">
        <v>3091.92</v>
      </c>
      <c r="Q46" s="827">
        <v>0.30232587700728747</v>
      </c>
      <c r="R46" s="832">
        <v>792.80000000000007</v>
      </c>
    </row>
    <row r="47" spans="1:18" ht="14.45" customHeight="1" x14ac:dyDescent="0.2">
      <c r="A47" s="821" t="s">
        <v>4738</v>
      </c>
      <c r="B47" s="822" t="s">
        <v>4790</v>
      </c>
      <c r="C47" s="822" t="s">
        <v>571</v>
      </c>
      <c r="D47" s="822" t="s">
        <v>4739</v>
      </c>
      <c r="E47" s="822" t="s">
        <v>4746</v>
      </c>
      <c r="F47" s="822" t="s">
        <v>4747</v>
      </c>
      <c r="G47" s="831"/>
      <c r="H47" s="831"/>
      <c r="I47" s="822"/>
      <c r="J47" s="822"/>
      <c r="K47" s="831">
        <v>1.51</v>
      </c>
      <c r="L47" s="831">
        <v>141.13</v>
      </c>
      <c r="M47" s="822">
        <v>1</v>
      </c>
      <c r="N47" s="822">
        <v>93.463576158940398</v>
      </c>
      <c r="O47" s="831">
        <v>4.82</v>
      </c>
      <c r="P47" s="831">
        <v>469.63</v>
      </c>
      <c r="Q47" s="827">
        <v>3.3276411818890383</v>
      </c>
      <c r="R47" s="832">
        <v>97.433609958506224</v>
      </c>
    </row>
    <row r="48" spans="1:18" ht="14.45" customHeight="1" x14ac:dyDescent="0.2">
      <c r="A48" s="821" t="s">
        <v>4738</v>
      </c>
      <c r="B48" s="822" t="s">
        <v>4790</v>
      </c>
      <c r="C48" s="822" t="s">
        <v>571</v>
      </c>
      <c r="D48" s="822" t="s">
        <v>4739</v>
      </c>
      <c r="E48" s="822" t="s">
        <v>4798</v>
      </c>
      <c r="F48" s="822" t="s">
        <v>4747</v>
      </c>
      <c r="G48" s="831"/>
      <c r="H48" s="831"/>
      <c r="I48" s="822"/>
      <c r="J48" s="822"/>
      <c r="K48" s="831">
        <v>0.05</v>
      </c>
      <c r="L48" s="831">
        <v>6.08</v>
      </c>
      <c r="M48" s="822">
        <v>1</v>
      </c>
      <c r="N48" s="822">
        <v>121.6</v>
      </c>
      <c r="O48" s="831"/>
      <c r="P48" s="831"/>
      <c r="Q48" s="827"/>
      <c r="R48" s="832"/>
    </row>
    <row r="49" spans="1:18" ht="14.45" customHeight="1" x14ac:dyDescent="0.2">
      <c r="A49" s="821" t="s">
        <v>4738</v>
      </c>
      <c r="B49" s="822" t="s">
        <v>4790</v>
      </c>
      <c r="C49" s="822" t="s">
        <v>571</v>
      </c>
      <c r="D49" s="822" t="s">
        <v>4739</v>
      </c>
      <c r="E49" s="822" t="s">
        <v>4748</v>
      </c>
      <c r="F49" s="822" t="s">
        <v>4749</v>
      </c>
      <c r="G49" s="831"/>
      <c r="H49" s="831"/>
      <c r="I49" s="822"/>
      <c r="J49" s="822"/>
      <c r="K49" s="831"/>
      <c r="L49" s="831"/>
      <c r="M49" s="822"/>
      <c r="N49" s="822"/>
      <c r="O49" s="831">
        <v>14.600000000000001</v>
      </c>
      <c r="P49" s="831">
        <v>1578.89</v>
      </c>
      <c r="Q49" s="827"/>
      <c r="R49" s="832">
        <v>108.1431506849315</v>
      </c>
    </row>
    <row r="50" spans="1:18" ht="14.45" customHeight="1" x14ac:dyDescent="0.2">
      <c r="A50" s="821" t="s">
        <v>4738</v>
      </c>
      <c r="B50" s="822" t="s">
        <v>4790</v>
      </c>
      <c r="C50" s="822" t="s">
        <v>571</v>
      </c>
      <c r="D50" s="822" t="s">
        <v>4734</v>
      </c>
      <c r="E50" s="822" t="s">
        <v>4752</v>
      </c>
      <c r="F50" s="822" t="s">
        <v>4753</v>
      </c>
      <c r="G50" s="831">
        <v>60</v>
      </c>
      <c r="H50" s="831">
        <v>7319</v>
      </c>
      <c r="I50" s="822">
        <v>0.7498975409836065</v>
      </c>
      <c r="J50" s="822">
        <v>121.98333333333333</v>
      </c>
      <c r="K50" s="831">
        <v>80</v>
      </c>
      <c r="L50" s="831">
        <v>9760</v>
      </c>
      <c r="M50" s="822">
        <v>1</v>
      </c>
      <c r="N50" s="822">
        <v>122</v>
      </c>
      <c r="O50" s="831">
        <v>33</v>
      </c>
      <c r="P50" s="831">
        <v>4059</v>
      </c>
      <c r="Q50" s="827">
        <v>0.4158811475409836</v>
      </c>
      <c r="R50" s="832">
        <v>123</v>
      </c>
    </row>
    <row r="51" spans="1:18" ht="14.45" customHeight="1" x14ac:dyDescent="0.2">
      <c r="A51" s="821" t="s">
        <v>4738</v>
      </c>
      <c r="B51" s="822" t="s">
        <v>4790</v>
      </c>
      <c r="C51" s="822" t="s">
        <v>571</v>
      </c>
      <c r="D51" s="822" t="s">
        <v>4734</v>
      </c>
      <c r="E51" s="822" t="s">
        <v>4754</v>
      </c>
      <c r="F51" s="822" t="s">
        <v>4755</v>
      </c>
      <c r="G51" s="831"/>
      <c r="H51" s="831"/>
      <c r="I51" s="822"/>
      <c r="J51" s="822"/>
      <c r="K51" s="831">
        <v>122</v>
      </c>
      <c r="L51" s="831">
        <v>18422</v>
      </c>
      <c r="M51" s="822">
        <v>1</v>
      </c>
      <c r="N51" s="822">
        <v>151</v>
      </c>
      <c r="O51" s="831">
        <v>134</v>
      </c>
      <c r="P51" s="831">
        <v>20502</v>
      </c>
      <c r="Q51" s="827">
        <v>1.112908478992509</v>
      </c>
      <c r="R51" s="832">
        <v>153</v>
      </c>
    </row>
    <row r="52" spans="1:18" ht="14.45" customHeight="1" x14ac:dyDescent="0.2">
      <c r="A52" s="821" t="s">
        <v>4738</v>
      </c>
      <c r="B52" s="822" t="s">
        <v>4790</v>
      </c>
      <c r="C52" s="822" t="s">
        <v>571</v>
      </c>
      <c r="D52" s="822" t="s">
        <v>4734</v>
      </c>
      <c r="E52" s="822" t="s">
        <v>4799</v>
      </c>
      <c r="F52" s="822" t="s">
        <v>4800</v>
      </c>
      <c r="G52" s="831"/>
      <c r="H52" s="831"/>
      <c r="I52" s="822"/>
      <c r="J52" s="822"/>
      <c r="K52" s="831">
        <v>2</v>
      </c>
      <c r="L52" s="831">
        <v>398</v>
      </c>
      <c r="M52" s="822">
        <v>1</v>
      </c>
      <c r="N52" s="822">
        <v>199</v>
      </c>
      <c r="O52" s="831"/>
      <c r="P52" s="831"/>
      <c r="Q52" s="827"/>
      <c r="R52" s="832"/>
    </row>
    <row r="53" spans="1:18" ht="14.45" customHeight="1" x14ac:dyDescent="0.2">
      <c r="A53" s="821" t="s">
        <v>4738</v>
      </c>
      <c r="B53" s="822" t="s">
        <v>4790</v>
      </c>
      <c r="C53" s="822" t="s">
        <v>571</v>
      </c>
      <c r="D53" s="822" t="s">
        <v>4734</v>
      </c>
      <c r="E53" s="822" t="s">
        <v>4756</v>
      </c>
      <c r="F53" s="822" t="s">
        <v>4757</v>
      </c>
      <c r="G53" s="831">
        <v>17</v>
      </c>
      <c r="H53" s="831">
        <v>1411</v>
      </c>
      <c r="I53" s="822">
        <v>0.7635281385281385</v>
      </c>
      <c r="J53" s="822">
        <v>83</v>
      </c>
      <c r="K53" s="831">
        <v>22</v>
      </c>
      <c r="L53" s="831">
        <v>1848</v>
      </c>
      <c r="M53" s="822">
        <v>1</v>
      </c>
      <c r="N53" s="822">
        <v>84</v>
      </c>
      <c r="O53" s="831">
        <v>16</v>
      </c>
      <c r="P53" s="831">
        <v>1360</v>
      </c>
      <c r="Q53" s="827">
        <v>0.73593073593073588</v>
      </c>
      <c r="R53" s="832">
        <v>85</v>
      </c>
    </row>
    <row r="54" spans="1:18" ht="14.45" customHeight="1" x14ac:dyDescent="0.2">
      <c r="A54" s="821" t="s">
        <v>4738</v>
      </c>
      <c r="B54" s="822" t="s">
        <v>4790</v>
      </c>
      <c r="C54" s="822" t="s">
        <v>571</v>
      </c>
      <c r="D54" s="822" t="s">
        <v>4734</v>
      </c>
      <c r="E54" s="822" t="s">
        <v>4801</v>
      </c>
      <c r="F54" s="822" t="s">
        <v>4802</v>
      </c>
      <c r="G54" s="831"/>
      <c r="H54" s="831"/>
      <c r="I54" s="822"/>
      <c r="J54" s="822"/>
      <c r="K54" s="831">
        <v>2</v>
      </c>
      <c r="L54" s="831">
        <v>214</v>
      </c>
      <c r="M54" s="822">
        <v>1</v>
      </c>
      <c r="N54" s="822">
        <v>107</v>
      </c>
      <c r="O54" s="831"/>
      <c r="P54" s="831"/>
      <c r="Q54" s="827"/>
      <c r="R54" s="832"/>
    </row>
    <row r="55" spans="1:18" ht="14.45" customHeight="1" x14ac:dyDescent="0.2">
      <c r="A55" s="821" t="s">
        <v>4738</v>
      </c>
      <c r="B55" s="822" t="s">
        <v>4790</v>
      </c>
      <c r="C55" s="822" t="s">
        <v>571</v>
      </c>
      <c r="D55" s="822" t="s">
        <v>4734</v>
      </c>
      <c r="E55" s="822" t="s">
        <v>4735</v>
      </c>
      <c r="F55" s="822" t="s">
        <v>4736</v>
      </c>
      <c r="G55" s="831">
        <v>274</v>
      </c>
      <c r="H55" s="831">
        <v>10138</v>
      </c>
      <c r="I55" s="822">
        <v>0.79166015930032796</v>
      </c>
      <c r="J55" s="822">
        <v>37</v>
      </c>
      <c r="K55" s="831">
        <v>337</v>
      </c>
      <c r="L55" s="831">
        <v>12806</v>
      </c>
      <c r="M55" s="822">
        <v>1</v>
      </c>
      <c r="N55" s="822">
        <v>38</v>
      </c>
      <c r="O55" s="831">
        <v>384</v>
      </c>
      <c r="P55" s="831">
        <v>14592</v>
      </c>
      <c r="Q55" s="827">
        <v>1.1394658753709199</v>
      </c>
      <c r="R55" s="832">
        <v>38</v>
      </c>
    </row>
    <row r="56" spans="1:18" ht="14.45" customHeight="1" x14ac:dyDescent="0.2">
      <c r="A56" s="821" t="s">
        <v>4738</v>
      </c>
      <c r="B56" s="822" t="s">
        <v>4790</v>
      </c>
      <c r="C56" s="822" t="s">
        <v>571</v>
      </c>
      <c r="D56" s="822" t="s">
        <v>4734</v>
      </c>
      <c r="E56" s="822" t="s">
        <v>4803</v>
      </c>
      <c r="F56" s="822" t="s">
        <v>4804</v>
      </c>
      <c r="G56" s="831">
        <v>1</v>
      </c>
      <c r="H56" s="831">
        <v>5</v>
      </c>
      <c r="I56" s="822"/>
      <c r="J56" s="822">
        <v>5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4738</v>
      </c>
      <c r="B57" s="822" t="s">
        <v>4790</v>
      </c>
      <c r="C57" s="822" t="s">
        <v>571</v>
      </c>
      <c r="D57" s="822" t="s">
        <v>4734</v>
      </c>
      <c r="E57" s="822" t="s">
        <v>4758</v>
      </c>
      <c r="F57" s="822" t="s">
        <v>4759</v>
      </c>
      <c r="G57" s="831"/>
      <c r="H57" s="831"/>
      <c r="I57" s="822"/>
      <c r="J57" s="822"/>
      <c r="K57" s="831">
        <v>1</v>
      </c>
      <c r="L57" s="831">
        <v>5</v>
      </c>
      <c r="M57" s="822">
        <v>1</v>
      </c>
      <c r="N57" s="822">
        <v>5</v>
      </c>
      <c r="O57" s="831">
        <v>1</v>
      </c>
      <c r="P57" s="831">
        <v>5</v>
      </c>
      <c r="Q57" s="827">
        <v>1</v>
      </c>
      <c r="R57" s="832">
        <v>5</v>
      </c>
    </row>
    <row r="58" spans="1:18" ht="14.45" customHeight="1" x14ac:dyDescent="0.2">
      <c r="A58" s="821" t="s">
        <v>4738</v>
      </c>
      <c r="B58" s="822" t="s">
        <v>4790</v>
      </c>
      <c r="C58" s="822" t="s">
        <v>571</v>
      </c>
      <c r="D58" s="822" t="s">
        <v>4734</v>
      </c>
      <c r="E58" s="822" t="s">
        <v>4805</v>
      </c>
      <c r="F58" s="822" t="s">
        <v>4806</v>
      </c>
      <c r="G58" s="831">
        <v>12</v>
      </c>
      <c r="H58" s="831">
        <v>8424</v>
      </c>
      <c r="I58" s="822">
        <v>5.9575671852899577</v>
      </c>
      <c r="J58" s="822">
        <v>702</v>
      </c>
      <c r="K58" s="831">
        <v>2</v>
      </c>
      <c r="L58" s="831">
        <v>1414</v>
      </c>
      <c r="M58" s="822">
        <v>1</v>
      </c>
      <c r="N58" s="822">
        <v>707</v>
      </c>
      <c r="O58" s="831"/>
      <c r="P58" s="831"/>
      <c r="Q58" s="827"/>
      <c r="R58" s="832"/>
    </row>
    <row r="59" spans="1:18" ht="14.45" customHeight="1" x14ac:dyDescent="0.2">
      <c r="A59" s="821" t="s">
        <v>4738</v>
      </c>
      <c r="B59" s="822" t="s">
        <v>4790</v>
      </c>
      <c r="C59" s="822" t="s">
        <v>571</v>
      </c>
      <c r="D59" s="822" t="s">
        <v>4734</v>
      </c>
      <c r="E59" s="822" t="s">
        <v>4760</v>
      </c>
      <c r="F59" s="822" t="s">
        <v>4761</v>
      </c>
      <c r="G59" s="831">
        <v>5</v>
      </c>
      <c r="H59" s="831">
        <v>2225</v>
      </c>
      <c r="I59" s="822">
        <v>0.38034188034188032</v>
      </c>
      <c r="J59" s="822">
        <v>445</v>
      </c>
      <c r="K59" s="831">
        <v>13</v>
      </c>
      <c r="L59" s="831">
        <v>5850</v>
      </c>
      <c r="M59" s="822">
        <v>1</v>
      </c>
      <c r="N59" s="822">
        <v>450</v>
      </c>
      <c r="O59" s="831">
        <v>10</v>
      </c>
      <c r="P59" s="831">
        <v>4540</v>
      </c>
      <c r="Q59" s="827">
        <v>0.77606837606837609</v>
      </c>
      <c r="R59" s="832">
        <v>454</v>
      </c>
    </row>
    <row r="60" spans="1:18" ht="14.45" customHeight="1" x14ac:dyDescent="0.2">
      <c r="A60" s="821" t="s">
        <v>4738</v>
      </c>
      <c r="B60" s="822" t="s">
        <v>4790</v>
      </c>
      <c r="C60" s="822" t="s">
        <v>571</v>
      </c>
      <c r="D60" s="822" t="s">
        <v>4734</v>
      </c>
      <c r="E60" s="822" t="s">
        <v>4762</v>
      </c>
      <c r="F60" s="822" t="s">
        <v>4763</v>
      </c>
      <c r="G60" s="831">
        <v>15</v>
      </c>
      <c r="H60" s="831">
        <v>3345</v>
      </c>
      <c r="I60" s="822">
        <v>0.61670353982300885</v>
      </c>
      <c r="J60" s="822">
        <v>223</v>
      </c>
      <c r="K60" s="831">
        <v>24</v>
      </c>
      <c r="L60" s="831">
        <v>5424</v>
      </c>
      <c r="M60" s="822">
        <v>1</v>
      </c>
      <c r="N60" s="822">
        <v>226</v>
      </c>
      <c r="O60" s="831">
        <v>19</v>
      </c>
      <c r="P60" s="831">
        <v>4332</v>
      </c>
      <c r="Q60" s="827">
        <v>0.79867256637168138</v>
      </c>
      <c r="R60" s="832">
        <v>228</v>
      </c>
    </row>
    <row r="61" spans="1:18" ht="14.45" customHeight="1" x14ac:dyDescent="0.2">
      <c r="A61" s="821" t="s">
        <v>4738</v>
      </c>
      <c r="B61" s="822" t="s">
        <v>4790</v>
      </c>
      <c r="C61" s="822" t="s">
        <v>571</v>
      </c>
      <c r="D61" s="822" t="s">
        <v>4734</v>
      </c>
      <c r="E61" s="822" t="s">
        <v>4766</v>
      </c>
      <c r="F61" s="822" t="s">
        <v>4767</v>
      </c>
      <c r="G61" s="831"/>
      <c r="H61" s="831"/>
      <c r="I61" s="822"/>
      <c r="J61" s="822"/>
      <c r="K61" s="831">
        <v>0</v>
      </c>
      <c r="L61" s="831">
        <v>0</v>
      </c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4738</v>
      </c>
      <c r="B62" s="822" t="s">
        <v>4790</v>
      </c>
      <c r="C62" s="822" t="s">
        <v>571</v>
      </c>
      <c r="D62" s="822" t="s">
        <v>4734</v>
      </c>
      <c r="E62" s="822" t="s">
        <v>4768</v>
      </c>
      <c r="F62" s="822" t="s">
        <v>4769</v>
      </c>
      <c r="G62" s="831">
        <v>165</v>
      </c>
      <c r="H62" s="831">
        <v>5499.9800000000005</v>
      </c>
      <c r="I62" s="822">
        <v>0.59782521266350586</v>
      </c>
      <c r="J62" s="822">
        <v>33.333212121212121</v>
      </c>
      <c r="K62" s="831">
        <v>276</v>
      </c>
      <c r="L62" s="831">
        <v>9199.98</v>
      </c>
      <c r="M62" s="822">
        <v>1</v>
      </c>
      <c r="N62" s="822">
        <v>33.333260869565216</v>
      </c>
      <c r="O62" s="831">
        <v>272</v>
      </c>
      <c r="P62" s="831">
        <v>10496.670000000002</v>
      </c>
      <c r="Q62" s="827">
        <v>1.1409448716192865</v>
      </c>
      <c r="R62" s="832">
        <v>38.590698529411775</v>
      </c>
    </row>
    <row r="63" spans="1:18" ht="14.45" customHeight="1" x14ac:dyDescent="0.2">
      <c r="A63" s="821" t="s">
        <v>4738</v>
      </c>
      <c r="B63" s="822" t="s">
        <v>4790</v>
      </c>
      <c r="C63" s="822" t="s">
        <v>571</v>
      </c>
      <c r="D63" s="822" t="s">
        <v>4734</v>
      </c>
      <c r="E63" s="822" t="s">
        <v>4770</v>
      </c>
      <c r="F63" s="822" t="s">
        <v>4771</v>
      </c>
      <c r="G63" s="831">
        <v>36</v>
      </c>
      <c r="H63" s="831">
        <v>12780</v>
      </c>
      <c r="I63" s="822">
        <v>0.62628638635695388</v>
      </c>
      <c r="J63" s="822">
        <v>355</v>
      </c>
      <c r="K63" s="831">
        <v>57</v>
      </c>
      <c r="L63" s="831">
        <v>20406</v>
      </c>
      <c r="M63" s="822">
        <v>1</v>
      </c>
      <c r="N63" s="822">
        <v>358</v>
      </c>
      <c r="O63" s="831">
        <v>79</v>
      </c>
      <c r="P63" s="831">
        <v>28440</v>
      </c>
      <c r="Q63" s="827">
        <v>1.3937077330197001</v>
      </c>
      <c r="R63" s="832">
        <v>360</v>
      </c>
    </row>
    <row r="64" spans="1:18" ht="14.45" customHeight="1" x14ac:dyDescent="0.2">
      <c r="A64" s="821" t="s">
        <v>4738</v>
      </c>
      <c r="B64" s="822" t="s">
        <v>4790</v>
      </c>
      <c r="C64" s="822" t="s">
        <v>571</v>
      </c>
      <c r="D64" s="822" t="s">
        <v>4734</v>
      </c>
      <c r="E64" s="822" t="s">
        <v>4772</v>
      </c>
      <c r="F64" s="822" t="s">
        <v>4773</v>
      </c>
      <c r="G64" s="831">
        <v>116</v>
      </c>
      <c r="H64" s="831">
        <v>4292</v>
      </c>
      <c r="I64" s="822">
        <v>0.72402159244264508</v>
      </c>
      <c r="J64" s="822">
        <v>37</v>
      </c>
      <c r="K64" s="831">
        <v>156</v>
      </c>
      <c r="L64" s="831">
        <v>5928</v>
      </c>
      <c r="M64" s="822">
        <v>1</v>
      </c>
      <c r="N64" s="822">
        <v>38</v>
      </c>
      <c r="O64" s="831">
        <v>91</v>
      </c>
      <c r="P64" s="831">
        <v>3458</v>
      </c>
      <c r="Q64" s="827">
        <v>0.58333333333333337</v>
      </c>
      <c r="R64" s="832">
        <v>38</v>
      </c>
    </row>
    <row r="65" spans="1:18" ht="14.45" customHeight="1" x14ac:dyDescent="0.2">
      <c r="A65" s="821" t="s">
        <v>4738</v>
      </c>
      <c r="B65" s="822" t="s">
        <v>4790</v>
      </c>
      <c r="C65" s="822" t="s">
        <v>571</v>
      </c>
      <c r="D65" s="822" t="s">
        <v>4734</v>
      </c>
      <c r="E65" s="822" t="s">
        <v>4807</v>
      </c>
      <c r="F65" s="822" t="s">
        <v>4808</v>
      </c>
      <c r="G65" s="831">
        <v>6</v>
      </c>
      <c r="H65" s="831">
        <v>192</v>
      </c>
      <c r="I65" s="822"/>
      <c r="J65" s="822">
        <v>32</v>
      </c>
      <c r="K65" s="831"/>
      <c r="L65" s="831"/>
      <c r="M65" s="822"/>
      <c r="N65" s="822"/>
      <c r="O65" s="831"/>
      <c r="P65" s="831"/>
      <c r="Q65" s="827"/>
      <c r="R65" s="832"/>
    </row>
    <row r="66" spans="1:18" ht="14.45" customHeight="1" x14ac:dyDescent="0.2">
      <c r="A66" s="821" t="s">
        <v>4738</v>
      </c>
      <c r="B66" s="822" t="s">
        <v>4790</v>
      </c>
      <c r="C66" s="822" t="s">
        <v>571</v>
      </c>
      <c r="D66" s="822" t="s">
        <v>4734</v>
      </c>
      <c r="E66" s="822" t="s">
        <v>4778</v>
      </c>
      <c r="F66" s="822" t="s">
        <v>4779</v>
      </c>
      <c r="G66" s="831">
        <v>266</v>
      </c>
      <c r="H66" s="831">
        <v>35112</v>
      </c>
      <c r="I66" s="822">
        <v>3.9407407407407407</v>
      </c>
      <c r="J66" s="822">
        <v>132</v>
      </c>
      <c r="K66" s="831">
        <v>66</v>
      </c>
      <c r="L66" s="831">
        <v>8910</v>
      </c>
      <c r="M66" s="822">
        <v>1</v>
      </c>
      <c r="N66" s="822">
        <v>135</v>
      </c>
      <c r="O66" s="831"/>
      <c r="P66" s="831"/>
      <c r="Q66" s="827"/>
      <c r="R66" s="832"/>
    </row>
    <row r="67" spans="1:18" ht="14.45" customHeight="1" x14ac:dyDescent="0.2">
      <c r="A67" s="821" t="s">
        <v>4738</v>
      </c>
      <c r="B67" s="822" t="s">
        <v>4790</v>
      </c>
      <c r="C67" s="822" t="s">
        <v>571</v>
      </c>
      <c r="D67" s="822" t="s">
        <v>4734</v>
      </c>
      <c r="E67" s="822" t="s">
        <v>4780</v>
      </c>
      <c r="F67" s="822" t="s">
        <v>4781</v>
      </c>
      <c r="G67" s="831"/>
      <c r="H67" s="831"/>
      <c r="I67" s="822"/>
      <c r="J67" s="822"/>
      <c r="K67" s="831">
        <v>0</v>
      </c>
      <c r="L67" s="831">
        <v>0</v>
      </c>
      <c r="M67" s="822"/>
      <c r="N67" s="822"/>
      <c r="O67" s="831"/>
      <c r="P67" s="831"/>
      <c r="Q67" s="827"/>
      <c r="R67" s="832"/>
    </row>
    <row r="68" spans="1:18" ht="14.45" customHeight="1" x14ac:dyDescent="0.2">
      <c r="A68" s="821" t="s">
        <v>4738</v>
      </c>
      <c r="B68" s="822" t="s">
        <v>4790</v>
      </c>
      <c r="C68" s="822" t="s">
        <v>571</v>
      </c>
      <c r="D68" s="822" t="s">
        <v>4734</v>
      </c>
      <c r="E68" s="822" t="s">
        <v>4782</v>
      </c>
      <c r="F68" s="822" t="s">
        <v>4783</v>
      </c>
      <c r="G68" s="831">
        <v>1</v>
      </c>
      <c r="H68" s="831">
        <v>74</v>
      </c>
      <c r="I68" s="822"/>
      <c r="J68" s="822">
        <v>74</v>
      </c>
      <c r="K68" s="831"/>
      <c r="L68" s="831"/>
      <c r="M68" s="822"/>
      <c r="N68" s="822"/>
      <c r="O68" s="831">
        <v>2</v>
      </c>
      <c r="P68" s="831">
        <v>152</v>
      </c>
      <c r="Q68" s="827"/>
      <c r="R68" s="832">
        <v>76</v>
      </c>
    </row>
    <row r="69" spans="1:18" ht="14.45" customHeight="1" x14ac:dyDescent="0.2">
      <c r="A69" s="821" t="s">
        <v>4738</v>
      </c>
      <c r="B69" s="822" t="s">
        <v>4790</v>
      </c>
      <c r="C69" s="822" t="s">
        <v>571</v>
      </c>
      <c r="D69" s="822" t="s">
        <v>4734</v>
      </c>
      <c r="E69" s="822" t="s">
        <v>4784</v>
      </c>
      <c r="F69" s="822" t="s">
        <v>4785</v>
      </c>
      <c r="G69" s="831">
        <v>7</v>
      </c>
      <c r="H69" s="831">
        <v>1561</v>
      </c>
      <c r="I69" s="822">
        <v>3.4535398230088497</v>
      </c>
      <c r="J69" s="822">
        <v>223</v>
      </c>
      <c r="K69" s="831">
        <v>2</v>
      </c>
      <c r="L69" s="831">
        <v>452</v>
      </c>
      <c r="M69" s="822">
        <v>1</v>
      </c>
      <c r="N69" s="822">
        <v>226</v>
      </c>
      <c r="O69" s="831">
        <v>3</v>
      </c>
      <c r="P69" s="831">
        <v>684</v>
      </c>
      <c r="Q69" s="827">
        <v>1.5132743362831858</v>
      </c>
      <c r="R69" s="832">
        <v>228</v>
      </c>
    </row>
    <row r="70" spans="1:18" ht="14.45" customHeight="1" x14ac:dyDescent="0.2">
      <c r="A70" s="821" t="s">
        <v>4738</v>
      </c>
      <c r="B70" s="822" t="s">
        <v>4790</v>
      </c>
      <c r="C70" s="822" t="s">
        <v>571</v>
      </c>
      <c r="D70" s="822" t="s">
        <v>4734</v>
      </c>
      <c r="E70" s="822" t="s">
        <v>4786</v>
      </c>
      <c r="F70" s="822" t="s">
        <v>4787</v>
      </c>
      <c r="G70" s="831"/>
      <c r="H70" s="831"/>
      <c r="I70" s="822"/>
      <c r="J70" s="822"/>
      <c r="K70" s="831">
        <v>53</v>
      </c>
      <c r="L70" s="831">
        <v>3233</v>
      </c>
      <c r="M70" s="822">
        <v>1</v>
      </c>
      <c r="N70" s="822">
        <v>61</v>
      </c>
      <c r="O70" s="831">
        <v>40</v>
      </c>
      <c r="P70" s="831">
        <v>2480</v>
      </c>
      <c r="Q70" s="827">
        <v>0.76708939065883086</v>
      </c>
      <c r="R70" s="832">
        <v>62</v>
      </c>
    </row>
    <row r="71" spans="1:18" ht="14.45" customHeight="1" thickBot="1" x14ac:dyDescent="0.25">
      <c r="A71" s="813" t="s">
        <v>4738</v>
      </c>
      <c r="B71" s="814" t="s">
        <v>4790</v>
      </c>
      <c r="C71" s="814" t="s">
        <v>571</v>
      </c>
      <c r="D71" s="814" t="s">
        <v>4734</v>
      </c>
      <c r="E71" s="814" t="s">
        <v>4788</v>
      </c>
      <c r="F71" s="814" t="s">
        <v>4789</v>
      </c>
      <c r="G71" s="833">
        <v>156</v>
      </c>
      <c r="H71" s="833">
        <v>27768</v>
      </c>
      <c r="I71" s="814">
        <v>0.64636871508379889</v>
      </c>
      <c r="J71" s="814">
        <v>178</v>
      </c>
      <c r="K71" s="833">
        <v>240</v>
      </c>
      <c r="L71" s="833">
        <v>42960</v>
      </c>
      <c r="M71" s="814">
        <v>1</v>
      </c>
      <c r="N71" s="814">
        <v>179</v>
      </c>
      <c r="O71" s="833">
        <v>194</v>
      </c>
      <c r="P71" s="833">
        <v>34920</v>
      </c>
      <c r="Q71" s="819">
        <v>0.81284916201117319</v>
      </c>
      <c r="R71" s="834">
        <v>180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0332A5E-78FE-4498-94B2-CBBF98ABACD1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1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4810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2107.3000000000002</v>
      </c>
      <c r="I3" s="208">
        <f t="shared" si="0"/>
        <v>226480.34000000003</v>
      </c>
      <c r="J3" s="78"/>
      <c r="K3" s="78"/>
      <c r="L3" s="208">
        <f t="shared" si="0"/>
        <v>2465.9299999999994</v>
      </c>
      <c r="M3" s="208">
        <f t="shared" si="0"/>
        <v>239224.45999999993</v>
      </c>
      <c r="N3" s="78"/>
      <c r="O3" s="78"/>
      <c r="P3" s="208">
        <f t="shared" si="0"/>
        <v>1800.4699999999998</v>
      </c>
      <c r="Q3" s="208">
        <f t="shared" si="0"/>
        <v>182331.97999999998</v>
      </c>
      <c r="R3" s="79">
        <f>IF(M3=0,0,Q3/M3)</f>
        <v>0.76217950288193792</v>
      </c>
      <c r="S3" s="209">
        <f>IF(P3=0,0,Q3/P3)</f>
        <v>101.26910195671131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4733</v>
      </c>
      <c r="C6" s="807" t="s">
        <v>566</v>
      </c>
      <c r="D6" s="807" t="s">
        <v>2968</v>
      </c>
      <c r="E6" s="807" t="s">
        <v>4734</v>
      </c>
      <c r="F6" s="807" t="s">
        <v>4735</v>
      </c>
      <c r="G6" s="807" t="s">
        <v>4736</v>
      </c>
      <c r="H6" s="225">
        <v>0</v>
      </c>
      <c r="I6" s="225">
        <v>0</v>
      </c>
      <c r="J6" s="807"/>
      <c r="K6" s="807"/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4737</v>
      </c>
      <c r="C7" s="822" t="s">
        <v>574</v>
      </c>
      <c r="D7" s="822" t="s">
        <v>2968</v>
      </c>
      <c r="E7" s="822" t="s">
        <v>4734</v>
      </c>
      <c r="F7" s="822" t="s">
        <v>4735</v>
      </c>
      <c r="G7" s="822" t="s">
        <v>4736</v>
      </c>
      <c r="H7" s="831">
        <v>1</v>
      </c>
      <c r="I7" s="831">
        <v>37</v>
      </c>
      <c r="J7" s="822"/>
      <c r="K7" s="822">
        <v>37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4738</v>
      </c>
      <c r="B8" s="822" t="s">
        <v>4164</v>
      </c>
      <c r="C8" s="822" t="s">
        <v>571</v>
      </c>
      <c r="D8" s="822" t="s">
        <v>4722</v>
      </c>
      <c r="E8" s="822" t="s">
        <v>4734</v>
      </c>
      <c r="F8" s="822" t="s">
        <v>4772</v>
      </c>
      <c r="G8" s="822" t="s">
        <v>4773</v>
      </c>
      <c r="H8" s="831"/>
      <c r="I8" s="831"/>
      <c r="J8" s="822"/>
      <c r="K8" s="822"/>
      <c r="L8" s="831">
        <v>11</v>
      </c>
      <c r="M8" s="831">
        <v>418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4738</v>
      </c>
      <c r="B9" s="822" t="s">
        <v>4164</v>
      </c>
      <c r="C9" s="822" t="s">
        <v>571</v>
      </c>
      <c r="D9" s="822" t="s">
        <v>4722</v>
      </c>
      <c r="E9" s="822" t="s">
        <v>4734</v>
      </c>
      <c r="F9" s="822" t="s">
        <v>4786</v>
      </c>
      <c r="G9" s="822" t="s">
        <v>4787</v>
      </c>
      <c r="H9" s="831"/>
      <c r="I9" s="831"/>
      <c r="J9" s="822"/>
      <c r="K9" s="822"/>
      <c r="L9" s="831">
        <v>4</v>
      </c>
      <c r="M9" s="831">
        <v>244</v>
      </c>
      <c r="N9" s="822">
        <v>1</v>
      </c>
      <c r="O9" s="822">
        <v>61</v>
      </c>
      <c r="P9" s="831"/>
      <c r="Q9" s="831"/>
      <c r="R9" s="827"/>
      <c r="S9" s="832"/>
    </row>
    <row r="10" spans="1:19" ht="14.45" customHeight="1" x14ac:dyDescent="0.2">
      <c r="A10" s="821" t="s">
        <v>4738</v>
      </c>
      <c r="B10" s="822" t="s">
        <v>4164</v>
      </c>
      <c r="C10" s="822" t="s">
        <v>571</v>
      </c>
      <c r="D10" s="822" t="s">
        <v>2964</v>
      </c>
      <c r="E10" s="822" t="s">
        <v>4734</v>
      </c>
      <c r="F10" s="822" t="s">
        <v>4735</v>
      </c>
      <c r="G10" s="822" t="s">
        <v>4736</v>
      </c>
      <c r="H10" s="831"/>
      <c r="I10" s="831"/>
      <c r="J10" s="822"/>
      <c r="K10" s="822"/>
      <c r="L10" s="831"/>
      <c r="M10" s="831"/>
      <c r="N10" s="822"/>
      <c r="O10" s="822"/>
      <c r="P10" s="831">
        <v>1</v>
      </c>
      <c r="Q10" s="831">
        <v>38</v>
      </c>
      <c r="R10" s="827"/>
      <c r="S10" s="832">
        <v>38</v>
      </c>
    </row>
    <row r="11" spans="1:19" ht="14.45" customHeight="1" x14ac:dyDescent="0.2">
      <c r="A11" s="821" t="s">
        <v>4738</v>
      </c>
      <c r="B11" s="822" t="s">
        <v>4164</v>
      </c>
      <c r="C11" s="822" t="s">
        <v>571</v>
      </c>
      <c r="D11" s="822" t="s">
        <v>2964</v>
      </c>
      <c r="E11" s="822" t="s">
        <v>4734</v>
      </c>
      <c r="F11" s="822" t="s">
        <v>4772</v>
      </c>
      <c r="G11" s="822" t="s">
        <v>4773</v>
      </c>
      <c r="H11" s="831"/>
      <c r="I11" s="831"/>
      <c r="J11" s="822"/>
      <c r="K11" s="822"/>
      <c r="L11" s="831"/>
      <c r="M11" s="831"/>
      <c r="N11" s="822"/>
      <c r="O11" s="822"/>
      <c r="P11" s="831">
        <v>10</v>
      </c>
      <c r="Q11" s="831">
        <v>380</v>
      </c>
      <c r="R11" s="827"/>
      <c r="S11" s="832">
        <v>38</v>
      </c>
    </row>
    <row r="12" spans="1:19" ht="14.45" customHeight="1" x14ac:dyDescent="0.2">
      <c r="A12" s="821" t="s">
        <v>4738</v>
      </c>
      <c r="B12" s="822" t="s">
        <v>4164</v>
      </c>
      <c r="C12" s="822" t="s">
        <v>571</v>
      </c>
      <c r="D12" s="822" t="s">
        <v>2964</v>
      </c>
      <c r="E12" s="822" t="s">
        <v>4734</v>
      </c>
      <c r="F12" s="822" t="s">
        <v>4774</v>
      </c>
      <c r="G12" s="822" t="s">
        <v>4775</v>
      </c>
      <c r="H12" s="831"/>
      <c r="I12" s="831"/>
      <c r="J12" s="822"/>
      <c r="K12" s="822"/>
      <c r="L12" s="831"/>
      <c r="M12" s="831"/>
      <c r="N12" s="822"/>
      <c r="O12" s="822"/>
      <c r="P12" s="831">
        <v>4</v>
      </c>
      <c r="Q12" s="831">
        <v>540</v>
      </c>
      <c r="R12" s="827"/>
      <c r="S12" s="832">
        <v>135</v>
      </c>
    </row>
    <row r="13" spans="1:19" ht="14.45" customHeight="1" x14ac:dyDescent="0.2">
      <c r="A13" s="821" t="s">
        <v>4738</v>
      </c>
      <c r="B13" s="822" t="s">
        <v>4164</v>
      </c>
      <c r="C13" s="822" t="s">
        <v>571</v>
      </c>
      <c r="D13" s="822" t="s">
        <v>2964</v>
      </c>
      <c r="E13" s="822" t="s">
        <v>4734</v>
      </c>
      <c r="F13" s="822" t="s">
        <v>4786</v>
      </c>
      <c r="G13" s="822" t="s">
        <v>4787</v>
      </c>
      <c r="H13" s="831"/>
      <c r="I13" s="831"/>
      <c r="J13" s="822"/>
      <c r="K13" s="822"/>
      <c r="L13" s="831"/>
      <c r="M13" s="831"/>
      <c r="N13" s="822"/>
      <c r="O13" s="822"/>
      <c r="P13" s="831">
        <v>8</v>
      </c>
      <c r="Q13" s="831">
        <v>496</v>
      </c>
      <c r="R13" s="827"/>
      <c r="S13" s="832">
        <v>62</v>
      </c>
    </row>
    <row r="14" spans="1:19" ht="14.45" customHeight="1" x14ac:dyDescent="0.2">
      <c r="A14" s="821" t="s">
        <v>4738</v>
      </c>
      <c r="B14" s="822" t="s">
        <v>4164</v>
      </c>
      <c r="C14" s="822" t="s">
        <v>571</v>
      </c>
      <c r="D14" s="822" t="s">
        <v>4719</v>
      </c>
      <c r="E14" s="822" t="s">
        <v>4734</v>
      </c>
      <c r="F14" s="822" t="s">
        <v>4735</v>
      </c>
      <c r="G14" s="822" t="s">
        <v>4736</v>
      </c>
      <c r="H14" s="831"/>
      <c r="I14" s="831"/>
      <c r="J14" s="822"/>
      <c r="K14" s="822"/>
      <c r="L14" s="831">
        <v>2</v>
      </c>
      <c r="M14" s="831">
        <v>76</v>
      </c>
      <c r="N14" s="822">
        <v>1</v>
      </c>
      <c r="O14" s="822">
        <v>38</v>
      </c>
      <c r="P14" s="831"/>
      <c r="Q14" s="831"/>
      <c r="R14" s="827"/>
      <c r="S14" s="832"/>
    </row>
    <row r="15" spans="1:19" ht="14.45" customHeight="1" x14ac:dyDescent="0.2">
      <c r="A15" s="821" t="s">
        <v>4738</v>
      </c>
      <c r="B15" s="822" t="s">
        <v>4164</v>
      </c>
      <c r="C15" s="822" t="s">
        <v>571</v>
      </c>
      <c r="D15" s="822" t="s">
        <v>4719</v>
      </c>
      <c r="E15" s="822" t="s">
        <v>4734</v>
      </c>
      <c r="F15" s="822" t="s">
        <v>4780</v>
      </c>
      <c r="G15" s="822" t="s">
        <v>4781</v>
      </c>
      <c r="H15" s="831"/>
      <c r="I15" s="831"/>
      <c r="J15" s="822"/>
      <c r="K15" s="822"/>
      <c r="L15" s="831">
        <v>2</v>
      </c>
      <c r="M15" s="831">
        <v>474</v>
      </c>
      <c r="N15" s="822">
        <v>1</v>
      </c>
      <c r="O15" s="822">
        <v>237</v>
      </c>
      <c r="P15" s="831"/>
      <c r="Q15" s="831"/>
      <c r="R15" s="827"/>
      <c r="S15" s="832"/>
    </row>
    <row r="16" spans="1:19" ht="14.45" customHeight="1" x14ac:dyDescent="0.2">
      <c r="A16" s="821" t="s">
        <v>4738</v>
      </c>
      <c r="B16" s="822" t="s">
        <v>4164</v>
      </c>
      <c r="C16" s="822" t="s">
        <v>571</v>
      </c>
      <c r="D16" s="822" t="s">
        <v>2965</v>
      </c>
      <c r="E16" s="822" t="s">
        <v>4739</v>
      </c>
      <c r="F16" s="822" t="s">
        <v>4740</v>
      </c>
      <c r="G16" s="822" t="s">
        <v>4741</v>
      </c>
      <c r="H16" s="831">
        <v>2.8</v>
      </c>
      <c r="I16" s="831">
        <v>303.10000000000002</v>
      </c>
      <c r="J16" s="822">
        <v>0.6961414790996785</v>
      </c>
      <c r="K16" s="822">
        <v>108.25000000000001</v>
      </c>
      <c r="L16" s="831">
        <v>4</v>
      </c>
      <c r="M16" s="831">
        <v>435.4</v>
      </c>
      <c r="N16" s="822">
        <v>1</v>
      </c>
      <c r="O16" s="822">
        <v>108.85</v>
      </c>
      <c r="P16" s="831">
        <v>0.2</v>
      </c>
      <c r="Q16" s="831">
        <v>21.77</v>
      </c>
      <c r="R16" s="827">
        <v>0.05</v>
      </c>
      <c r="S16" s="832">
        <v>108.85</v>
      </c>
    </row>
    <row r="17" spans="1:19" ht="14.45" customHeight="1" x14ac:dyDescent="0.2">
      <c r="A17" s="821" t="s">
        <v>4738</v>
      </c>
      <c r="B17" s="822" t="s">
        <v>4164</v>
      </c>
      <c r="C17" s="822" t="s">
        <v>571</v>
      </c>
      <c r="D17" s="822" t="s">
        <v>2965</v>
      </c>
      <c r="E17" s="822" t="s">
        <v>4739</v>
      </c>
      <c r="F17" s="822" t="s">
        <v>4742</v>
      </c>
      <c r="G17" s="822" t="s">
        <v>1280</v>
      </c>
      <c r="H17" s="831"/>
      <c r="I17" s="831"/>
      <c r="J17" s="822"/>
      <c r="K17" s="822"/>
      <c r="L17" s="831">
        <v>1</v>
      </c>
      <c r="M17" s="831">
        <v>50.6</v>
      </c>
      <c r="N17" s="822">
        <v>1</v>
      </c>
      <c r="O17" s="822">
        <v>50.6</v>
      </c>
      <c r="P17" s="831">
        <v>0.2</v>
      </c>
      <c r="Q17" s="831">
        <v>10.14</v>
      </c>
      <c r="R17" s="827">
        <v>0.20039525691699606</v>
      </c>
      <c r="S17" s="832">
        <v>50.7</v>
      </c>
    </row>
    <row r="18" spans="1:19" ht="14.45" customHeight="1" x14ac:dyDescent="0.2">
      <c r="A18" s="821" t="s">
        <v>4738</v>
      </c>
      <c r="B18" s="822" t="s">
        <v>4164</v>
      </c>
      <c r="C18" s="822" t="s">
        <v>571</v>
      </c>
      <c r="D18" s="822" t="s">
        <v>2965</v>
      </c>
      <c r="E18" s="822" t="s">
        <v>4739</v>
      </c>
      <c r="F18" s="822" t="s">
        <v>4743</v>
      </c>
      <c r="G18" s="822" t="s">
        <v>1280</v>
      </c>
      <c r="H18" s="831"/>
      <c r="I18" s="831"/>
      <c r="J18" s="822"/>
      <c r="K18" s="822"/>
      <c r="L18" s="831">
        <v>1.8</v>
      </c>
      <c r="M18" s="831">
        <v>91.17</v>
      </c>
      <c r="N18" s="822">
        <v>1</v>
      </c>
      <c r="O18" s="822">
        <v>50.65</v>
      </c>
      <c r="P18" s="831"/>
      <c r="Q18" s="831"/>
      <c r="R18" s="827"/>
      <c r="S18" s="832"/>
    </row>
    <row r="19" spans="1:19" ht="14.45" customHeight="1" x14ac:dyDescent="0.2">
      <c r="A19" s="821" t="s">
        <v>4738</v>
      </c>
      <c r="B19" s="822" t="s">
        <v>4164</v>
      </c>
      <c r="C19" s="822" t="s">
        <v>571</v>
      </c>
      <c r="D19" s="822" t="s">
        <v>2965</v>
      </c>
      <c r="E19" s="822" t="s">
        <v>4739</v>
      </c>
      <c r="F19" s="822" t="s">
        <v>4744</v>
      </c>
      <c r="G19" s="822" t="s">
        <v>1894</v>
      </c>
      <c r="H19" s="831"/>
      <c r="I19" s="831"/>
      <c r="J19" s="822"/>
      <c r="K19" s="822"/>
      <c r="L19" s="831"/>
      <c r="M19" s="831"/>
      <c r="N19" s="822"/>
      <c r="O19" s="822"/>
      <c r="P19" s="831">
        <v>0.2</v>
      </c>
      <c r="Q19" s="831">
        <v>35.4</v>
      </c>
      <c r="R19" s="827"/>
      <c r="S19" s="832">
        <v>176.99999999999997</v>
      </c>
    </row>
    <row r="20" spans="1:19" ht="14.45" customHeight="1" x14ac:dyDescent="0.2">
      <c r="A20" s="821" t="s">
        <v>4738</v>
      </c>
      <c r="B20" s="822" t="s">
        <v>4164</v>
      </c>
      <c r="C20" s="822" t="s">
        <v>571</v>
      </c>
      <c r="D20" s="822" t="s">
        <v>2965</v>
      </c>
      <c r="E20" s="822" t="s">
        <v>4739</v>
      </c>
      <c r="F20" s="822" t="s">
        <v>4745</v>
      </c>
      <c r="G20" s="822" t="s">
        <v>1793</v>
      </c>
      <c r="H20" s="831"/>
      <c r="I20" s="831"/>
      <c r="J20" s="822"/>
      <c r="K20" s="822"/>
      <c r="L20" s="831">
        <v>0.6</v>
      </c>
      <c r="M20" s="831">
        <v>28.26</v>
      </c>
      <c r="N20" s="822">
        <v>1</v>
      </c>
      <c r="O20" s="822">
        <v>47.1</v>
      </c>
      <c r="P20" s="831"/>
      <c r="Q20" s="831"/>
      <c r="R20" s="827"/>
      <c r="S20" s="832"/>
    </row>
    <row r="21" spans="1:19" ht="14.45" customHeight="1" x14ac:dyDescent="0.2">
      <c r="A21" s="821" t="s">
        <v>4738</v>
      </c>
      <c r="B21" s="822" t="s">
        <v>4164</v>
      </c>
      <c r="C21" s="822" t="s">
        <v>571</v>
      </c>
      <c r="D21" s="822" t="s">
        <v>2965</v>
      </c>
      <c r="E21" s="822" t="s">
        <v>4739</v>
      </c>
      <c r="F21" s="822" t="s">
        <v>4746</v>
      </c>
      <c r="G21" s="822" t="s">
        <v>4747</v>
      </c>
      <c r="H21" s="831"/>
      <c r="I21" s="831"/>
      <c r="J21" s="822"/>
      <c r="K21" s="822"/>
      <c r="L21" s="831">
        <v>1.17</v>
      </c>
      <c r="M21" s="831">
        <v>113.39</v>
      </c>
      <c r="N21" s="822">
        <v>1</v>
      </c>
      <c r="O21" s="822">
        <v>96.914529914529922</v>
      </c>
      <c r="P21" s="831">
        <v>0.35</v>
      </c>
      <c r="Q21" s="831">
        <v>34.04</v>
      </c>
      <c r="R21" s="827">
        <v>0.30020283975659229</v>
      </c>
      <c r="S21" s="832">
        <v>97.257142857142867</v>
      </c>
    </row>
    <row r="22" spans="1:19" ht="14.45" customHeight="1" x14ac:dyDescent="0.2">
      <c r="A22" s="821" t="s">
        <v>4738</v>
      </c>
      <c r="B22" s="822" t="s">
        <v>4164</v>
      </c>
      <c r="C22" s="822" t="s">
        <v>571</v>
      </c>
      <c r="D22" s="822" t="s">
        <v>2965</v>
      </c>
      <c r="E22" s="822" t="s">
        <v>4739</v>
      </c>
      <c r="F22" s="822" t="s">
        <v>4748</v>
      </c>
      <c r="G22" s="822" t="s">
        <v>4749</v>
      </c>
      <c r="H22" s="831"/>
      <c r="I22" s="831"/>
      <c r="J22" s="822"/>
      <c r="K22" s="822"/>
      <c r="L22" s="831"/>
      <c r="M22" s="831"/>
      <c r="N22" s="822"/>
      <c r="O22" s="822"/>
      <c r="P22" s="831">
        <v>1.8</v>
      </c>
      <c r="Q22" s="831">
        <v>193.09</v>
      </c>
      <c r="R22" s="827"/>
      <c r="S22" s="832">
        <v>107.27222222222223</v>
      </c>
    </row>
    <row r="23" spans="1:19" ht="14.45" customHeight="1" x14ac:dyDescent="0.2">
      <c r="A23" s="821" t="s">
        <v>4738</v>
      </c>
      <c r="B23" s="822" t="s">
        <v>4164</v>
      </c>
      <c r="C23" s="822" t="s">
        <v>571</v>
      </c>
      <c r="D23" s="822" t="s">
        <v>2965</v>
      </c>
      <c r="E23" s="822" t="s">
        <v>4734</v>
      </c>
      <c r="F23" s="822" t="s">
        <v>4754</v>
      </c>
      <c r="G23" s="822" t="s">
        <v>4755</v>
      </c>
      <c r="H23" s="831"/>
      <c r="I23" s="831"/>
      <c r="J23" s="822"/>
      <c r="K23" s="822"/>
      <c r="L23" s="831">
        <v>26</v>
      </c>
      <c r="M23" s="831">
        <v>3926</v>
      </c>
      <c r="N23" s="822">
        <v>1</v>
      </c>
      <c r="O23" s="822">
        <v>151</v>
      </c>
      <c r="P23" s="831">
        <v>12</v>
      </c>
      <c r="Q23" s="831">
        <v>1836</v>
      </c>
      <c r="R23" s="827">
        <v>0.46765155374426898</v>
      </c>
      <c r="S23" s="832">
        <v>153</v>
      </c>
    </row>
    <row r="24" spans="1:19" ht="14.45" customHeight="1" x14ac:dyDescent="0.2">
      <c r="A24" s="821" t="s">
        <v>4738</v>
      </c>
      <c r="B24" s="822" t="s">
        <v>4164</v>
      </c>
      <c r="C24" s="822" t="s">
        <v>571</v>
      </c>
      <c r="D24" s="822" t="s">
        <v>2965</v>
      </c>
      <c r="E24" s="822" t="s">
        <v>4734</v>
      </c>
      <c r="F24" s="822" t="s">
        <v>4735</v>
      </c>
      <c r="G24" s="822" t="s">
        <v>4736</v>
      </c>
      <c r="H24" s="831">
        <v>52</v>
      </c>
      <c r="I24" s="831">
        <v>1924</v>
      </c>
      <c r="J24" s="822">
        <v>1.2349165596919127</v>
      </c>
      <c r="K24" s="822">
        <v>37</v>
      </c>
      <c r="L24" s="831">
        <v>41</v>
      </c>
      <c r="M24" s="831">
        <v>1558</v>
      </c>
      <c r="N24" s="822">
        <v>1</v>
      </c>
      <c r="O24" s="822">
        <v>38</v>
      </c>
      <c r="P24" s="831">
        <v>75</v>
      </c>
      <c r="Q24" s="831">
        <v>2850</v>
      </c>
      <c r="R24" s="827">
        <v>1.8292682926829269</v>
      </c>
      <c r="S24" s="832">
        <v>38</v>
      </c>
    </row>
    <row r="25" spans="1:19" ht="14.45" customHeight="1" x14ac:dyDescent="0.2">
      <c r="A25" s="821" t="s">
        <v>4738</v>
      </c>
      <c r="B25" s="822" t="s">
        <v>4164</v>
      </c>
      <c r="C25" s="822" t="s">
        <v>571</v>
      </c>
      <c r="D25" s="822" t="s">
        <v>2965</v>
      </c>
      <c r="E25" s="822" t="s">
        <v>4734</v>
      </c>
      <c r="F25" s="822" t="s">
        <v>4758</v>
      </c>
      <c r="G25" s="822" t="s">
        <v>4759</v>
      </c>
      <c r="H25" s="831"/>
      <c r="I25" s="831"/>
      <c r="J25" s="822"/>
      <c r="K25" s="822"/>
      <c r="L25" s="831">
        <v>1</v>
      </c>
      <c r="M25" s="831">
        <v>5</v>
      </c>
      <c r="N25" s="822">
        <v>1</v>
      </c>
      <c r="O25" s="822">
        <v>5</v>
      </c>
      <c r="P25" s="831"/>
      <c r="Q25" s="831"/>
      <c r="R25" s="827"/>
      <c r="S25" s="832"/>
    </row>
    <row r="26" spans="1:19" ht="14.45" customHeight="1" x14ac:dyDescent="0.2">
      <c r="A26" s="821" t="s">
        <v>4738</v>
      </c>
      <c r="B26" s="822" t="s">
        <v>4164</v>
      </c>
      <c r="C26" s="822" t="s">
        <v>571</v>
      </c>
      <c r="D26" s="822" t="s">
        <v>2965</v>
      </c>
      <c r="E26" s="822" t="s">
        <v>4734</v>
      </c>
      <c r="F26" s="822" t="s">
        <v>4766</v>
      </c>
      <c r="G26" s="822" t="s">
        <v>4767</v>
      </c>
      <c r="H26" s="831">
        <v>24</v>
      </c>
      <c r="I26" s="831">
        <v>11304</v>
      </c>
      <c r="J26" s="822">
        <v>2.1680092059838896</v>
      </c>
      <c r="K26" s="822">
        <v>471</v>
      </c>
      <c r="L26" s="831">
        <v>11</v>
      </c>
      <c r="M26" s="831">
        <v>5214</v>
      </c>
      <c r="N26" s="822">
        <v>1</v>
      </c>
      <c r="O26" s="822">
        <v>474</v>
      </c>
      <c r="P26" s="831">
        <v>3</v>
      </c>
      <c r="Q26" s="831">
        <v>1431</v>
      </c>
      <c r="R26" s="827">
        <v>0.27445339470655927</v>
      </c>
      <c r="S26" s="832">
        <v>477</v>
      </c>
    </row>
    <row r="27" spans="1:19" ht="14.45" customHeight="1" x14ac:dyDescent="0.2">
      <c r="A27" s="821" t="s">
        <v>4738</v>
      </c>
      <c r="B27" s="822" t="s">
        <v>4164</v>
      </c>
      <c r="C27" s="822" t="s">
        <v>571</v>
      </c>
      <c r="D27" s="822" t="s">
        <v>2965</v>
      </c>
      <c r="E27" s="822" t="s">
        <v>4734</v>
      </c>
      <c r="F27" s="822" t="s">
        <v>4768</v>
      </c>
      <c r="G27" s="822" t="s">
        <v>4769</v>
      </c>
      <c r="H27" s="831">
        <v>113</v>
      </c>
      <c r="I27" s="831">
        <v>3766.67</v>
      </c>
      <c r="J27" s="822">
        <v>1.0463001286114684</v>
      </c>
      <c r="K27" s="822">
        <v>33.333362831858409</v>
      </c>
      <c r="L27" s="831">
        <v>108</v>
      </c>
      <c r="M27" s="831">
        <v>3599.9900000000002</v>
      </c>
      <c r="N27" s="822">
        <v>1</v>
      </c>
      <c r="O27" s="822">
        <v>33.333240740740742</v>
      </c>
      <c r="P27" s="831">
        <v>72</v>
      </c>
      <c r="Q27" s="831">
        <v>2742.2300000000005</v>
      </c>
      <c r="R27" s="827">
        <v>0.76173267147964308</v>
      </c>
      <c r="S27" s="832">
        <v>38.086527777777782</v>
      </c>
    </row>
    <row r="28" spans="1:19" ht="14.45" customHeight="1" x14ac:dyDescent="0.2">
      <c r="A28" s="821" t="s">
        <v>4738</v>
      </c>
      <c r="B28" s="822" t="s">
        <v>4164</v>
      </c>
      <c r="C28" s="822" t="s">
        <v>571</v>
      </c>
      <c r="D28" s="822" t="s">
        <v>2965</v>
      </c>
      <c r="E28" s="822" t="s">
        <v>4734</v>
      </c>
      <c r="F28" s="822" t="s">
        <v>4772</v>
      </c>
      <c r="G28" s="822" t="s">
        <v>4773</v>
      </c>
      <c r="H28" s="831">
        <v>32</v>
      </c>
      <c r="I28" s="831">
        <v>1184</v>
      </c>
      <c r="J28" s="822">
        <v>0.59919028340080971</v>
      </c>
      <c r="K28" s="822">
        <v>37</v>
      </c>
      <c r="L28" s="831">
        <v>52</v>
      </c>
      <c r="M28" s="831">
        <v>1976</v>
      </c>
      <c r="N28" s="822">
        <v>1</v>
      </c>
      <c r="O28" s="822">
        <v>38</v>
      </c>
      <c r="P28" s="831">
        <v>36</v>
      </c>
      <c r="Q28" s="831">
        <v>1368</v>
      </c>
      <c r="R28" s="827">
        <v>0.69230769230769229</v>
      </c>
      <c r="S28" s="832">
        <v>38</v>
      </c>
    </row>
    <row r="29" spans="1:19" ht="14.45" customHeight="1" x14ac:dyDescent="0.2">
      <c r="A29" s="821" t="s">
        <v>4738</v>
      </c>
      <c r="B29" s="822" t="s">
        <v>4164</v>
      </c>
      <c r="C29" s="822" t="s">
        <v>571</v>
      </c>
      <c r="D29" s="822" t="s">
        <v>2965</v>
      </c>
      <c r="E29" s="822" t="s">
        <v>4734</v>
      </c>
      <c r="F29" s="822" t="s">
        <v>4774</v>
      </c>
      <c r="G29" s="822" t="s">
        <v>4775</v>
      </c>
      <c r="H29" s="831">
        <v>12</v>
      </c>
      <c r="I29" s="831">
        <v>1596</v>
      </c>
      <c r="J29" s="822">
        <v>0.59552238805970148</v>
      </c>
      <c r="K29" s="822">
        <v>133</v>
      </c>
      <c r="L29" s="831">
        <v>20</v>
      </c>
      <c r="M29" s="831">
        <v>2680</v>
      </c>
      <c r="N29" s="822">
        <v>1</v>
      </c>
      <c r="O29" s="822">
        <v>134</v>
      </c>
      <c r="P29" s="831">
        <v>7</v>
      </c>
      <c r="Q29" s="831">
        <v>945</v>
      </c>
      <c r="R29" s="827">
        <v>0.35261194029850745</v>
      </c>
      <c r="S29" s="832">
        <v>135</v>
      </c>
    </row>
    <row r="30" spans="1:19" ht="14.45" customHeight="1" x14ac:dyDescent="0.2">
      <c r="A30" s="821" t="s">
        <v>4738</v>
      </c>
      <c r="B30" s="822" t="s">
        <v>4164</v>
      </c>
      <c r="C30" s="822" t="s">
        <v>571</v>
      </c>
      <c r="D30" s="822" t="s">
        <v>2965</v>
      </c>
      <c r="E30" s="822" t="s">
        <v>4734</v>
      </c>
      <c r="F30" s="822" t="s">
        <v>4776</v>
      </c>
      <c r="G30" s="822" t="s">
        <v>4777</v>
      </c>
      <c r="H30" s="831"/>
      <c r="I30" s="831"/>
      <c r="J30" s="822"/>
      <c r="K30" s="822"/>
      <c r="L30" s="831">
        <v>1</v>
      </c>
      <c r="M30" s="831">
        <v>707</v>
      </c>
      <c r="N30" s="822">
        <v>1</v>
      </c>
      <c r="O30" s="822">
        <v>707</v>
      </c>
      <c r="P30" s="831"/>
      <c r="Q30" s="831"/>
      <c r="R30" s="827"/>
      <c r="S30" s="832"/>
    </row>
    <row r="31" spans="1:19" ht="14.45" customHeight="1" x14ac:dyDescent="0.2">
      <c r="A31" s="821" t="s">
        <v>4738</v>
      </c>
      <c r="B31" s="822" t="s">
        <v>4164</v>
      </c>
      <c r="C31" s="822" t="s">
        <v>571</v>
      </c>
      <c r="D31" s="822" t="s">
        <v>2965</v>
      </c>
      <c r="E31" s="822" t="s">
        <v>4734</v>
      </c>
      <c r="F31" s="822" t="s">
        <v>4778</v>
      </c>
      <c r="G31" s="822" t="s">
        <v>4779</v>
      </c>
      <c r="H31" s="831">
        <v>14</v>
      </c>
      <c r="I31" s="831">
        <v>1848</v>
      </c>
      <c r="J31" s="822"/>
      <c r="K31" s="822">
        <v>132</v>
      </c>
      <c r="L31" s="831"/>
      <c r="M31" s="831"/>
      <c r="N31" s="822"/>
      <c r="O31" s="822"/>
      <c r="P31" s="831"/>
      <c r="Q31" s="831"/>
      <c r="R31" s="827"/>
      <c r="S31" s="832"/>
    </row>
    <row r="32" spans="1:19" ht="14.45" customHeight="1" x14ac:dyDescent="0.2">
      <c r="A32" s="821" t="s">
        <v>4738</v>
      </c>
      <c r="B32" s="822" t="s">
        <v>4164</v>
      </c>
      <c r="C32" s="822" t="s">
        <v>571</v>
      </c>
      <c r="D32" s="822" t="s">
        <v>2965</v>
      </c>
      <c r="E32" s="822" t="s">
        <v>4734</v>
      </c>
      <c r="F32" s="822" t="s">
        <v>4780</v>
      </c>
      <c r="G32" s="822" t="s">
        <v>4781</v>
      </c>
      <c r="H32" s="831">
        <v>127</v>
      </c>
      <c r="I32" s="831">
        <v>29972</v>
      </c>
      <c r="J32" s="822">
        <v>1.0808900429153594</v>
      </c>
      <c r="K32" s="822">
        <v>236</v>
      </c>
      <c r="L32" s="831">
        <v>117</v>
      </c>
      <c r="M32" s="831">
        <v>27729</v>
      </c>
      <c r="N32" s="822">
        <v>1</v>
      </c>
      <c r="O32" s="822">
        <v>237</v>
      </c>
      <c r="P32" s="831">
        <v>69</v>
      </c>
      <c r="Q32" s="831">
        <v>16491</v>
      </c>
      <c r="R32" s="827">
        <v>0.59472032889754411</v>
      </c>
      <c r="S32" s="832">
        <v>239</v>
      </c>
    </row>
    <row r="33" spans="1:19" ht="14.45" customHeight="1" x14ac:dyDescent="0.2">
      <c r="A33" s="821" t="s">
        <v>4738</v>
      </c>
      <c r="B33" s="822" t="s">
        <v>4164</v>
      </c>
      <c r="C33" s="822" t="s">
        <v>571</v>
      </c>
      <c r="D33" s="822" t="s">
        <v>2965</v>
      </c>
      <c r="E33" s="822" t="s">
        <v>4734</v>
      </c>
      <c r="F33" s="822" t="s">
        <v>4782</v>
      </c>
      <c r="G33" s="822" t="s">
        <v>4783</v>
      </c>
      <c r="H33" s="831"/>
      <c r="I33" s="831"/>
      <c r="J33" s="822"/>
      <c r="K33" s="822"/>
      <c r="L33" s="831"/>
      <c r="M33" s="831"/>
      <c r="N33" s="822"/>
      <c r="O33" s="822"/>
      <c r="P33" s="831">
        <v>2</v>
      </c>
      <c r="Q33" s="831">
        <v>152</v>
      </c>
      <c r="R33" s="827"/>
      <c r="S33" s="832">
        <v>76</v>
      </c>
    </row>
    <row r="34" spans="1:19" ht="14.45" customHeight="1" x14ac:dyDescent="0.2">
      <c r="A34" s="821" t="s">
        <v>4738</v>
      </c>
      <c r="B34" s="822" t="s">
        <v>4164</v>
      </c>
      <c r="C34" s="822" t="s">
        <v>571</v>
      </c>
      <c r="D34" s="822" t="s">
        <v>2965</v>
      </c>
      <c r="E34" s="822" t="s">
        <v>4734</v>
      </c>
      <c r="F34" s="822" t="s">
        <v>4786</v>
      </c>
      <c r="G34" s="822" t="s">
        <v>4787</v>
      </c>
      <c r="H34" s="831"/>
      <c r="I34" s="831"/>
      <c r="J34" s="822"/>
      <c r="K34" s="822"/>
      <c r="L34" s="831">
        <v>13</v>
      </c>
      <c r="M34" s="831">
        <v>793</v>
      </c>
      <c r="N34" s="822">
        <v>1</v>
      </c>
      <c r="O34" s="822">
        <v>61</v>
      </c>
      <c r="P34" s="831">
        <v>15</v>
      </c>
      <c r="Q34" s="831">
        <v>930</v>
      </c>
      <c r="R34" s="827">
        <v>1.1727616645649432</v>
      </c>
      <c r="S34" s="832">
        <v>62</v>
      </c>
    </row>
    <row r="35" spans="1:19" ht="14.45" customHeight="1" x14ac:dyDescent="0.2">
      <c r="A35" s="821" t="s">
        <v>4738</v>
      </c>
      <c r="B35" s="822" t="s">
        <v>4164</v>
      </c>
      <c r="C35" s="822" t="s">
        <v>571</v>
      </c>
      <c r="D35" s="822" t="s">
        <v>2967</v>
      </c>
      <c r="E35" s="822" t="s">
        <v>4734</v>
      </c>
      <c r="F35" s="822" t="s">
        <v>4735</v>
      </c>
      <c r="G35" s="822" t="s">
        <v>4736</v>
      </c>
      <c r="H35" s="831">
        <v>5</v>
      </c>
      <c r="I35" s="831">
        <v>185</v>
      </c>
      <c r="J35" s="822">
        <v>0.25623268698060941</v>
      </c>
      <c r="K35" s="822">
        <v>37</v>
      </c>
      <c r="L35" s="831">
        <v>19</v>
      </c>
      <c r="M35" s="831">
        <v>722</v>
      </c>
      <c r="N35" s="822">
        <v>1</v>
      </c>
      <c r="O35" s="822">
        <v>38</v>
      </c>
      <c r="P35" s="831">
        <v>15</v>
      </c>
      <c r="Q35" s="831">
        <v>570</v>
      </c>
      <c r="R35" s="827">
        <v>0.78947368421052633</v>
      </c>
      <c r="S35" s="832">
        <v>38</v>
      </c>
    </row>
    <row r="36" spans="1:19" ht="14.45" customHeight="1" x14ac:dyDescent="0.2">
      <c r="A36" s="821" t="s">
        <v>4738</v>
      </c>
      <c r="B36" s="822" t="s">
        <v>4164</v>
      </c>
      <c r="C36" s="822" t="s">
        <v>571</v>
      </c>
      <c r="D36" s="822" t="s">
        <v>2967</v>
      </c>
      <c r="E36" s="822" t="s">
        <v>4734</v>
      </c>
      <c r="F36" s="822" t="s">
        <v>4764</v>
      </c>
      <c r="G36" s="822" t="s">
        <v>4765</v>
      </c>
      <c r="H36" s="831"/>
      <c r="I36" s="831"/>
      <c r="J36" s="822"/>
      <c r="K36" s="822"/>
      <c r="L36" s="831">
        <v>1</v>
      </c>
      <c r="M36" s="831">
        <v>0</v>
      </c>
      <c r="N36" s="822"/>
      <c r="O36" s="822">
        <v>0</v>
      </c>
      <c r="P36" s="831"/>
      <c r="Q36" s="831"/>
      <c r="R36" s="827"/>
      <c r="S36" s="832"/>
    </row>
    <row r="37" spans="1:19" ht="14.45" customHeight="1" x14ac:dyDescent="0.2">
      <c r="A37" s="821" t="s">
        <v>4738</v>
      </c>
      <c r="B37" s="822" t="s">
        <v>4164</v>
      </c>
      <c r="C37" s="822" t="s">
        <v>571</v>
      </c>
      <c r="D37" s="822" t="s">
        <v>2967</v>
      </c>
      <c r="E37" s="822" t="s">
        <v>4734</v>
      </c>
      <c r="F37" s="822" t="s">
        <v>4766</v>
      </c>
      <c r="G37" s="822" t="s">
        <v>4767</v>
      </c>
      <c r="H37" s="831">
        <v>3</v>
      </c>
      <c r="I37" s="831">
        <v>1413</v>
      </c>
      <c r="J37" s="822">
        <v>2.981012658227848</v>
      </c>
      <c r="K37" s="822">
        <v>471</v>
      </c>
      <c r="L37" s="831">
        <v>1</v>
      </c>
      <c r="M37" s="831">
        <v>474</v>
      </c>
      <c r="N37" s="822">
        <v>1</v>
      </c>
      <c r="O37" s="822">
        <v>474</v>
      </c>
      <c r="P37" s="831">
        <v>1</v>
      </c>
      <c r="Q37" s="831">
        <v>477</v>
      </c>
      <c r="R37" s="827">
        <v>1.0063291139240507</v>
      </c>
      <c r="S37" s="832">
        <v>477</v>
      </c>
    </row>
    <row r="38" spans="1:19" ht="14.45" customHeight="1" x14ac:dyDescent="0.2">
      <c r="A38" s="821" t="s">
        <v>4738</v>
      </c>
      <c r="B38" s="822" t="s">
        <v>4164</v>
      </c>
      <c r="C38" s="822" t="s">
        <v>571</v>
      </c>
      <c r="D38" s="822" t="s">
        <v>2967</v>
      </c>
      <c r="E38" s="822" t="s">
        <v>4734</v>
      </c>
      <c r="F38" s="822" t="s">
        <v>4768</v>
      </c>
      <c r="G38" s="822" t="s">
        <v>4769</v>
      </c>
      <c r="H38" s="831">
        <v>3</v>
      </c>
      <c r="I38" s="831">
        <v>100</v>
      </c>
      <c r="J38" s="822">
        <v>3.0003000300030003</v>
      </c>
      <c r="K38" s="822">
        <v>33.333333333333336</v>
      </c>
      <c r="L38" s="831">
        <v>1</v>
      </c>
      <c r="M38" s="831">
        <v>33.33</v>
      </c>
      <c r="N38" s="822">
        <v>1</v>
      </c>
      <c r="O38" s="822">
        <v>33.33</v>
      </c>
      <c r="P38" s="831">
        <v>3</v>
      </c>
      <c r="Q38" s="831">
        <v>112.23</v>
      </c>
      <c r="R38" s="827">
        <v>3.3672367236723675</v>
      </c>
      <c r="S38" s="832">
        <v>37.410000000000004</v>
      </c>
    </row>
    <row r="39" spans="1:19" ht="14.45" customHeight="1" x14ac:dyDescent="0.2">
      <c r="A39" s="821" t="s">
        <v>4738</v>
      </c>
      <c r="B39" s="822" t="s">
        <v>4164</v>
      </c>
      <c r="C39" s="822" t="s">
        <v>571</v>
      </c>
      <c r="D39" s="822" t="s">
        <v>2967</v>
      </c>
      <c r="E39" s="822" t="s">
        <v>4734</v>
      </c>
      <c r="F39" s="822" t="s">
        <v>4772</v>
      </c>
      <c r="G39" s="822" t="s">
        <v>4773</v>
      </c>
      <c r="H39" s="831">
        <v>3</v>
      </c>
      <c r="I39" s="831">
        <v>111</v>
      </c>
      <c r="J39" s="822">
        <v>0.29210526315789476</v>
      </c>
      <c r="K39" s="822">
        <v>37</v>
      </c>
      <c r="L39" s="831">
        <v>10</v>
      </c>
      <c r="M39" s="831">
        <v>380</v>
      </c>
      <c r="N39" s="822">
        <v>1</v>
      </c>
      <c r="O39" s="822">
        <v>38</v>
      </c>
      <c r="P39" s="831">
        <v>8</v>
      </c>
      <c r="Q39" s="831">
        <v>304</v>
      </c>
      <c r="R39" s="827">
        <v>0.8</v>
      </c>
      <c r="S39" s="832">
        <v>38</v>
      </c>
    </row>
    <row r="40" spans="1:19" ht="14.45" customHeight="1" x14ac:dyDescent="0.2">
      <c r="A40" s="821" t="s">
        <v>4738</v>
      </c>
      <c r="B40" s="822" t="s">
        <v>4164</v>
      </c>
      <c r="C40" s="822" t="s">
        <v>571</v>
      </c>
      <c r="D40" s="822" t="s">
        <v>2967</v>
      </c>
      <c r="E40" s="822" t="s">
        <v>4734</v>
      </c>
      <c r="F40" s="822" t="s">
        <v>4774</v>
      </c>
      <c r="G40" s="822" t="s">
        <v>4775</v>
      </c>
      <c r="H40" s="831"/>
      <c r="I40" s="831"/>
      <c r="J40" s="822"/>
      <c r="K40" s="822"/>
      <c r="L40" s="831">
        <v>1</v>
      </c>
      <c r="M40" s="831">
        <v>134</v>
      </c>
      <c r="N40" s="822">
        <v>1</v>
      </c>
      <c r="O40" s="822">
        <v>134</v>
      </c>
      <c r="P40" s="831">
        <v>1</v>
      </c>
      <c r="Q40" s="831">
        <v>135</v>
      </c>
      <c r="R40" s="827">
        <v>1.0074626865671641</v>
      </c>
      <c r="S40" s="832">
        <v>135</v>
      </c>
    </row>
    <row r="41" spans="1:19" ht="14.45" customHeight="1" x14ac:dyDescent="0.2">
      <c r="A41" s="821" t="s">
        <v>4738</v>
      </c>
      <c r="B41" s="822" t="s">
        <v>4164</v>
      </c>
      <c r="C41" s="822" t="s">
        <v>571</v>
      </c>
      <c r="D41" s="822" t="s">
        <v>2967</v>
      </c>
      <c r="E41" s="822" t="s">
        <v>4734</v>
      </c>
      <c r="F41" s="822" t="s">
        <v>4776</v>
      </c>
      <c r="G41" s="822" t="s">
        <v>4777</v>
      </c>
      <c r="H41" s="831"/>
      <c r="I41" s="831"/>
      <c r="J41" s="822"/>
      <c r="K41" s="822"/>
      <c r="L41" s="831"/>
      <c r="M41" s="831"/>
      <c r="N41" s="822"/>
      <c r="O41" s="822"/>
      <c r="P41" s="831">
        <v>1</v>
      </c>
      <c r="Q41" s="831">
        <v>711</v>
      </c>
      <c r="R41" s="827"/>
      <c r="S41" s="832">
        <v>711</v>
      </c>
    </row>
    <row r="42" spans="1:19" ht="14.45" customHeight="1" x14ac:dyDescent="0.2">
      <c r="A42" s="821" t="s">
        <v>4738</v>
      </c>
      <c r="B42" s="822" t="s">
        <v>4164</v>
      </c>
      <c r="C42" s="822" t="s">
        <v>571</v>
      </c>
      <c r="D42" s="822" t="s">
        <v>2967</v>
      </c>
      <c r="E42" s="822" t="s">
        <v>4734</v>
      </c>
      <c r="F42" s="822" t="s">
        <v>4780</v>
      </c>
      <c r="G42" s="822" t="s">
        <v>4781</v>
      </c>
      <c r="H42" s="831">
        <v>1</v>
      </c>
      <c r="I42" s="831">
        <v>236</v>
      </c>
      <c r="J42" s="822"/>
      <c r="K42" s="822">
        <v>236</v>
      </c>
      <c r="L42" s="831"/>
      <c r="M42" s="831"/>
      <c r="N42" s="822"/>
      <c r="O42" s="822"/>
      <c r="P42" s="831">
        <v>1</v>
      </c>
      <c r="Q42" s="831">
        <v>239</v>
      </c>
      <c r="R42" s="827"/>
      <c r="S42" s="832">
        <v>239</v>
      </c>
    </row>
    <row r="43" spans="1:19" ht="14.45" customHeight="1" x14ac:dyDescent="0.2">
      <c r="A43" s="821" t="s">
        <v>4738</v>
      </c>
      <c r="B43" s="822" t="s">
        <v>4164</v>
      </c>
      <c r="C43" s="822" t="s">
        <v>571</v>
      </c>
      <c r="D43" s="822" t="s">
        <v>2967</v>
      </c>
      <c r="E43" s="822" t="s">
        <v>4734</v>
      </c>
      <c r="F43" s="822" t="s">
        <v>4784</v>
      </c>
      <c r="G43" s="822" t="s">
        <v>4785</v>
      </c>
      <c r="H43" s="831">
        <v>1</v>
      </c>
      <c r="I43" s="831">
        <v>223</v>
      </c>
      <c r="J43" s="822"/>
      <c r="K43" s="822">
        <v>223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4738</v>
      </c>
      <c r="B44" s="822" t="s">
        <v>4164</v>
      </c>
      <c r="C44" s="822" t="s">
        <v>571</v>
      </c>
      <c r="D44" s="822" t="s">
        <v>2967</v>
      </c>
      <c r="E44" s="822" t="s">
        <v>4734</v>
      </c>
      <c r="F44" s="822" t="s">
        <v>4786</v>
      </c>
      <c r="G44" s="822" t="s">
        <v>4787</v>
      </c>
      <c r="H44" s="831"/>
      <c r="I44" s="831"/>
      <c r="J44" s="822"/>
      <c r="K44" s="822"/>
      <c r="L44" s="831">
        <v>5</v>
      </c>
      <c r="M44" s="831">
        <v>305</v>
      </c>
      <c r="N44" s="822">
        <v>1</v>
      </c>
      <c r="O44" s="822">
        <v>61</v>
      </c>
      <c r="P44" s="831">
        <v>1</v>
      </c>
      <c r="Q44" s="831">
        <v>62</v>
      </c>
      <c r="R44" s="827">
        <v>0.20327868852459016</v>
      </c>
      <c r="S44" s="832">
        <v>62</v>
      </c>
    </row>
    <row r="45" spans="1:19" ht="14.45" customHeight="1" x14ac:dyDescent="0.2">
      <c r="A45" s="821" t="s">
        <v>4738</v>
      </c>
      <c r="B45" s="822" t="s">
        <v>4164</v>
      </c>
      <c r="C45" s="822" t="s">
        <v>571</v>
      </c>
      <c r="D45" s="822" t="s">
        <v>4726</v>
      </c>
      <c r="E45" s="822" t="s">
        <v>4734</v>
      </c>
      <c r="F45" s="822" t="s">
        <v>4735</v>
      </c>
      <c r="G45" s="822" t="s">
        <v>4736</v>
      </c>
      <c r="H45" s="831">
        <v>2</v>
      </c>
      <c r="I45" s="831">
        <v>74</v>
      </c>
      <c r="J45" s="822"/>
      <c r="K45" s="822">
        <v>37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4738</v>
      </c>
      <c r="B46" s="822" t="s">
        <v>4164</v>
      </c>
      <c r="C46" s="822" t="s">
        <v>571</v>
      </c>
      <c r="D46" s="822" t="s">
        <v>4726</v>
      </c>
      <c r="E46" s="822" t="s">
        <v>4734</v>
      </c>
      <c r="F46" s="822" t="s">
        <v>4772</v>
      </c>
      <c r="G46" s="822" t="s">
        <v>4773</v>
      </c>
      <c r="H46" s="831">
        <v>1</v>
      </c>
      <c r="I46" s="831">
        <v>37</v>
      </c>
      <c r="J46" s="822"/>
      <c r="K46" s="822">
        <v>37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4738</v>
      </c>
      <c r="B47" s="822" t="s">
        <v>4164</v>
      </c>
      <c r="C47" s="822" t="s">
        <v>571</v>
      </c>
      <c r="D47" s="822" t="s">
        <v>2968</v>
      </c>
      <c r="E47" s="822" t="s">
        <v>4734</v>
      </c>
      <c r="F47" s="822" t="s">
        <v>4750</v>
      </c>
      <c r="G47" s="822" t="s">
        <v>4751</v>
      </c>
      <c r="H47" s="831"/>
      <c r="I47" s="831"/>
      <c r="J47" s="822"/>
      <c r="K47" s="822"/>
      <c r="L47" s="831">
        <v>1</v>
      </c>
      <c r="M47" s="831">
        <v>18</v>
      </c>
      <c r="N47" s="822">
        <v>1</v>
      </c>
      <c r="O47" s="822">
        <v>18</v>
      </c>
      <c r="P47" s="831"/>
      <c r="Q47" s="831"/>
      <c r="R47" s="827"/>
      <c r="S47" s="832"/>
    </row>
    <row r="48" spans="1:19" ht="14.45" customHeight="1" x14ac:dyDescent="0.2">
      <c r="A48" s="821" t="s">
        <v>4738</v>
      </c>
      <c r="B48" s="822" t="s">
        <v>4164</v>
      </c>
      <c r="C48" s="822" t="s">
        <v>571</v>
      </c>
      <c r="D48" s="822" t="s">
        <v>2968</v>
      </c>
      <c r="E48" s="822" t="s">
        <v>4734</v>
      </c>
      <c r="F48" s="822" t="s">
        <v>4735</v>
      </c>
      <c r="G48" s="822" t="s">
        <v>4736</v>
      </c>
      <c r="H48" s="831">
        <v>15</v>
      </c>
      <c r="I48" s="831">
        <v>555</v>
      </c>
      <c r="J48" s="822">
        <v>0.47113752122241087</v>
      </c>
      <c r="K48" s="822">
        <v>37</v>
      </c>
      <c r="L48" s="831">
        <v>31</v>
      </c>
      <c r="M48" s="831">
        <v>1178</v>
      </c>
      <c r="N48" s="822">
        <v>1</v>
      </c>
      <c r="O48" s="822">
        <v>38</v>
      </c>
      <c r="P48" s="831">
        <v>34</v>
      </c>
      <c r="Q48" s="831">
        <v>1292</v>
      </c>
      <c r="R48" s="827">
        <v>1.096774193548387</v>
      </c>
      <c r="S48" s="832">
        <v>38</v>
      </c>
    </row>
    <row r="49" spans="1:19" ht="14.45" customHeight="1" x14ac:dyDescent="0.2">
      <c r="A49" s="821" t="s">
        <v>4738</v>
      </c>
      <c r="B49" s="822" t="s">
        <v>4164</v>
      </c>
      <c r="C49" s="822" t="s">
        <v>571</v>
      </c>
      <c r="D49" s="822" t="s">
        <v>2968</v>
      </c>
      <c r="E49" s="822" t="s">
        <v>4734</v>
      </c>
      <c r="F49" s="822" t="s">
        <v>4772</v>
      </c>
      <c r="G49" s="822" t="s">
        <v>4773</v>
      </c>
      <c r="H49" s="831">
        <v>2</v>
      </c>
      <c r="I49" s="831">
        <v>74</v>
      </c>
      <c r="J49" s="822"/>
      <c r="K49" s="822">
        <v>37</v>
      </c>
      <c r="L49" s="831"/>
      <c r="M49" s="831"/>
      <c r="N49" s="822"/>
      <c r="O49" s="822"/>
      <c r="P49" s="831">
        <v>2</v>
      </c>
      <c r="Q49" s="831">
        <v>76</v>
      </c>
      <c r="R49" s="827"/>
      <c r="S49" s="832">
        <v>38</v>
      </c>
    </row>
    <row r="50" spans="1:19" ht="14.45" customHeight="1" x14ac:dyDescent="0.2">
      <c r="A50" s="821" t="s">
        <v>4738</v>
      </c>
      <c r="B50" s="822" t="s">
        <v>4164</v>
      </c>
      <c r="C50" s="822" t="s">
        <v>571</v>
      </c>
      <c r="D50" s="822" t="s">
        <v>4727</v>
      </c>
      <c r="E50" s="822" t="s">
        <v>4734</v>
      </c>
      <c r="F50" s="822" t="s">
        <v>4735</v>
      </c>
      <c r="G50" s="822" t="s">
        <v>4736</v>
      </c>
      <c r="H50" s="831">
        <v>9</v>
      </c>
      <c r="I50" s="831">
        <v>333</v>
      </c>
      <c r="J50" s="822">
        <v>0.58421052631578951</v>
      </c>
      <c r="K50" s="822">
        <v>37</v>
      </c>
      <c r="L50" s="831">
        <v>15</v>
      </c>
      <c r="M50" s="831">
        <v>570</v>
      </c>
      <c r="N50" s="822">
        <v>1</v>
      </c>
      <c r="O50" s="822">
        <v>38</v>
      </c>
      <c r="P50" s="831"/>
      <c r="Q50" s="831"/>
      <c r="R50" s="827"/>
      <c r="S50" s="832"/>
    </row>
    <row r="51" spans="1:19" ht="14.45" customHeight="1" x14ac:dyDescent="0.2">
      <c r="A51" s="821" t="s">
        <v>4738</v>
      </c>
      <c r="B51" s="822" t="s">
        <v>4164</v>
      </c>
      <c r="C51" s="822" t="s">
        <v>571</v>
      </c>
      <c r="D51" s="822" t="s">
        <v>4727</v>
      </c>
      <c r="E51" s="822" t="s">
        <v>4734</v>
      </c>
      <c r="F51" s="822" t="s">
        <v>4766</v>
      </c>
      <c r="G51" s="822" t="s">
        <v>4767</v>
      </c>
      <c r="H51" s="831"/>
      <c r="I51" s="831"/>
      <c r="J51" s="822"/>
      <c r="K51" s="822"/>
      <c r="L51" s="831">
        <v>1</v>
      </c>
      <c r="M51" s="831">
        <v>474</v>
      </c>
      <c r="N51" s="822">
        <v>1</v>
      </c>
      <c r="O51" s="822">
        <v>474</v>
      </c>
      <c r="P51" s="831"/>
      <c r="Q51" s="831"/>
      <c r="R51" s="827"/>
      <c r="S51" s="832"/>
    </row>
    <row r="52" spans="1:19" ht="14.45" customHeight="1" x14ac:dyDescent="0.2">
      <c r="A52" s="821" t="s">
        <v>4738</v>
      </c>
      <c r="B52" s="822" t="s">
        <v>4164</v>
      </c>
      <c r="C52" s="822" t="s">
        <v>571</v>
      </c>
      <c r="D52" s="822" t="s">
        <v>4727</v>
      </c>
      <c r="E52" s="822" t="s">
        <v>4734</v>
      </c>
      <c r="F52" s="822" t="s">
        <v>4768</v>
      </c>
      <c r="G52" s="822" t="s">
        <v>4769</v>
      </c>
      <c r="H52" s="831"/>
      <c r="I52" s="831"/>
      <c r="J52" s="822"/>
      <c r="K52" s="822"/>
      <c r="L52" s="831">
        <v>2</v>
      </c>
      <c r="M52" s="831">
        <v>66.66</v>
      </c>
      <c r="N52" s="822">
        <v>1</v>
      </c>
      <c r="O52" s="822">
        <v>33.33</v>
      </c>
      <c r="P52" s="831"/>
      <c r="Q52" s="831"/>
      <c r="R52" s="827"/>
      <c r="S52" s="832"/>
    </row>
    <row r="53" spans="1:19" ht="14.45" customHeight="1" x14ac:dyDescent="0.2">
      <c r="A53" s="821" t="s">
        <v>4738</v>
      </c>
      <c r="B53" s="822" t="s">
        <v>4164</v>
      </c>
      <c r="C53" s="822" t="s">
        <v>571</v>
      </c>
      <c r="D53" s="822" t="s">
        <v>4727</v>
      </c>
      <c r="E53" s="822" t="s">
        <v>4734</v>
      </c>
      <c r="F53" s="822" t="s">
        <v>4770</v>
      </c>
      <c r="G53" s="822" t="s">
        <v>4771</v>
      </c>
      <c r="H53" s="831"/>
      <c r="I53" s="831"/>
      <c r="J53" s="822"/>
      <c r="K53" s="822"/>
      <c r="L53" s="831">
        <v>0</v>
      </c>
      <c r="M53" s="831">
        <v>0</v>
      </c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4738</v>
      </c>
      <c r="B54" s="822" t="s">
        <v>4164</v>
      </c>
      <c r="C54" s="822" t="s">
        <v>571</v>
      </c>
      <c r="D54" s="822" t="s">
        <v>4727</v>
      </c>
      <c r="E54" s="822" t="s">
        <v>4734</v>
      </c>
      <c r="F54" s="822" t="s">
        <v>4772</v>
      </c>
      <c r="G54" s="822" t="s">
        <v>4773</v>
      </c>
      <c r="H54" s="831"/>
      <c r="I54" s="831"/>
      <c r="J54" s="822"/>
      <c r="K54" s="822"/>
      <c r="L54" s="831">
        <v>4</v>
      </c>
      <c r="M54" s="831">
        <v>152</v>
      </c>
      <c r="N54" s="822">
        <v>1</v>
      </c>
      <c r="O54" s="822">
        <v>38</v>
      </c>
      <c r="P54" s="831"/>
      <c r="Q54" s="831"/>
      <c r="R54" s="827"/>
      <c r="S54" s="832"/>
    </row>
    <row r="55" spans="1:19" ht="14.45" customHeight="1" x14ac:dyDescent="0.2">
      <c r="A55" s="821" t="s">
        <v>4738</v>
      </c>
      <c r="B55" s="822" t="s">
        <v>4164</v>
      </c>
      <c r="C55" s="822" t="s">
        <v>571</v>
      </c>
      <c r="D55" s="822" t="s">
        <v>4728</v>
      </c>
      <c r="E55" s="822" t="s">
        <v>4734</v>
      </c>
      <c r="F55" s="822" t="s">
        <v>4735</v>
      </c>
      <c r="G55" s="822" t="s">
        <v>4736</v>
      </c>
      <c r="H55" s="831">
        <v>6</v>
      </c>
      <c r="I55" s="831">
        <v>222</v>
      </c>
      <c r="J55" s="822"/>
      <c r="K55" s="822">
        <v>37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4738</v>
      </c>
      <c r="B56" s="822" t="s">
        <v>4164</v>
      </c>
      <c r="C56" s="822" t="s">
        <v>571</v>
      </c>
      <c r="D56" s="822" t="s">
        <v>4728</v>
      </c>
      <c r="E56" s="822" t="s">
        <v>4734</v>
      </c>
      <c r="F56" s="822" t="s">
        <v>4768</v>
      </c>
      <c r="G56" s="822" t="s">
        <v>4769</v>
      </c>
      <c r="H56" s="831">
        <v>3</v>
      </c>
      <c r="I56" s="831">
        <v>100</v>
      </c>
      <c r="J56" s="822"/>
      <c r="K56" s="822">
        <v>33.333333333333336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4738</v>
      </c>
      <c r="B57" s="822" t="s">
        <v>4164</v>
      </c>
      <c r="C57" s="822" t="s">
        <v>571</v>
      </c>
      <c r="D57" s="822" t="s">
        <v>4728</v>
      </c>
      <c r="E57" s="822" t="s">
        <v>4734</v>
      </c>
      <c r="F57" s="822" t="s">
        <v>4780</v>
      </c>
      <c r="G57" s="822" t="s">
        <v>4781</v>
      </c>
      <c r="H57" s="831">
        <v>3</v>
      </c>
      <c r="I57" s="831">
        <v>708</v>
      </c>
      <c r="J57" s="822"/>
      <c r="K57" s="822">
        <v>236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4738</v>
      </c>
      <c r="B58" s="822" t="s">
        <v>4164</v>
      </c>
      <c r="C58" s="822" t="s">
        <v>571</v>
      </c>
      <c r="D58" s="822" t="s">
        <v>2970</v>
      </c>
      <c r="E58" s="822" t="s">
        <v>4734</v>
      </c>
      <c r="F58" s="822" t="s">
        <v>4735</v>
      </c>
      <c r="G58" s="822" t="s">
        <v>4736</v>
      </c>
      <c r="H58" s="831"/>
      <c r="I58" s="831"/>
      <c r="J58" s="822"/>
      <c r="K58" s="822"/>
      <c r="L58" s="831"/>
      <c r="M58" s="831"/>
      <c r="N58" s="822"/>
      <c r="O58" s="822"/>
      <c r="P58" s="831">
        <v>7</v>
      </c>
      <c r="Q58" s="831">
        <v>266</v>
      </c>
      <c r="R58" s="827"/>
      <c r="S58" s="832">
        <v>38</v>
      </c>
    </row>
    <row r="59" spans="1:19" ht="14.45" customHeight="1" x14ac:dyDescent="0.2">
      <c r="A59" s="821" t="s">
        <v>4738</v>
      </c>
      <c r="B59" s="822" t="s">
        <v>4164</v>
      </c>
      <c r="C59" s="822" t="s">
        <v>571</v>
      </c>
      <c r="D59" s="822" t="s">
        <v>2970</v>
      </c>
      <c r="E59" s="822" t="s">
        <v>4734</v>
      </c>
      <c r="F59" s="822" t="s">
        <v>4766</v>
      </c>
      <c r="G59" s="822" t="s">
        <v>4767</v>
      </c>
      <c r="H59" s="831"/>
      <c r="I59" s="831"/>
      <c r="J59" s="822"/>
      <c r="K59" s="822"/>
      <c r="L59" s="831"/>
      <c r="M59" s="831"/>
      <c r="N59" s="822"/>
      <c r="O59" s="822"/>
      <c r="P59" s="831">
        <v>1</v>
      </c>
      <c r="Q59" s="831">
        <v>477</v>
      </c>
      <c r="R59" s="827"/>
      <c r="S59" s="832">
        <v>477</v>
      </c>
    </row>
    <row r="60" spans="1:19" ht="14.45" customHeight="1" x14ac:dyDescent="0.2">
      <c r="A60" s="821" t="s">
        <v>4738</v>
      </c>
      <c r="B60" s="822" t="s">
        <v>4164</v>
      </c>
      <c r="C60" s="822" t="s">
        <v>571</v>
      </c>
      <c r="D60" s="822" t="s">
        <v>2970</v>
      </c>
      <c r="E60" s="822" t="s">
        <v>4734</v>
      </c>
      <c r="F60" s="822" t="s">
        <v>4768</v>
      </c>
      <c r="G60" s="822" t="s">
        <v>4769</v>
      </c>
      <c r="H60" s="831"/>
      <c r="I60" s="831"/>
      <c r="J60" s="822"/>
      <c r="K60" s="822"/>
      <c r="L60" s="831"/>
      <c r="M60" s="831"/>
      <c r="N60" s="822"/>
      <c r="O60" s="822"/>
      <c r="P60" s="831">
        <v>1</v>
      </c>
      <c r="Q60" s="831">
        <v>45.56</v>
      </c>
      <c r="R60" s="827"/>
      <c r="S60" s="832">
        <v>45.56</v>
      </c>
    </row>
    <row r="61" spans="1:19" ht="14.45" customHeight="1" x14ac:dyDescent="0.2">
      <c r="A61" s="821" t="s">
        <v>4738</v>
      </c>
      <c r="B61" s="822" t="s">
        <v>4164</v>
      </c>
      <c r="C61" s="822" t="s">
        <v>571</v>
      </c>
      <c r="D61" s="822" t="s">
        <v>2970</v>
      </c>
      <c r="E61" s="822" t="s">
        <v>4734</v>
      </c>
      <c r="F61" s="822" t="s">
        <v>4772</v>
      </c>
      <c r="G61" s="822" t="s">
        <v>4773</v>
      </c>
      <c r="H61" s="831"/>
      <c r="I61" s="831"/>
      <c r="J61" s="822"/>
      <c r="K61" s="822"/>
      <c r="L61" s="831"/>
      <c r="M61" s="831"/>
      <c r="N61" s="822"/>
      <c r="O61" s="822"/>
      <c r="P61" s="831">
        <v>3</v>
      </c>
      <c r="Q61" s="831">
        <v>114</v>
      </c>
      <c r="R61" s="827"/>
      <c r="S61" s="832">
        <v>38</v>
      </c>
    </row>
    <row r="62" spans="1:19" ht="14.45" customHeight="1" x14ac:dyDescent="0.2">
      <c r="A62" s="821" t="s">
        <v>4738</v>
      </c>
      <c r="B62" s="822" t="s">
        <v>4164</v>
      </c>
      <c r="C62" s="822" t="s">
        <v>571</v>
      </c>
      <c r="D62" s="822" t="s">
        <v>2970</v>
      </c>
      <c r="E62" s="822" t="s">
        <v>4734</v>
      </c>
      <c r="F62" s="822" t="s">
        <v>4774</v>
      </c>
      <c r="G62" s="822" t="s">
        <v>4775</v>
      </c>
      <c r="H62" s="831"/>
      <c r="I62" s="831"/>
      <c r="J62" s="822"/>
      <c r="K62" s="822"/>
      <c r="L62" s="831"/>
      <c r="M62" s="831"/>
      <c r="N62" s="822"/>
      <c r="O62" s="822"/>
      <c r="P62" s="831">
        <v>1</v>
      </c>
      <c r="Q62" s="831">
        <v>135</v>
      </c>
      <c r="R62" s="827"/>
      <c r="S62" s="832">
        <v>135</v>
      </c>
    </row>
    <row r="63" spans="1:19" ht="14.45" customHeight="1" x14ac:dyDescent="0.2">
      <c r="A63" s="821" t="s">
        <v>4738</v>
      </c>
      <c r="B63" s="822" t="s">
        <v>4164</v>
      </c>
      <c r="C63" s="822" t="s">
        <v>571</v>
      </c>
      <c r="D63" s="822" t="s">
        <v>2970</v>
      </c>
      <c r="E63" s="822" t="s">
        <v>4734</v>
      </c>
      <c r="F63" s="822" t="s">
        <v>4786</v>
      </c>
      <c r="G63" s="822" t="s">
        <v>4787</v>
      </c>
      <c r="H63" s="831"/>
      <c r="I63" s="831"/>
      <c r="J63" s="822"/>
      <c r="K63" s="822"/>
      <c r="L63" s="831"/>
      <c r="M63" s="831"/>
      <c r="N63" s="822"/>
      <c r="O63" s="822"/>
      <c r="P63" s="831">
        <v>1</v>
      </c>
      <c r="Q63" s="831">
        <v>62</v>
      </c>
      <c r="R63" s="827"/>
      <c r="S63" s="832">
        <v>62</v>
      </c>
    </row>
    <row r="64" spans="1:19" ht="14.45" customHeight="1" x14ac:dyDescent="0.2">
      <c r="A64" s="821" t="s">
        <v>4738</v>
      </c>
      <c r="B64" s="822" t="s">
        <v>4164</v>
      </c>
      <c r="C64" s="822" t="s">
        <v>571</v>
      </c>
      <c r="D64" s="822" t="s">
        <v>4730</v>
      </c>
      <c r="E64" s="822" t="s">
        <v>4734</v>
      </c>
      <c r="F64" s="822" t="s">
        <v>4735</v>
      </c>
      <c r="G64" s="822" t="s">
        <v>4736</v>
      </c>
      <c r="H64" s="831">
        <v>61</v>
      </c>
      <c r="I64" s="831">
        <v>2257</v>
      </c>
      <c r="J64" s="822">
        <v>4.9495614035087723</v>
      </c>
      <c r="K64" s="822">
        <v>37</v>
      </c>
      <c r="L64" s="831">
        <v>12</v>
      </c>
      <c r="M64" s="831">
        <v>456</v>
      </c>
      <c r="N64" s="822">
        <v>1</v>
      </c>
      <c r="O64" s="822">
        <v>38</v>
      </c>
      <c r="P64" s="831"/>
      <c r="Q64" s="831"/>
      <c r="R64" s="827"/>
      <c r="S64" s="832"/>
    </row>
    <row r="65" spans="1:19" ht="14.45" customHeight="1" x14ac:dyDescent="0.2">
      <c r="A65" s="821" t="s">
        <v>4738</v>
      </c>
      <c r="B65" s="822" t="s">
        <v>4164</v>
      </c>
      <c r="C65" s="822" t="s">
        <v>571</v>
      </c>
      <c r="D65" s="822" t="s">
        <v>4730</v>
      </c>
      <c r="E65" s="822" t="s">
        <v>4734</v>
      </c>
      <c r="F65" s="822" t="s">
        <v>4766</v>
      </c>
      <c r="G65" s="822" t="s">
        <v>4767</v>
      </c>
      <c r="H65" s="831">
        <v>4</v>
      </c>
      <c r="I65" s="831">
        <v>1884</v>
      </c>
      <c r="J65" s="822">
        <v>3.9746835443037973</v>
      </c>
      <c r="K65" s="822">
        <v>471</v>
      </c>
      <c r="L65" s="831">
        <v>1</v>
      </c>
      <c r="M65" s="831">
        <v>474</v>
      </c>
      <c r="N65" s="822">
        <v>1</v>
      </c>
      <c r="O65" s="822">
        <v>474</v>
      </c>
      <c r="P65" s="831"/>
      <c r="Q65" s="831"/>
      <c r="R65" s="827"/>
      <c r="S65" s="832"/>
    </row>
    <row r="66" spans="1:19" ht="14.45" customHeight="1" x14ac:dyDescent="0.2">
      <c r="A66" s="821" t="s">
        <v>4738</v>
      </c>
      <c r="B66" s="822" t="s">
        <v>4164</v>
      </c>
      <c r="C66" s="822" t="s">
        <v>571</v>
      </c>
      <c r="D66" s="822" t="s">
        <v>4730</v>
      </c>
      <c r="E66" s="822" t="s">
        <v>4734</v>
      </c>
      <c r="F66" s="822" t="s">
        <v>4768</v>
      </c>
      <c r="G66" s="822" t="s">
        <v>4769</v>
      </c>
      <c r="H66" s="831">
        <v>11</v>
      </c>
      <c r="I66" s="831">
        <v>366.67</v>
      </c>
      <c r="J66" s="822">
        <v>5.4997750112494375</v>
      </c>
      <c r="K66" s="822">
        <v>33.333636363636366</v>
      </c>
      <c r="L66" s="831">
        <v>2</v>
      </c>
      <c r="M66" s="831">
        <v>66.67</v>
      </c>
      <c r="N66" s="822">
        <v>1</v>
      </c>
      <c r="O66" s="822">
        <v>33.335000000000001</v>
      </c>
      <c r="P66" s="831"/>
      <c r="Q66" s="831"/>
      <c r="R66" s="827"/>
      <c r="S66" s="832"/>
    </row>
    <row r="67" spans="1:19" ht="14.45" customHeight="1" x14ac:dyDescent="0.2">
      <c r="A67" s="821" t="s">
        <v>4738</v>
      </c>
      <c r="B67" s="822" t="s">
        <v>4164</v>
      </c>
      <c r="C67" s="822" t="s">
        <v>571</v>
      </c>
      <c r="D67" s="822" t="s">
        <v>4730</v>
      </c>
      <c r="E67" s="822" t="s">
        <v>4734</v>
      </c>
      <c r="F67" s="822" t="s">
        <v>4772</v>
      </c>
      <c r="G67" s="822" t="s">
        <v>4773</v>
      </c>
      <c r="H67" s="831">
        <v>31</v>
      </c>
      <c r="I67" s="831">
        <v>1147</v>
      </c>
      <c r="J67" s="822">
        <v>15.092105263157896</v>
      </c>
      <c r="K67" s="822">
        <v>37</v>
      </c>
      <c r="L67" s="831">
        <v>2</v>
      </c>
      <c r="M67" s="831">
        <v>76</v>
      </c>
      <c r="N67" s="822">
        <v>1</v>
      </c>
      <c r="O67" s="822">
        <v>38</v>
      </c>
      <c r="P67" s="831"/>
      <c r="Q67" s="831"/>
      <c r="R67" s="827"/>
      <c r="S67" s="832"/>
    </row>
    <row r="68" spans="1:19" ht="14.45" customHeight="1" x14ac:dyDescent="0.2">
      <c r="A68" s="821" t="s">
        <v>4738</v>
      </c>
      <c r="B68" s="822" t="s">
        <v>4164</v>
      </c>
      <c r="C68" s="822" t="s">
        <v>571</v>
      </c>
      <c r="D68" s="822" t="s">
        <v>4730</v>
      </c>
      <c r="E68" s="822" t="s">
        <v>4734</v>
      </c>
      <c r="F68" s="822" t="s">
        <v>4774</v>
      </c>
      <c r="G68" s="822" t="s">
        <v>4775</v>
      </c>
      <c r="H68" s="831">
        <v>6</v>
      </c>
      <c r="I68" s="831">
        <v>798</v>
      </c>
      <c r="J68" s="822"/>
      <c r="K68" s="822">
        <v>133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4738</v>
      </c>
      <c r="B69" s="822" t="s">
        <v>4164</v>
      </c>
      <c r="C69" s="822" t="s">
        <v>571</v>
      </c>
      <c r="D69" s="822" t="s">
        <v>4730</v>
      </c>
      <c r="E69" s="822" t="s">
        <v>4734</v>
      </c>
      <c r="F69" s="822" t="s">
        <v>4780</v>
      </c>
      <c r="G69" s="822" t="s">
        <v>4781</v>
      </c>
      <c r="H69" s="831">
        <v>8</v>
      </c>
      <c r="I69" s="831">
        <v>1888</v>
      </c>
      <c r="J69" s="822">
        <v>7.966244725738397</v>
      </c>
      <c r="K69" s="822">
        <v>236</v>
      </c>
      <c r="L69" s="831">
        <v>1</v>
      </c>
      <c r="M69" s="831">
        <v>237</v>
      </c>
      <c r="N69" s="822">
        <v>1</v>
      </c>
      <c r="O69" s="822">
        <v>237</v>
      </c>
      <c r="P69" s="831"/>
      <c r="Q69" s="831"/>
      <c r="R69" s="827"/>
      <c r="S69" s="832"/>
    </row>
    <row r="70" spans="1:19" ht="14.45" customHeight="1" x14ac:dyDescent="0.2">
      <c r="A70" s="821" t="s">
        <v>4738</v>
      </c>
      <c r="B70" s="822" t="s">
        <v>4164</v>
      </c>
      <c r="C70" s="822" t="s">
        <v>571</v>
      </c>
      <c r="D70" s="822" t="s">
        <v>2972</v>
      </c>
      <c r="E70" s="822" t="s">
        <v>4734</v>
      </c>
      <c r="F70" s="822" t="s">
        <v>4752</v>
      </c>
      <c r="G70" s="822" t="s">
        <v>4753</v>
      </c>
      <c r="H70" s="831">
        <v>2</v>
      </c>
      <c r="I70" s="831">
        <v>244</v>
      </c>
      <c r="J70" s="822"/>
      <c r="K70" s="822">
        <v>122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4738</v>
      </c>
      <c r="B71" s="822" t="s">
        <v>4164</v>
      </c>
      <c r="C71" s="822" t="s">
        <v>571</v>
      </c>
      <c r="D71" s="822" t="s">
        <v>2972</v>
      </c>
      <c r="E71" s="822" t="s">
        <v>4734</v>
      </c>
      <c r="F71" s="822" t="s">
        <v>4756</v>
      </c>
      <c r="G71" s="822" t="s">
        <v>4757</v>
      </c>
      <c r="H71" s="831"/>
      <c r="I71" s="831"/>
      <c r="J71" s="822"/>
      <c r="K71" s="822"/>
      <c r="L71" s="831">
        <v>2</v>
      </c>
      <c r="M71" s="831">
        <v>168</v>
      </c>
      <c r="N71" s="822">
        <v>1</v>
      </c>
      <c r="O71" s="822">
        <v>84</v>
      </c>
      <c r="P71" s="831">
        <v>1</v>
      </c>
      <c r="Q71" s="831">
        <v>85</v>
      </c>
      <c r="R71" s="827">
        <v>0.50595238095238093</v>
      </c>
      <c r="S71" s="832">
        <v>85</v>
      </c>
    </row>
    <row r="72" spans="1:19" ht="14.45" customHeight="1" x14ac:dyDescent="0.2">
      <c r="A72" s="821" t="s">
        <v>4738</v>
      </c>
      <c r="B72" s="822" t="s">
        <v>4164</v>
      </c>
      <c r="C72" s="822" t="s">
        <v>571</v>
      </c>
      <c r="D72" s="822" t="s">
        <v>2972</v>
      </c>
      <c r="E72" s="822" t="s">
        <v>4734</v>
      </c>
      <c r="F72" s="822" t="s">
        <v>4735</v>
      </c>
      <c r="G72" s="822" t="s">
        <v>4736</v>
      </c>
      <c r="H72" s="831">
        <v>65</v>
      </c>
      <c r="I72" s="831">
        <v>2405</v>
      </c>
      <c r="J72" s="822">
        <v>0.4305406373075546</v>
      </c>
      <c r="K72" s="822">
        <v>37</v>
      </c>
      <c r="L72" s="831">
        <v>147</v>
      </c>
      <c r="M72" s="831">
        <v>5586</v>
      </c>
      <c r="N72" s="822">
        <v>1</v>
      </c>
      <c r="O72" s="822">
        <v>38</v>
      </c>
      <c r="P72" s="831">
        <v>54</v>
      </c>
      <c r="Q72" s="831">
        <v>2052</v>
      </c>
      <c r="R72" s="827">
        <v>0.36734693877551022</v>
      </c>
      <c r="S72" s="832">
        <v>38</v>
      </c>
    </row>
    <row r="73" spans="1:19" ht="14.45" customHeight="1" x14ac:dyDescent="0.2">
      <c r="A73" s="821" t="s">
        <v>4738</v>
      </c>
      <c r="B73" s="822" t="s">
        <v>4164</v>
      </c>
      <c r="C73" s="822" t="s">
        <v>571</v>
      </c>
      <c r="D73" s="822" t="s">
        <v>2972</v>
      </c>
      <c r="E73" s="822" t="s">
        <v>4734</v>
      </c>
      <c r="F73" s="822" t="s">
        <v>4758</v>
      </c>
      <c r="G73" s="822" t="s">
        <v>4759</v>
      </c>
      <c r="H73" s="831">
        <v>1</v>
      </c>
      <c r="I73" s="831">
        <v>5</v>
      </c>
      <c r="J73" s="822"/>
      <c r="K73" s="822">
        <v>5</v>
      </c>
      <c r="L73" s="831"/>
      <c r="M73" s="831"/>
      <c r="N73" s="822"/>
      <c r="O73" s="822"/>
      <c r="P73" s="831"/>
      <c r="Q73" s="831"/>
      <c r="R73" s="827"/>
      <c r="S73" s="832"/>
    </row>
    <row r="74" spans="1:19" ht="14.45" customHeight="1" x14ac:dyDescent="0.2">
      <c r="A74" s="821" t="s">
        <v>4738</v>
      </c>
      <c r="B74" s="822" t="s">
        <v>4164</v>
      </c>
      <c r="C74" s="822" t="s">
        <v>571</v>
      </c>
      <c r="D74" s="822" t="s">
        <v>2972</v>
      </c>
      <c r="E74" s="822" t="s">
        <v>4734</v>
      </c>
      <c r="F74" s="822" t="s">
        <v>4760</v>
      </c>
      <c r="G74" s="822" t="s">
        <v>4761</v>
      </c>
      <c r="H74" s="831">
        <v>1</v>
      </c>
      <c r="I74" s="831">
        <v>445</v>
      </c>
      <c r="J74" s="822"/>
      <c r="K74" s="822">
        <v>445</v>
      </c>
      <c r="L74" s="831"/>
      <c r="M74" s="831"/>
      <c r="N74" s="822"/>
      <c r="O74" s="822"/>
      <c r="P74" s="831"/>
      <c r="Q74" s="831"/>
      <c r="R74" s="827"/>
      <c r="S74" s="832"/>
    </row>
    <row r="75" spans="1:19" ht="14.45" customHeight="1" x14ac:dyDescent="0.2">
      <c r="A75" s="821" t="s">
        <v>4738</v>
      </c>
      <c r="B75" s="822" t="s">
        <v>4164</v>
      </c>
      <c r="C75" s="822" t="s">
        <v>571</v>
      </c>
      <c r="D75" s="822" t="s">
        <v>2972</v>
      </c>
      <c r="E75" s="822" t="s">
        <v>4734</v>
      </c>
      <c r="F75" s="822" t="s">
        <v>4762</v>
      </c>
      <c r="G75" s="822" t="s">
        <v>4763</v>
      </c>
      <c r="H75" s="831">
        <v>1</v>
      </c>
      <c r="I75" s="831">
        <v>223</v>
      </c>
      <c r="J75" s="822">
        <v>0.98672566371681414</v>
      </c>
      <c r="K75" s="822">
        <v>223</v>
      </c>
      <c r="L75" s="831">
        <v>1</v>
      </c>
      <c r="M75" s="831">
        <v>226</v>
      </c>
      <c r="N75" s="822">
        <v>1</v>
      </c>
      <c r="O75" s="822">
        <v>226</v>
      </c>
      <c r="P75" s="831"/>
      <c r="Q75" s="831"/>
      <c r="R75" s="827"/>
      <c r="S75" s="832"/>
    </row>
    <row r="76" spans="1:19" ht="14.45" customHeight="1" x14ac:dyDescent="0.2">
      <c r="A76" s="821" t="s">
        <v>4738</v>
      </c>
      <c r="B76" s="822" t="s">
        <v>4164</v>
      </c>
      <c r="C76" s="822" t="s">
        <v>571</v>
      </c>
      <c r="D76" s="822" t="s">
        <v>2972</v>
      </c>
      <c r="E76" s="822" t="s">
        <v>4734</v>
      </c>
      <c r="F76" s="822" t="s">
        <v>4766</v>
      </c>
      <c r="G76" s="822" t="s">
        <v>4767</v>
      </c>
      <c r="H76" s="831">
        <v>5</v>
      </c>
      <c r="I76" s="831">
        <v>2355</v>
      </c>
      <c r="J76" s="822">
        <v>0.5520393811533052</v>
      </c>
      <c r="K76" s="822">
        <v>471</v>
      </c>
      <c r="L76" s="831">
        <v>9</v>
      </c>
      <c r="M76" s="831">
        <v>4266</v>
      </c>
      <c r="N76" s="822">
        <v>1</v>
      </c>
      <c r="O76" s="822">
        <v>474</v>
      </c>
      <c r="P76" s="831"/>
      <c r="Q76" s="831"/>
      <c r="R76" s="827"/>
      <c r="S76" s="832"/>
    </row>
    <row r="77" spans="1:19" ht="14.45" customHeight="1" x14ac:dyDescent="0.2">
      <c r="A77" s="821" t="s">
        <v>4738</v>
      </c>
      <c r="B77" s="822" t="s">
        <v>4164</v>
      </c>
      <c r="C77" s="822" t="s">
        <v>571</v>
      </c>
      <c r="D77" s="822" t="s">
        <v>2972</v>
      </c>
      <c r="E77" s="822" t="s">
        <v>4734</v>
      </c>
      <c r="F77" s="822" t="s">
        <v>4768</v>
      </c>
      <c r="G77" s="822" t="s">
        <v>4769</v>
      </c>
      <c r="H77" s="831">
        <v>7</v>
      </c>
      <c r="I77" s="831">
        <v>233.34000000000003</v>
      </c>
      <c r="J77" s="822">
        <v>0.38890000000000008</v>
      </c>
      <c r="K77" s="822">
        <v>33.33428571428572</v>
      </c>
      <c r="L77" s="831">
        <v>18</v>
      </c>
      <c r="M77" s="831">
        <v>600</v>
      </c>
      <c r="N77" s="822">
        <v>1</v>
      </c>
      <c r="O77" s="822">
        <v>33.333333333333336</v>
      </c>
      <c r="P77" s="831">
        <v>4</v>
      </c>
      <c r="Q77" s="831">
        <v>157.78</v>
      </c>
      <c r="R77" s="827">
        <v>0.26296666666666668</v>
      </c>
      <c r="S77" s="832">
        <v>39.445</v>
      </c>
    </row>
    <row r="78" spans="1:19" ht="14.45" customHeight="1" x14ac:dyDescent="0.2">
      <c r="A78" s="821" t="s">
        <v>4738</v>
      </c>
      <c r="B78" s="822" t="s">
        <v>4164</v>
      </c>
      <c r="C78" s="822" t="s">
        <v>571</v>
      </c>
      <c r="D78" s="822" t="s">
        <v>2972</v>
      </c>
      <c r="E78" s="822" t="s">
        <v>4734</v>
      </c>
      <c r="F78" s="822" t="s">
        <v>4770</v>
      </c>
      <c r="G78" s="822" t="s">
        <v>4771</v>
      </c>
      <c r="H78" s="831">
        <v>1</v>
      </c>
      <c r="I78" s="831">
        <v>355</v>
      </c>
      <c r="J78" s="822"/>
      <c r="K78" s="822">
        <v>355</v>
      </c>
      <c r="L78" s="831"/>
      <c r="M78" s="831"/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4738</v>
      </c>
      <c r="B79" s="822" t="s">
        <v>4164</v>
      </c>
      <c r="C79" s="822" t="s">
        <v>571</v>
      </c>
      <c r="D79" s="822" t="s">
        <v>2972</v>
      </c>
      <c r="E79" s="822" t="s">
        <v>4734</v>
      </c>
      <c r="F79" s="822" t="s">
        <v>4772</v>
      </c>
      <c r="G79" s="822" t="s">
        <v>4773</v>
      </c>
      <c r="H79" s="831">
        <v>15</v>
      </c>
      <c r="I79" s="831">
        <v>555</v>
      </c>
      <c r="J79" s="822">
        <v>0.45641447368421051</v>
      </c>
      <c r="K79" s="822">
        <v>37</v>
      </c>
      <c r="L79" s="831">
        <v>32</v>
      </c>
      <c r="M79" s="831">
        <v>1216</v>
      </c>
      <c r="N79" s="822">
        <v>1</v>
      </c>
      <c r="O79" s="822">
        <v>38</v>
      </c>
      <c r="P79" s="831">
        <v>3</v>
      </c>
      <c r="Q79" s="831">
        <v>114</v>
      </c>
      <c r="R79" s="827">
        <v>9.375E-2</v>
      </c>
      <c r="S79" s="832">
        <v>38</v>
      </c>
    </row>
    <row r="80" spans="1:19" ht="14.45" customHeight="1" x14ac:dyDescent="0.2">
      <c r="A80" s="821" t="s">
        <v>4738</v>
      </c>
      <c r="B80" s="822" t="s">
        <v>4164</v>
      </c>
      <c r="C80" s="822" t="s">
        <v>571</v>
      </c>
      <c r="D80" s="822" t="s">
        <v>2972</v>
      </c>
      <c r="E80" s="822" t="s">
        <v>4734</v>
      </c>
      <c r="F80" s="822" t="s">
        <v>4774</v>
      </c>
      <c r="G80" s="822" t="s">
        <v>4775</v>
      </c>
      <c r="H80" s="831">
        <v>12</v>
      </c>
      <c r="I80" s="831">
        <v>1596</v>
      </c>
      <c r="J80" s="822">
        <v>1.0827679782903663</v>
      </c>
      <c r="K80" s="822">
        <v>133</v>
      </c>
      <c r="L80" s="831">
        <v>11</v>
      </c>
      <c r="M80" s="831">
        <v>1474</v>
      </c>
      <c r="N80" s="822">
        <v>1</v>
      </c>
      <c r="O80" s="822">
        <v>134</v>
      </c>
      <c r="P80" s="831">
        <v>4</v>
      </c>
      <c r="Q80" s="831">
        <v>540</v>
      </c>
      <c r="R80" s="827">
        <v>0.36635006784260515</v>
      </c>
      <c r="S80" s="832">
        <v>135</v>
      </c>
    </row>
    <row r="81" spans="1:19" ht="14.45" customHeight="1" x14ac:dyDescent="0.2">
      <c r="A81" s="821" t="s">
        <v>4738</v>
      </c>
      <c r="B81" s="822" t="s">
        <v>4164</v>
      </c>
      <c r="C81" s="822" t="s">
        <v>571</v>
      </c>
      <c r="D81" s="822" t="s">
        <v>2972</v>
      </c>
      <c r="E81" s="822" t="s">
        <v>4734</v>
      </c>
      <c r="F81" s="822" t="s">
        <v>4776</v>
      </c>
      <c r="G81" s="822" t="s">
        <v>4777</v>
      </c>
      <c r="H81" s="831"/>
      <c r="I81" s="831"/>
      <c r="J81" s="822"/>
      <c r="K81" s="822"/>
      <c r="L81" s="831"/>
      <c r="M81" s="831"/>
      <c r="N81" s="822"/>
      <c r="O81" s="822"/>
      <c r="P81" s="831">
        <v>1</v>
      </c>
      <c r="Q81" s="831">
        <v>711</v>
      </c>
      <c r="R81" s="827"/>
      <c r="S81" s="832">
        <v>711</v>
      </c>
    </row>
    <row r="82" spans="1:19" ht="14.45" customHeight="1" x14ac:dyDescent="0.2">
      <c r="A82" s="821" t="s">
        <v>4738</v>
      </c>
      <c r="B82" s="822" t="s">
        <v>4164</v>
      </c>
      <c r="C82" s="822" t="s">
        <v>571</v>
      </c>
      <c r="D82" s="822" t="s">
        <v>2972</v>
      </c>
      <c r="E82" s="822" t="s">
        <v>4734</v>
      </c>
      <c r="F82" s="822" t="s">
        <v>4780</v>
      </c>
      <c r="G82" s="822" t="s">
        <v>4781</v>
      </c>
      <c r="H82" s="831">
        <v>10</v>
      </c>
      <c r="I82" s="831">
        <v>2360</v>
      </c>
      <c r="J82" s="822">
        <v>0.82981715893108299</v>
      </c>
      <c r="K82" s="822">
        <v>236</v>
      </c>
      <c r="L82" s="831">
        <v>12</v>
      </c>
      <c r="M82" s="831">
        <v>2844</v>
      </c>
      <c r="N82" s="822">
        <v>1</v>
      </c>
      <c r="O82" s="822">
        <v>237</v>
      </c>
      <c r="P82" s="831">
        <v>3</v>
      </c>
      <c r="Q82" s="831">
        <v>717</v>
      </c>
      <c r="R82" s="827">
        <v>0.25210970464135019</v>
      </c>
      <c r="S82" s="832">
        <v>239</v>
      </c>
    </row>
    <row r="83" spans="1:19" ht="14.45" customHeight="1" x14ac:dyDescent="0.2">
      <c r="A83" s="821" t="s">
        <v>4738</v>
      </c>
      <c r="B83" s="822" t="s">
        <v>4164</v>
      </c>
      <c r="C83" s="822" t="s">
        <v>571</v>
      </c>
      <c r="D83" s="822" t="s">
        <v>2972</v>
      </c>
      <c r="E83" s="822" t="s">
        <v>4734</v>
      </c>
      <c r="F83" s="822" t="s">
        <v>4784</v>
      </c>
      <c r="G83" s="822" t="s">
        <v>4785</v>
      </c>
      <c r="H83" s="831">
        <v>1</v>
      </c>
      <c r="I83" s="831">
        <v>223</v>
      </c>
      <c r="J83" s="822"/>
      <c r="K83" s="822">
        <v>223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4738</v>
      </c>
      <c r="B84" s="822" t="s">
        <v>4164</v>
      </c>
      <c r="C84" s="822" t="s">
        <v>571</v>
      </c>
      <c r="D84" s="822" t="s">
        <v>2972</v>
      </c>
      <c r="E84" s="822" t="s">
        <v>4734</v>
      </c>
      <c r="F84" s="822" t="s">
        <v>4786</v>
      </c>
      <c r="G84" s="822" t="s">
        <v>4787</v>
      </c>
      <c r="H84" s="831"/>
      <c r="I84" s="831"/>
      <c r="J84" s="822"/>
      <c r="K84" s="822"/>
      <c r="L84" s="831">
        <v>17</v>
      </c>
      <c r="M84" s="831">
        <v>1037</v>
      </c>
      <c r="N84" s="822">
        <v>1</v>
      </c>
      <c r="O84" s="822">
        <v>61</v>
      </c>
      <c r="P84" s="831">
        <v>3</v>
      </c>
      <c r="Q84" s="831">
        <v>186</v>
      </c>
      <c r="R84" s="827">
        <v>0.17936354869816779</v>
      </c>
      <c r="S84" s="832">
        <v>62</v>
      </c>
    </row>
    <row r="85" spans="1:19" ht="14.45" customHeight="1" x14ac:dyDescent="0.2">
      <c r="A85" s="821" t="s">
        <v>4738</v>
      </c>
      <c r="B85" s="822" t="s">
        <v>4164</v>
      </c>
      <c r="C85" s="822" t="s">
        <v>571</v>
      </c>
      <c r="D85" s="822" t="s">
        <v>2972</v>
      </c>
      <c r="E85" s="822" t="s">
        <v>4734</v>
      </c>
      <c r="F85" s="822" t="s">
        <v>4788</v>
      </c>
      <c r="G85" s="822" t="s">
        <v>4789</v>
      </c>
      <c r="H85" s="831">
        <v>2</v>
      </c>
      <c r="I85" s="831">
        <v>356</v>
      </c>
      <c r="J85" s="822">
        <v>0.4972067039106145</v>
      </c>
      <c r="K85" s="822">
        <v>178</v>
      </c>
      <c r="L85" s="831">
        <v>4</v>
      </c>
      <c r="M85" s="831">
        <v>716</v>
      </c>
      <c r="N85" s="822">
        <v>1</v>
      </c>
      <c r="O85" s="822">
        <v>179</v>
      </c>
      <c r="P85" s="831"/>
      <c r="Q85" s="831"/>
      <c r="R85" s="827"/>
      <c r="S85" s="832"/>
    </row>
    <row r="86" spans="1:19" ht="14.45" customHeight="1" x14ac:dyDescent="0.2">
      <c r="A86" s="821" t="s">
        <v>4738</v>
      </c>
      <c r="B86" s="822" t="s">
        <v>4164</v>
      </c>
      <c r="C86" s="822" t="s">
        <v>571</v>
      </c>
      <c r="D86" s="822" t="s">
        <v>4723</v>
      </c>
      <c r="E86" s="822" t="s">
        <v>4734</v>
      </c>
      <c r="F86" s="822" t="s">
        <v>4772</v>
      </c>
      <c r="G86" s="822" t="s">
        <v>4773</v>
      </c>
      <c r="H86" s="831"/>
      <c r="I86" s="831"/>
      <c r="J86" s="822"/>
      <c r="K86" s="822"/>
      <c r="L86" s="831">
        <v>1</v>
      </c>
      <c r="M86" s="831">
        <v>38</v>
      </c>
      <c r="N86" s="822">
        <v>1</v>
      </c>
      <c r="O86" s="822">
        <v>38</v>
      </c>
      <c r="P86" s="831"/>
      <c r="Q86" s="831"/>
      <c r="R86" s="827"/>
      <c r="S86" s="832"/>
    </row>
    <row r="87" spans="1:19" ht="14.45" customHeight="1" x14ac:dyDescent="0.2">
      <c r="A87" s="821" t="s">
        <v>4738</v>
      </c>
      <c r="B87" s="822" t="s">
        <v>4164</v>
      </c>
      <c r="C87" s="822" t="s">
        <v>571</v>
      </c>
      <c r="D87" s="822" t="s">
        <v>4725</v>
      </c>
      <c r="E87" s="822" t="s">
        <v>4734</v>
      </c>
      <c r="F87" s="822" t="s">
        <v>4735</v>
      </c>
      <c r="G87" s="822" t="s">
        <v>4736</v>
      </c>
      <c r="H87" s="831"/>
      <c r="I87" s="831"/>
      <c r="J87" s="822"/>
      <c r="K87" s="822"/>
      <c r="L87" s="831">
        <v>5</v>
      </c>
      <c r="M87" s="831">
        <v>190</v>
      </c>
      <c r="N87" s="822">
        <v>1</v>
      </c>
      <c r="O87" s="822">
        <v>38</v>
      </c>
      <c r="P87" s="831"/>
      <c r="Q87" s="831"/>
      <c r="R87" s="827"/>
      <c r="S87" s="832"/>
    </row>
    <row r="88" spans="1:19" ht="14.45" customHeight="1" x14ac:dyDescent="0.2">
      <c r="A88" s="821" t="s">
        <v>4738</v>
      </c>
      <c r="B88" s="822" t="s">
        <v>4164</v>
      </c>
      <c r="C88" s="822" t="s">
        <v>571</v>
      </c>
      <c r="D88" s="822" t="s">
        <v>4725</v>
      </c>
      <c r="E88" s="822" t="s">
        <v>4734</v>
      </c>
      <c r="F88" s="822" t="s">
        <v>4772</v>
      </c>
      <c r="G88" s="822" t="s">
        <v>4773</v>
      </c>
      <c r="H88" s="831"/>
      <c r="I88" s="831"/>
      <c r="J88" s="822"/>
      <c r="K88" s="822"/>
      <c r="L88" s="831">
        <v>1</v>
      </c>
      <c r="M88" s="831">
        <v>38</v>
      </c>
      <c r="N88" s="822">
        <v>1</v>
      </c>
      <c r="O88" s="822">
        <v>38</v>
      </c>
      <c r="P88" s="831"/>
      <c r="Q88" s="831"/>
      <c r="R88" s="827"/>
      <c r="S88" s="832"/>
    </row>
    <row r="89" spans="1:19" ht="14.45" customHeight="1" x14ac:dyDescent="0.2">
      <c r="A89" s="821" t="s">
        <v>4738</v>
      </c>
      <c r="B89" s="822" t="s">
        <v>4164</v>
      </c>
      <c r="C89" s="822" t="s">
        <v>571</v>
      </c>
      <c r="D89" s="822" t="s">
        <v>4725</v>
      </c>
      <c r="E89" s="822" t="s">
        <v>4734</v>
      </c>
      <c r="F89" s="822" t="s">
        <v>4786</v>
      </c>
      <c r="G89" s="822" t="s">
        <v>4787</v>
      </c>
      <c r="H89" s="831"/>
      <c r="I89" s="831"/>
      <c r="J89" s="822"/>
      <c r="K89" s="822"/>
      <c r="L89" s="831">
        <v>1</v>
      </c>
      <c r="M89" s="831">
        <v>61</v>
      </c>
      <c r="N89" s="822">
        <v>1</v>
      </c>
      <c r="O89" s="822">
        <v>61</v>
      </c>
      <c r="P89" s="831"/>
      <c r="Q89" s="831"/>
      <c r="R89" s="827"/>
      <c r="S89" s="832"/>
    </row>
    <row r="90" spans="1:19" ht="14.45" customHeight="1" x14ac:dyDescent="0.2">
      <c r="A90" s="821" t="s">
        <v>4738</v>
      </c>
      <c r="B90" s="822" t="s">
        <v>4790</v>
      </c>
      <c r="C90" s="822" t="s">
        <v>571</v>
      </c>
      <c r="D90" s="822" t="s">
        <v>2964</v>
      </c>
      <c r="E90" s="822" t="s">
        <v>4734</v>
      </c>
      <c r="F90" s="822" t="s">
        <v>4786</v>
      </c>
      <c r="G90" s="822" t="s">
        <v>4787</v>
      </c>
      <c r="H90" s="831"/>
      <c r="I90" s="831"/>
      <c r="J90" s="822"/>
      <c r="K90" s="822"/>
      <c r="L90" s="831">
        <v>1</v>
      </c>
      <c r="M90" s="831">
        <v>61</v>
      </c>
      <c r="N90" s="822">
        <v>1</v>
      </c>
      <c r="O90" s="822">
        <v>61</v>
      </c>
      <c r="P90" s="831"/>
      <c r="Q90" s="831"/>
      <c r="R90" s="827"/>
      <c r="S90" s="832"/>
    </row>
    <row r="91" spans="1:19" ht="14.45" customHeight="1" x14ac:dyDescent="0.2">
      <c r="A91" s="821" t="s">
        <v>4738</v>
      </c>
      <c r="B91" s="822" t="s">
        <v>4790</v>
      </c>
      <c r="C91" s="822" t="s">
        <v>571</v>
      </c>
      <c r="D91" s="822" t="s">
        <v>4719</v>
      </c>
      <c r="E91" s="822" t="s">
        <v>4734</v>
      </c>
      <c r="F91" s="822" t="s">
        <v>4756</v>
      </c>
      <c r="G91" s="822" t="s">
        <v>4757</v>
      </c>
      <c r="H91" s="831"/>
      <c r="I91" s="831"/>
      <c r="J91" s="822"/>
      <c r="K91" s="822"/>
      <c r="L91" s="831">
        <v>2</v>
      </c>
      <c r="M91" s="831">
        <v>168</v>
      </c>
      <c r="N91" s="822">
        <v>1</v>
      </c>
      <c r="O91" s="822">
        <v>84</v>
      </c>
      <c r="P91" s="831"/>
      <c r="Q91" s="831"/>
      <c r="R91" s="827"/>
      <c r="S91" s="832"/>
    </row>
    <row r="92" spans="1:19" ht="14.45" customHeight="1" x14ac:dyDescent="0.2">
      <c r="A92" s="821" t="s">
        <v>4738</v>
      </c>
      <c r="B92" s="822" t="s">
        <v>4790</v>
      </c>
      <c r="C92" s="822" t="s">
        <v>571</v>
      </c>
      <c r="D92" s="822" t="s">
        <v>4719</v>
      </c>
      <c r="E92" s="822" t="s">
        <v>4734</v>
      </c>
      <c r="F92" s="822" t="s">
        <v>4801</v>
      </c>
      <c r="G92" s="822" t="s">
        <v>4802</v>
      </c>
      <c r="H92" s="831"/>
      <c r="I92" s="831"/>
      <c r="J92" s="822"/>
      <c r="K92" s="822"/>
      <c r="L92" s="831">
        <v>1</v>
      </c>
      <c r="M92" s="831">
        <v>107</v>
      </c>
      <c r="N92" s="822">
        <v>1</v>
      </c>
      <c r="O92" s="822">
        <v>107</v>
      </c>
      <c r="P92" s="831"/>
      <c r="Q92" s="831"/>
      <c r="R92" s="827"/>
      <c r="S92" s="832"/>
    </row>
    <row r="93" spans="1:19" ht="14.45" customHeight="1" x14ac:dyDescent="0.2">
      <c r="A93" s="821" t="s">
        <v>4738</v>
      </c>
      <c r="B93" s="822" t="s">
        <v>4790</v>
      </c>
      <c r="C93" s="822" t="s">
        <v>571</v>
      </c>
      <c r="D93" s="822" t="s">
        <v>4719</v>
      </c>
      <c r="E93" s="822" t="s">
        <v>4734</v>
      </c>
      <c r="F93" s="822" t="s">
        <v>4735</v>
      </c>
      <c r="G93" s="822" t="s">
        <v>4736</v>
      </c>
      <c r="H93" s="831"/>
      <c r="I93" s="831"/>
      <c r="J93" s="822"/>
      <c r="K93" s="822"/>
      <c r="L93" s="831">
        <v>1</v>
      </c>
      <c r="M93" s="831">
        <v>38</v>
      </c>
      <c r="N93" s="822">
        <v>1</v>
      </c>
      <c r="O93" s="822">
        <v>38</v>
      </c>
      <c r="P93" s="831">
        <v>1</v>
      </c>
      <c r="Q93" s="831">
        <v>38</v>
      </c>
      <c r="R93" s="827">
        <v>1</v>
      </c>
      <c r="S93" s="832">
        <v>38</v>
      </c>
    </row>
    <row r="94" spans="1:19" ht="14.45" customHeight="1" x14ac:dyDescent="0.2">
      <c r="A94" s="821" t="s">
        <v>4738</v>
      </c>
      <c r="B94" s="822" t="s">
        <v>4790</v>
      </c>
      <c r="C94" s="822" t="s">
        <v>571</v>
      </c>
      <c r="D94" s="822" t="s">
        <v>4719</v>
      </c>
      <c r="E94" s="822" t="s">
        <v>4734</v>
      </c>
      <c r="F94" s="822" t="s">
        <v>4760</v>
      </c>
      <c r="G94" s="822" t="s">
        <v>4761</v>
      </c>
      <c r="H94" s="831"/>
      <c r="I94" s="831"/>
      <c r="J94" s="822"/>
      <c r="K94" s="822"/>
      <c r="L94" s="831"/>
      <c r="M94" s="831"/>
      <c r="N94" s="822"/>
      <c r="O94" s="822"/>
      <c r="P94" s="831">
        <v>2</v>
      </c>
      <c r="Q94" s="831">
        <v>908</v>
      </c>
      <c r="R94" s="827"/>
      <c r="S94" s="832">
        <v>454</v>
      </c>
    </row>
    <row r="95" spans="1:19" ht="14.45" customHeight="1" x14ac:dyDescent="0.2">
      <c r="A95" s="821" t="s">
        <v>4738</v>
      </c>
      <c r="B95" s="822" t="s">
        <v>4790</v>
      </c>
      <c r="C95" s="822" t="s">
        <v>571</v>
      </c>
      <c r="D95" s="822" t="s">
        <v>4719</v>
      </c>
      <c r="E95" s="822" t="s">
        <v>4734</v>
      </c>
      <c r="F95" s="822" t="s">
        <v>4762</v>
      </c>
      <c r="G95" s="822" t="s">
        <v>4763</v>
      </c>
      <c r="H95" s="831"/>
      <c r="I95" s="831"/>
      <c r="J95" s="822"/>
      <c r="K95" s="822"/>
      <c r="L95" s="831">
        <v>1</v>
      </c>
      <c r="M95" s="831">
        <v>226</v>
      </c>
      <c r="N95" s="822">
        <v>1</v>
      </c>
      <c r="O95" s="822">
        <v>226</v>
      </c>
      <c r="P95" s="831">
        <v>3</v>
      </c>
      <c r="Q95" s="831">
        <v>684</v>
      </c>
      <c r="R95" s="827">
        <v>3.0265486725663715</v>
      </c>
      <c r="S95" s="832">
        <v>228</v>
      </c>
    </row>
    <row r="96" spans="1:19" ht="14.45" customHeight="1" x14ac:dyDescent="0.2">
      <c r="A96" s="821" t="s">
        <v>4738</v>
      </c>
      <c r="B96" s="822" t="s">
        <v>4790</v>
      </c>
      <c r="C96" s="822" t="s">
        <v>571</v>
      </c>
      <c r="D96" s="822" t="s">
        <v>4719</v>
      </c>
      <c r="E96" s="822" t="s">
        <v>4734</v>
      </c>
      <c r="F96" s="822" t="s">
        <v>4772</v>
      </c>
      <c r="G96" s="822" t="s">
        <v>4773</v>
      </c>
      <c r="H96" s="831"/>
      <c r="I96" s="831"/>
      <c r="J96" s="822"/>
      <c r="K96" s="822"/>
      <c r="L96" s="831"/>
      <c r="M96" s="831"/>
      <c r="N96" s="822"/>
      <c r="O96" s="822"/>
      <c r="P96" s="831">
        <v>2</v>
      </c>
      <c r="Q96" s="831">
        <v>76</v>
      </c>
      <c r="R96" s="827"/>
      <c r="S96" s="832">
        <v>38</v>
      </c>
    </row>
    <row r="97" spans="1:19" ht="14.45" customHeight="1" x14ac:dyDescent="0.2">
      <c r="A97" s="821" t="s">
        <v>4738</v>
      </c>
      <c r="B97" s="822" t="s">
        <v>4790</v>
      </c>
      <c r="C97" s="822" t="s">
        <v>571</v>
      </c>
      <c r="D97" s="822" t="s">
        <v>4719</v>
      </c>
      <c r="E97" s="822" t="s">
        <v>4734</v>
      </c>
      <c r="F97" s="822" t="s">
        <v>4784</v>
      </c>
      <c r="G97" s="822" t="s">
        <v>4785</v>
      </c>
      <c r="H97" s="831"/>
      <c r="I97" s="831"/>
      <c r="J97" s="822"/>
      <c r="K97" s="822"/>
      <c r="L97" s="831">
        <v>1</v>
      </c>
      <c r="M97" s="831">
        <v>226</v>
      </c>
      <c r="N97" s="822">
        <v>1</v>
      </c>
      <c r="O97" s="822">
        <v>226</v>
      </c>
      <c r="P97" s="831"/>
      <c r="Q97" s="831"/>
      <c r="R97" s="827"/>
      <c r="S97" s="832"/>
    </row>
    <row r="98" spans="1:19" ht="14.45" customHeight="1" x14ac:dyDescent="0.2">
      <c r="A98" s="821" t="s">
        <v>4738</v>
      </c>
      <c r="B98" s="822" t="s">
        <v>4790</v>
      </c>
      <c r="C98" s="822" t="s">
        <v>571</v>
      </c>
      <c r="D98" s="822" t="s">
        <v>2965</v>
      </c>
      <c r="E98" s="822" t="s">
        <v>4739</v>
      </c>
      <c r="F98" s="822" t="s">
        <v>4740</v>
      </c>
      <c r="G98" s="822" t="s">
        <v>4741</v>
      </c>
      <c r="H98" s="831">
        <v>15.6</v>
      </c>
      <c r="I98" s="831">
        <v>1688.7</v>
      </c>
      <c r="J98" s="822">
        <v>0.84365820027577398</v>
      </c>
      <c r="K98" s="822">
        <v>108.25</v>
      </c>
      <c r="L98" s="831">
        <v>18.399999999999999</v>
      </c>
      <c r="M98" s="831">
        <v>2001.6399999999999</v>
      </c>
      <c r="N98" s="822">
        <v>1</v>
      </c>
      <c r="O98" s="822">
        <v>108.78478260869565</v>
      </c>
      <c r="P98" s="831">
        <v>1.6</v>
      </c>
      <c r="Q98" s="831">
        <v>174.16</v>
      </c>
      <c r="R98" s="827">
        <v>8.7008652904618219E-2</v>
      </c>
      <c r="S98" s="832">
        <v>108.85</v>
      </c>
    </row>
    <row r="99" spans="1:19" ht="14.45" customHeight="1" x14ac:dyDescent="0.2">
      <c r="A99" s="821" t="s">
        <v>4738</v>
      </c>
      <c r="B99" s="822" t="s">
        <v>4790</v>
      </c>
      <c r="C99" s="822" t="s">
        <v>571</v>
      </c>
      <c r="D99" s="822" t="s">
        <v>2965</v>
      </c>
      <c r="E99" s="822" t="s">
        <v>4739</v>
      </c>
      <c r="F99" s="822" t="s">
        <v>4742</v>
      </c>
      <c r="G99" s="822" t="s">
        <v>1280</v>
      </c>
      <c r="H99" s="831">
        <v>7.9</v>
      </c>
      <c r="I99" s="831">
        <v>485.05999999999995</v>
      </c>
      <c r="J99" s="822">
        <v>1.2766416633767599</v>
      </c>
      <c r="K99" s="822">
        <v>61.399999999999991</v>
      </c>
      <c r="L99" s="831">
        <v>7.5</v>
      </c>
      <c r="M99" s="831">
        <v>379.95000000000005</v>
      </c>
      <c r="N99" s="822">
        <v>1</v>
      </c>
      <c r="O99" s="822">
        <v>50.660000000000004</v>
      </c>
      <c r="P99" s="831">
        <v>5.5</v>
      </c>
      <c r="Q99" s="831">
        <v>235.89</v>
      </c>
      <c r="R99" s="827">
        <v>0.62084484800631656</v>
      </c>
      <c r="S99" s="832">
        <v>42.889090909090903</v>
      </c>
    </row>
    <row r="100" spans="1:19" ht="14.45" customHeight="1" x14ac:dyDescent="0.2">
      <c r="A100" s="821" t="s">
        <v>4738</v>
      </c>
      <c r="B100" s="822" t="s">
        <v>4790</v>
      </c>
      <c r="C100" s="822" t="s">
        <v>571</v>
      </c>
      <c r="D100" s="822" t="s">
        <v>2965</v>
      </c>
      <c r="E100" s="822" t="s">
        <v>4739</v>
      </c>
      <c r="F100" s="822" t="s">
        <v>4791</v>
      </c>
      <c r="G100" s="822" t="s">
        <v>3332</v>
      </c>
      <c r="H100" s="831"/>
      <c r="I100" s="831"/>
      <c r="J100" s="822"/>
      <c r="K100" s="822"/>
      <c r="L100" s="831">
        <v>2</v>
      </c>
      <c r="M100" s="831">
        <v>78</v>
      </c>
      <c r="N100" s="822">
        <v>1</v>
      </c>
      <c r="O100" s="822">
        <v>39</v>
      </c>
      <c r="P100" s="831"/>
      <c r="Q100" s="831"/>
      <c r="R100" s="827"/>
      <c r="S100" s="832"/>
    </row>
    <row r="101" spans="1:19" ht="14.45" customHeight="1" x14ac:dyDescent="0.2">
      <c r="A101" s="821" t="s">
        <v>4738</v>
      </c>
      <c r="B101" s="822" t="s">
        <v>4790</v>
      </c>
      <c r="C101" s="822" t="s">
        <v>571</v>
      </c>
      <c r="D101" s="822" t="s">
        <v>2965</v>
      </c>
      <c r="E101" s="822" t="s">
        <v>4739</v>
      </c>
      <c r="F101" s="822" t="s">
        <v>4743</v>
      </c>
      <c r="G101" s="822" t="s">
        <v>1280</v>
      </c>
      <c r="H101" s="831"/>
      <c r="I101" s="831"/>
      <c r="J101" s="822"/>
      <c r="K101" s="822"/>
      <c r="L101" s="831">
        <v>1.2</v>
      </c>
      <c r="M101" s="831">
        <v>60.78</v>
      </c>
      <c r="N101" s="822">
        <v>1</v>
      </c>
      <c r="O101" s="822">
        <v>50.650000000000006</v>
      </c>
      <c r="P101" s="831">
        <v>6.1999999999999993</v>
      </c>
      <c r="Q101" s="831">
        <v>276.23</v>
      </c>
      <c r="R101" s="827">
        <v>4.5447515630141497</v>
      </c>
      <c r="S101" s="832">
        <v>44.553225806451621</v>
      </c>
    </row>
    <row r="102" spans="1:19" ht="14.45" customHeight="1" x14ac:dyDescent="0.2">
      <c r="A102" s="821" t="s">
        <v>4738</v>
      </c>
      <c r="B102" s="822" t="s">
        <v>4790</v>
      </c>
      <c r="C102" s="822" t="s">
        <v>571</v>
      </c>
      <c r="D102" s="822" t="s">
        <v>2965</v>
      </c>
      <c r="E102" s="822" t="s">
        <v>4739</v>
      </c>
      <c r="F102" s="822" t="s">
        <v>4744</v>
      </c>
      <c r="G102" s="822" t="s">
        <v>1894</v>
      </c>
      <c r="H102" s="831"/>
      <c r="I102" s="831"/>
      <c r="J102" s="822"/>
      <c r="K102" s="822"/>
      <c r="L102" s="831">
        <v>5.3</v>
      </c>
      <c r="M102" s="831">
        <v>938.1</v>
      </c>
      <c r="N102" s="822">
        <v>1</v>
      </c>
      <c r="O102" s="822">
        <v>177</v>
      </c>
      <c r="P102" s="831">
        <v>2.6</v>
      </c>
      <c r="Q102" s="831">
        <v>460.2</v>
      </c>
      <c r="R102" s="827">
        <v>0.49056603773584906</v>
      </c>
      <c r="S102" s="832">
        <v>177</v>
      </c>
    </row>
    <row r="103" spans="1:19" ht="14.45" customHeight="1" x14ac:dyDescent="0.2">
      <c r="A103" s="821" t="s">
        <v>4738</v>
      </c>
      <c r="B103" s="822" t="s">
        <v>4790</v>
      </c>
      <c r="C103" s="822" t="s">
        <v>571</v>
      </c>
      <c r="D103" s="822" t="s">
        <v>2965</v>
      </c>
      <c r="E103" s="822" t="s">
        <v>4739</v>
      </c>
      <c r="F103" s="822" t="s">
        <v>4745</v>
      </c>
      <c r="G103" s="822" t="s">
        <v>1793</v>
      </c>
      <c r="H103" s="831">
        <v>1</v>
      </c>
      <c r="I103" s="831">
        <v>78</v>
      </c>
      <c r="J103" s="822"/>
      <c r="K103" s="822">
        <v>78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4738</v>
      </c>
      <c r="B104" s="822" t="s">
        <v>4790</v>
      </c>
      <c r="C104" s="822" t="s">
        <v>571</v>
      </c>
      <c r="D104" s="822" t="s">
        <v>2965</v>
      </c>
      <c r="E104" s="822" t="s">
        <v>4739</v>
      </c>
      <c r="F104" s="822" t="s">
        <v>4792</v>
      </c>
      <c r="G104" s="822"/>
      <c r="H104" s="831"/>
      <c r="I104" s="831"/>
      <c r="J104" s="822"/>
      <c r="K104" s="822"/>
      <c r="L104" s="831">
        <v>99</v>
      </c>
      <c r="M104" s="831">
        <v>241.55999999999997</v>
      </c>
      <c r="N104" s="822">
        <v>1</v>
      </c>
      <c r="O104" s="822">
        <v>2.44</v>
      </c>
      <c r="P104" s="831"/>
      <c r="Q104" s="831"/>
      <c r="R104" s="827"/>
      <c r="S104" s="832"/>
    </row>
    <row r="105" spans="1:19" ht="14.45" customHeight="1" x14ac:dyDescent="0.2">
      <c r="A105" s="821" t="s">
        <v>4738</v>
      </c>
      <c r="B105" s="822" t="s">
        <v>4790</v>
      </c>
      <c r="C105" s="822" t="s">
        <v>571</v>
      </c>
      <c r="D105" s="822" t="s">
        <v>2965</v>
      </c>
      <c r="E105" s="822" t="s">
        <v>4739</v>
      </c>
      <c r="F105" s="822" t="s">
        <v>4793</v>
      </c>
      <c r="G105" s="822" t="s">
        <v>4794</v>
      </c>
      <c r="H105" s="831">
        <v>0.5</v>
      </c>
      <c r="I105" s="831">
        <v>753.1</v>
      </c>
      <c r="J105" s="822">
        <v>0.62763563630302521</v>
      </c>
      <c r="K105" s="822">
        <v>1506.2</v>
      </c>
      <c r="L105" s="831">
        <v>1</v>
      </c>
      <c r="M105" s="831">
        <v>1199.9000000000001</v>
      </c>
      <c r="N105" s="822">
        <v>1</v>
      </c>
      <c r="O105" s="822">
        <v>1199.9000000000001</v>
      </c>
      <c r="P105" s="831">
        <v>3.7</v>
      </c>
      <c r="Q105" s="831">
        <v>4338.75</v>
      </c>
      <c r="R105" s="827">
        <v>3.6159263271939324</v>
      </c>
      <c r="S105" s="832">
        <v>1172.635135135135</v>
      </c>
    </row>
    <row r="106" spans="1:19" ht="14.45" customHeight="1" x14ac:dyDescent="0.2">
      <c r="A106" s="821" t="s">
        <v>4738</v>
      </c>
      <c r="B106" s="822" t="s">
        <v>4790</v>
      </c>
      <c r="C106" s="822" t="s">
        <v>571</v>
      </c>
      <c r="D106" s="822" t="s">
        <v>2965</v>
      </c>
      <c r="E106" s="822" t="s">
        <v>4739</v>
      </c>
      <c r="F106" s="822" t="s">
        <v>4795</v>
      </c>
      <c r="G106" s="822" t="s">
        <v>4796</v>
      </c>
      <c r="H106" s="831">
        <v>64</v>
      </c>
      <c r="I106" s="831">
        <v>6684.1600000000008</v>
      </c>
      <c r="J106" s="822">
        <v>10.666666666666668</v>
      </c>
      <c r="K106" s="822">
        <v>104.44000000000001</v>
      </c>
      <c r="L106" s="831">
        <v>6</v>
      </c>
      <c r="M106" s="831">
        <v>626.64</v>
      </c>
      <c r="N106" s="822">
        <v>1</v>
      </c>
      <c r="O106" s="822">
        <v>104.44</v>
      </c>
      <c r="P106" s="831"/>
      <c r="Q106" s="831"/>
      <c r="R106" s="827"/>
      <c r="S106" s="832"/>
    </row>
    <row r="107" spans="1:19" ht="14.45" customHeight="1" x14ac:dyDescent="0.2">
      <c r="A107" s="821" t="s">
        <v>4738</v>
      </c>
      <c r="B107" s="822" t="s">
        <v>4790</v>
      </c>
      <c r="C107" s="822" t="s">
        <v>571</v>
      </c>
      <c r="D107" s="822" t="s">
        <v>2965</v>
      </c>
      <c r="E107" s="822" t="s">
        <v>4739</v>
      </c>
      <c r="F107" s="822" t="s">
        <v>4797</v>
      </c>
      <c r="G107" s="822" t="s">
        <v>4796</v>
      </c>
      <c r="H107" s="831"/>
      <c r="I107" s="831"/>
      <c r="J107" s="822"/>
      <c r="K107" s="822"/>
      <c r="L107" s="831">
        <v>7.8000000000000007</v>
      </c>
      <c r="M107" s="831">
        <v>6183.84</v>
      </c>
      <c r="N107" s="822">
        <v>1</v>
      </c>
      <c r="O107" s="822">
        <v>792.8</v>
      </c>
      <c r="P107" s="831">
        <v>1</v>
      </c>
      <c r="Q107" s="831">
        <v>792.8</v>
      </c>
      <c r="R107" s="827">
        <v>0.12820512820512819</v>
      </c>
      <c r="S107" s="832">
        <v>792.8</v>
      </c>
    </row>
    <row r="108" spans="1:19" ht="14.45" customHeight="1" x14ac:dyDescent="0.2">
      <c r="A108" s="821" t="s">
        <v>4738</v>
      </c>
      <c r="B108" s="822" t="s">
        <v>4790</v>
      </c>
      <c r="C108" s="822" t="s">
        <v>571</v>
      </c>
      <c r="D108" s="822" t="s">
        <v>2965</v>
      </c>
      <c r="E108" s="822" t="s">
        <v>4739</v>
      </c>
      <c r="F108" s="822" t="s">
        <v>4746</v>
      </c>
      <c r="G108" s="822" t="s">
        <v>4747</v>
      </c>
      <c r="H108" s="831"/>
      <c r="I108" s="831"/>
      <c r="J108" s="822"/>
      <c r="K108" s="822"/>
      <c r="L108" s="831">
        <v>1.21</v>
      </c>
      <c r="M108" s="831">
        <v>116.83</v>
      </c>
      <c r="N108" s="822">
        <v>1</v>
      </c>
      <c r="O108" s="822">
        <v>96.553719008264466</v>
      </c>
      <c r="P108" s="831">
        <v>3.5</v>
      </c>
      <c r="Q108" s="831">
        <v>340.78</v>
      </c>
      <c r="R108" s="827">
        <v>2.9168877856714883</v>
      </c>
      <c r="S108" s="832">
        <v>97.365714285714276</v>
      </c>
    </row>
    <row r="109" spans="1:19" ht="14.45" customHeight="1" x14ac:dyDescent="0.2">
      <c r="A109" s="821" t="s">
        <v>4738</v>
      </c>
      <c r="B109" s="822" t="s">
        <v>4790</v>
      </c>
      <c r="C109" s="822" t="s">
        <v>571</v>
      </c>
      <c r="D109" s="822" t="s">
        <v>2965</v>
      </c>
      <c r="E109" s="822" t="s">
        <v>4739</v>
      </c>
      <c r="F109" s="822" t="s">
        <v>4798</v>
      </c>
      <c r="G109" s="822" t="s">
        <v>4747</v>
      </c>
      <c r="H109" s="831"/>
      <c r="I109" s="831"/>
      <c r="J109" s="822"/>
      <c r="K109" s="822"/>
      <c r="L109" s="831">
        <v>0.05</v>
      </c>
      <c r="M109" s="831">
        <v>6.08</v>
      </c>
      <c r="N109" s="822">
        <v>1</v>
      </c>
      <c r="O109" s="822">
        <v>121.6</v>
      </c>
      <c r="P109" s="831"/>
      <c r="Q109" s="831"/>
      <c r="R109" s="827"/>
      <c r="S109" s="832"/>
    </row>
    <row r="110" spans="1:19" ht="14.45" customHeight="1" x14ac:dyDescent="0.2">
      <c r="A110" s="821" t="s">
        <v>4738</v>
      </c>
      <c r="B110" s="822" t="s">
        <v>4790</v>
      </c>
      <c r="C110" s="822" t="s">
        <v>571</v>
      </c>
      <c r="D110" s="822" t="s">
        <v>2965</v>
      </c>
      <c r="E110" s="822" t="s">
        <v>4739</v>
      </c>
      <c r="F110" s="822" t="s">
        <v>4748</v>
      </c>
      <c r="G110" s="822" t="s">
        <v>4749</v>
      </c>
      <c r="H110" s="831"/>
      <c r="I110" s="831"/>
      <c r="J110" s="822"/>
      <c r="K110" s="822"/>
      <c r="L110" s="831"/>
      <c r="M110" s="831"/>
      <c r="N110" s="822"/>
      <c r="O110" s="822"/>
      <c r="P110" s="831">
        <v>10.4</v>
      </c>
      <c r="Q110" s="831">
        <v>1126.52</v>
      </c>
      <c r="R110" s="827"/>
      <c r="S110" s="832">
        <v>108.31923076923077</v>
      </c>
    </row>
    <row r="111" spans="1:19" ht="14.45" customHeight="1" x14ac:dyDescent="0.2">
      <c r="A111" s="821" t="s">
        <v>4738</v>
      </c>
      <c r="B111" s="822" t="s">
        <v>4790</v>
      </c>
      <c r="C111" s="822" t="s">
        <v>571</v>
      </c>
      <c r="D111" s="822" t="s">
        <v>2965</v>
      </c>
      <c r="E111" s="822" t="s">
        <v>4734</v>
      </c>
      <c r="F111" s="822" t="s">
        <v>4752</v>
      </c>
      <c r="G111" s="822" t="s">
        <v>4753</v>
      </c>
      <c r="H111" s="831">
        <v>21</v>
      </c>
      <c r="I111" s="831">
        <v>2561</v>
      </c>
      <c r="J111" s="822">
        <v>0.51199520191923231</v>
      </c>
      <c r="K111" s="822">
        <v>121.95238095238095</v>
      </c>
      <c r="L111" s="831">
        <v>41</v>
      </c>
      <c r="M111" s="831">
        <v>5002</v>
      </c>
      <c r="N111" s="822">
        <v>1</v>
      </c>
      <c r="O111" s="822">
        <v>122</v>
      </c>
      <c r="P111" s="831">
        <v>26</v>
      </c>
      <c r="Q111" s="831">
        <v>3198</v>
      </c>
      <c r="R111" s="827">
        <v>0.63934426229508201</v>
      </c>
      <c r="S111" s="832">
        <v>123</v>
      </c>
    </row>
    <row r="112" spans="1:19" ht="14.45" customHeight="1" x14ac:dyDescent="0.2">
      <c r="A112" s="821" t="s">
        <v>4738</v>
      </c>
      <c r="B112" s="822" t="s">
        <v>4790</v>
      </c>
      <c r="C112" s="822" t="s">
        <v>571</v>
      </c>
      <c r="D112" s="822" t="s">
        <v>2965</v>
      </c>
      <c r="E112" s="822" t="s">
        <v>4734</v>
      </c>
      <c r="F112" s="822" t="s">
        <v>4754</v>
      </c>
      <c r="G112" s="822" t="s">
        <v>4755</v>
      </c>
      <c r="H112" s="831"/>
      <c r="I112" s="831"/>
      <c r="J112" s="822"/>
      <c r="K112" s="822"/>
      <c r="L112" s="831">
        <v>59</v>
      </c>
      <c r="M112" s="831">
        <v>8909</v>
      </c>
      <c r="N112" s="822">
        <v>1</v>
      </c>
      <c r="O112" s="822">
        <v>151</v>
      </c>
      <c r="P112" s="831">
        <v>87</v>
      </c>
      <c r="Q112" s="831">
        <v>13311</v>
      </c>
      <c r="R112" s="827">
        <v>1.494107082725334</v>
      </c>
      <c r="S112" s="832">
        <v>153</v>
      </c>
    </row>
    <row r="113" spans="1:19" ht="14.45" customHeight="1" x14ac:dyDescent="0.2">
      <c r="A113" s="821" t="s">
        <v>4738</v>
      </c>
      <c r="B113" s="822" t="s">
        <v>4790</v>
      </c>
      <c r="C113" s="822" t="s">
        <v>571</v>
      </c>
      <c r="D113" s="822" t="s">
        <v>2965</v>
      </c>
      <c r="E113" s="822" t="s">
        <v>4734</v>
      </c>
      <c r="F113" s="822" t="s">
        <v>4756</v>
      </c>
      <c r="G113" s="822" t="s">
        <v>4757</v>
      </c>
      <c r="H113" s="831">
        <v>5</v>
      </c>
      <c r="I113" s="831">
        <v>415</v>
      </c>
      <c r="J113" s="822">
        <v>1.2351190476190477</v>
      </c>
      <c r="K113" s="822">
        <v>83</v>
      </c>
      <c r="L113" s="831">
        <v>4</v>
      </c>
      <c r="M113" s="831">
        <v>336</v>
      </c>
      <c r="N113" s="822">
        <v>1</v>
      </c>
      <c r="O113" s="822">
        <v>84</v>
      </c>
      <c r="P113" s="831">
        <v>1</v>
      </c>
      <c r="Q113" s="831">
        <v>85</v>
      </c>
      <c r="R113" s="827">
        <v>0.25297619047619047</v>
      </c>
      <c r="S113" s="832">
        <v>85</v>
      </c>
    </row>
    <row r="114" spans="1:19" ht="14.45" customHeight="1" x14ac:dyDescent="0.2">
      <c r="A114" s="821" t="s">
        <v>4738</v>
      </c>
      <c r="B114" s="822" t="s">
        <v>4790</v>
      </c>
      <c r="C114" s="822" t="s">
        <v>571</v>
      </c>
      <c r="D114" s="822" t="s">
        <v>2965</v>
      </c>
      <c r="E114" s="822" t="s">
        <v>4734</v>
      </c>
      <c r="F114" s="822" t="s">
        <v>4735</v>
      </c>
      <c r="G114" s="822" t="s">
        <v>4736</v>
      </c>
      <c r="H114" s="831">
        <v>39</v>
      </c>
      <c r="I114" s="831">
        <v>1443</v>
      </c>
      <c r="J114" s="822">
        <v>0.55843653250773995</v>
      </c>
      <c r="K114" s="822">
        <v>37</v>
      </c>
      <c r="L114" s="831">
        <v>68</v>
      </c>
      <c r="M114" s="831">
        <v>2584</v>
      </c>
      <c r="N114" s="822">
        <v>1</v>
      </c>
      <c r="O114" s="822">
        <v>38</v>
      </c>
      <c r="P114" s="831">
        <v>203</v>
      </c>
      <c r="Q114" s="831">
        <v>7714</v>
      </c>
      <c r="R114" s="827">
        <v>2.9852941176470589</v>
      </c>
      <c r="S114" s="832">
        <v>38</v>
      </c>
    </row>
    <row r="115" spans="1:19" ht="14.45" customHeight="1" x14ac:dyDescent="0.2">
      <c r="A115" s="821" t="s">
        <v>4738</v>
      </c>
      <c r="B115" s="822" t="s">
        <v>4790</v>
      </c>
      <c r="C115" s="822" t="s">
        <v>571</v>
      </c>
      <c r="D115" s="822" t="s">
        <v>2965</v>
      </c>
      <c r="E115" s="822" t="s">
        <v>4734</v>
      </c>
      <c r="F115" s="822" t="s">
        <v>4758</v>
      </c>
      <c r="G115" s="822" t="s">
        <v>4759</v>
      </c>
      <c r="H115" s="831"/>
      <c r="I115" s="831"/>
      <c r="J115" s="822"/>
      <c r="K115" s="822"/>
      <c r="L115" s="831">
        <v>1</v>
      </c>
      <c r="M115" s="831">
        <v>5</v>
      </c>
      <c r="N115" s="822">
        <v>1</v>
      </c>
      <c r="O115" s="822">
        <v>5</v>
      </c>
      <c r="P115" s="831">
        <v>1</v>
      </c>
      <c r="Q115" s="831">
        <v>5</v>
      </c>
      <c r="R115" s="827">
        <v>1</v>
      </c>
      <c r="S115" s="832">
        <v>5</v>
      </c>
    </row>
    <row r="116" spans="1:19" ht="14.45" customHeight="1" x14ac:dyDescent="0.2">
      <c r="A116" s="821" t="s">
        <v>4738</v>
      </c>
      <c r="B116" s="822" t="s">
        <v>4790</v>
      </c>
      <c r="C116" s="822" t="s">
        <v>571</v>
      </c>
      <c r="D116" s="822" t="s">
        <v>2965</v>
      </c>
      <c r="E116" s="822" t="s">
        <v>4734</v>
      </c>
      <c r="F116" s="822" t="s">
        <v>4805</v>
      </c>
      <c r="G116" s="822" t="s">
        <v>4806</v>
      </c>
      <c r="H116" s="831">
        <v>1</v>
      </c>
      <c r="I116" s="831">
        <v>702</v>
      </c>
      <c r="J116" s="822"/>
      <c r="K116" s="822">
        <v>702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4738</v>
      </c>
      <c r="B117" s="822" t="s">
        <v>4790</v>
      </c>
      <c r="C117" s="822" t="s">
        <v>571</v>
      </c>
      <c r="D117" s="822" t="s">
        <v>2965</v>
      </c>
      <c r="E117" s="822" t="s">
        <v>4734</v>
      </c>
      <c r="F117" s="822" t="s">
        <v>4760</v>
      </c>
      <c r="G117" s="822" t="s">
        <v>4761</v>
      </c>
      <c r="H117" s="831"/>
      <c r="I117" s="831"/>
      <c r="J117" s="822"/>
      <c r="K117" s="822"/>
      <c r="L117" s="831">
        <v>9</v>
      </c>
      <c r="M117" s="831">
        <v>4050</v>
      </c>
      <c r="N117" s="822">
        <v>1</v>
      </c>
      <c r="O117" s="822">
        <v>450</v>
      </c>
      <c r="P117" s="831">
        <v>8</v>
      </c>
      <c r="Q117" s="831">
        <v>3632</v>
      </c>
      <c r="R117" s="827">
        <v>0.8967901234567901</v>
      </c>
      <c r="S117" s="832">
        <v>454</v>
      </c>
    </row>
    <row r="118" spans="1:19" ht="14.45" customHeight="1" x14ac:dyDescent="0.2">
      <c r="A118" s="821" t="s">
        <v>4738</v>
      </c>
      <c r="B118" s="822" t="s">
        <v>4790</v>
      </c>
      <c r="C118" s="822" t="s">
        <v>571</v>
      </c>
      <c r="D118" s="822" t="s">
        <v>2965</v>
      </c>
      <c r="E118" s="822" t="s">
        <v>4734</v>
      </c>
      <c r="F118" s="822" t="s">
        <v>4762</v>
      </c>
      <c r="G118" s="822" t="s">
        <v>4763</v>
      </c>
      <c r="H118" s="831">
        <v>4</v>
      </c>
      <c r="I118" s="831">
        <v>892</v>
      </c>
      <c r="J118" s="822">
        <v>0.32890855457227136</v>
      </c>
      <c r="K118" s="822">
        <v>223</v>
      </c>
      <c r="L118" s="831">
        <v>12</v>
      </c>
      <c r="M118" s="831">
        <v>2712</v>
      </c>
      <c r="N118" s="822">
        <v>1</v>
      </c>
      <c r="O118" s="822">
        <v>226</v>
      </c>
      <c r="P118" s="831">
        <v>13</v>
      </c>
      <c r="Q118" s="831">
        <v>2964</v>
      </c>
      <c r="R118" s="827">
        <v>1.0929203539823009</v>
      </c>
      <c r="S118" s="832">
        <v>228</v>
      </c>
    </row>
    <row r="119" spans="1:19" ht="14.45" customHeight="1" x14ac:dyDescent="0.2">
      <c r="A119" s="821" t="s">
        <v>4738</v>
      </c>
      <c r="B119" s="822" t="s">
        <v>4790</v>
      </c>
      <c r="C119" s="822" t="s">
        <v>571</v>
      </c>
      <c r="D119" s="822" t="s">
        <v>2965</v>
      </c>
      <c r="E119" s="822" t="s">
        <v>4734</v>
      </c>
      <c r="F119" s="822" t="s">
        <v>4768</v>
      </c>
      <c r="G119" s="822" t="s">
        <v>4769</v>
      </c>
      <c r="H119" s="831">
        <v>75</v>
      </c>
      <c r="I119" s="831">
        <v>2500</v>
      </c>
      <c r="J119" s="822">
        <v>0.34246622255646925</v>
      </c>
      <c r="K119" s="822">
        <v>33.333333333333336</v>
      </c>
      <c r="L119" s="831">
        <v>219</v>
      </c>
      <c r="M119" s="831">
        <v>7299.99</v>
      </c>
      <c r="N119" s="822">
        <v>1</v>
      </c>
      <c r="O119" s="822">
        <v>33.333287671232874</v>
      </c>
      <c r="P119" s="831">
        <v>193</v>
      </c>
      <c r="Q119" s="831">
        <v>7411.11</v>
      </c>
      <c r="R119" s="827">
        <v>1.0152219386601899</v>
      </c>
      <c r="S119" s="832">
        <v>38.399533678756477</v>
      </c>
    </row>
    <row r="120" spans="1:19" ht="14.45" customHeight="1" x14ac:dyDescent="0.2">
      <c r="A120" s="821" t="s">
        <v>4738</v>
      </c>
      <c r="B120" s="822" t="s">
        <v>4790</v>
      </c>
      <c r="C120" s="822" t="s">
        <v>571</v>
      </c>
      <c r="D120" s="822" t="s">
        <v>2965</v>
      </c>
      <c r="E120" s="822" t="s">
        <v>4734</v>
      </c>
      <c r="F120" s="822" t="s">
        <v>4770</v>
      </c>
      <c r="G120" s="822" t="s">
        <v>4771</v>
      </c>
      <c r="H120" s="831">
        <v>9</v>
      </c>
      <c r="I120" s="831">
        <v>3195</v>
      </c>
      <c r="J120" s="822">
        <v>0.29748603351955305</v>
      </c>
      <c r="K120" s="822">
        <v>355</v>
      </c>
      <c r="L120" s="831">
        <v>30</v>
      </c>
      <c r="M120" s="831">
        <v>10740</v>
      </c>
      <c r="N120" s="822">
        <v>1</v>
      </c>
      <c r="O120" s="822">
        <v>358</v>
      </c>
      <c r="P120" s="831">
        <v>23</v>
      </c>
      <c r="Q120" s="831">
        <v>8280</v>
      </c>
      <c r="R120" s="827">
        <v>0.77094972067039103</v>
      </c>
      <c r="S120" s="832">
        <v>360</v>
      </c>
    </row>
    <row r="121" spans="1:19" ht="14.45" customHeight="1" x14ac:dyDescent="0.2">
      <c r="A121" s="821" t="s">
        <v>4738</v>
      </c>
      <c r="B121" s="822" t="s">
        <v>4790</v>
      </c>
      <c r="C121" s="822" t="s">
        <v>571</v>
      </c>
      <c r="D121" s="822" t="s">
        <v>2965</v>
      </c>
      <c r="E121" s="822" t="s">
        <v>4734</v>
      </c>
      <c r="F121" s="822" t="s">
        <v>4772</v>
      </c>
      <c r="G121" s="822" t="s">
        <v>4773</v>
      </c>
      <c r="H121" s="831">
        <v>46</v>
      </c>
      <c r="I121" s="831">
        <v>1702</v>
      </c>
      <c r="J121" s="822">
        <v>0.47648376259798431</v>
      </c>
      <c r="K121" s="822">
        <v>37</v>
      </c>
      <c r="L121" s="831">
        <v>94</v>
      </c>
      <c r="M121" s="831">
        <v>3572</v>
      </c>
      <c r="N121" s="822">
        <v>1</v>
      </c>
      <c r="O121" s="822">
        <v>38</v>
      </c>
      <c r="P121" s="831">
        <v>66</v>
      </c>
      <c r="Q121" s="831">
        <v>2508</v>
      </c>
      <c r="R121" s="827">
        <v>0.7021276595744681</v>
      </c>
      <c r="S121" s="832">
        <v>38</v>
      </c>
    </row>
    <row r="122" spans="1:19" ht="14.45" customHeight="1" x14ac:dyDescent="0.2">
      <c r="A122" s="821" t="s">
        <v>4738</v>
      </c>
      <c r="B122" s="822" t="s">
        <v>4790</v>
      </c>
      <c r="C122" s="822" t="s">
        <v>571</v>
      </c>
      <c r="D122" s="822" t="s">
        <v>2965</v>
      </c>
      <c r="E122" s="822" t="s">
        <v>4734</v>
      </c>
      <c r="F122" s="822" t="s">
        <v>4807</v>
      </c>
      <c r="G122" s="822" t="s">
        <v>4808</v>
      </c>
      <c r="H122" s="831">
        <v>5</v>
      </c>
      <c r="I122" s="831">
        <v>160</v>
      </c>
      <c r="J122" s="822"/>
      <c r="K122" s="822">
        <v>32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4738</v>
      </c>
      <c r="B123" s="822" t="s">
        <v>4790</v>
      </c>
      <c r="C123" s="822" t="s">
        <v>571</v>
      </c>
      <c r="D123" s="822" t="s">
        <v>2965</v>
      </c>
      <c r="E123" s="822" t="s">
        <v>4734</v>
      </c>
      <c r="F123" s="822" t="s">
        <v>4778</v>
      </c>
      <c r="G123" s="822" t="s">
        <v>4779</v>
      </c>
      <c r="H123" s="831">
        <v>85</v>
      </c>
      <c r="I123" s="831">
        <v>11220</v>
      </c>
      <c r="J123" s="822">
        <v>1.2592592592592593</v>
      </c>
      <c r="K123" s="822">
        <v>132</v>
      </c>
      <c r="L123" s="831">
        <v>66</v>
      </c>
      <c r="M123" s="831">
        <v>8910</v>
      </c>
      <c r="N123" s="822">
        <v>1</v>
      </c>
      <c r="O123" s="822">
        <v>135</v>
      </c>
      <c r="P123" s="831"/>
      <c r="Q123" s="831"/>
      <c r="R123" s="827"/>
      <c r="S123" s="832"/>
    </row>
    <row r="124" spans="1:19" ht="14.45" customHeight="1" x14ac:dyDescent="0.2">
      <c r="A124" s="821" t="s">
        <v>4738</v>
      </c>
      <c r="B124" s="822" t="s">
        <v>4790</v>
      </c>
      <c r="C124" s="822" t="s">
        <v>571</v>
      </c>
      <c r="D124" s="822" t="s">
        <v>2965</v>
      </c>
      <c r="E124" s="822" t="s">
        <v>4734</v>
      </c>
      <c r="F124" s="822" t="s">
        <v>4782</v>
      </c>
      <c r="G124" s="822" t="s">
        <v>4783</v>
      </c>
      <c r="H124" s="831"/>
      <c r="I124" s="831"/>
      <c r="J124" s="822"/>
      <c r="K124" s="822"/>
      <c r="L124" s="831"/>
      <c r="M124" s="831"/>
      <c r="N124" s="822"/>
      <c r="O124" s="822"/>
      <c r="P124" s="831">
        <v>1</v>
      </c>
      <c r="Q124" s="831">
        <v>76</v>
      </c>
      <c r="R124" s="827"/>
      <c r="S124" s="832">
        <v>76</v>
      </c>
    </row>
    <row r="125" spans="1:19" ht="14.45" customHeight="1" x14ac:dyDescent="0.2">
      <c r="A125" s="821" t="s">
        <v>4738</v>
      </c>
      <c r="B125" s="822" t="s">
        <v>4790</v>
      </c>
      <c r="C125" s="822" t="s">
        <v>571</v>
      </c>
      <c r="D125" s="822" t="s">
        <v>2965</v>
      </c>
      <c r="E125" s="822" t="s">
        <v>4734</v>
      </c>
      <c r="F125" s="822" t="s">
        <v>4784</v>
      </c>
      <c r="G125" s="822" t="s">
        <v>4785</v>
      </c>
      <c r="H125" s="831"/>
      <c r="I125" s="831"/>
      <c r="J125" s="822"/>
      <c r="K125" s="822"/>
      <c r="L125" s="831"/>
      <c r="M125" s="831"/>
      <c r="N125" s="822"/>
      <c r="O125" s="822"/>
      <c r="P125" s="831">
        <v>2</v>
      </c>
      <c r="Q125" s="831">
        <v>456</v>
      </c>
      <c r="R125" s="827"/>
      <c r="S125" s="832">
        <v>228</v>
      </c>
    </row>
    <row r="126" spans="1:19" ht="14.45" customHeight="1" x14ac:dyDescent="0.2">
      <c r="A126" s="821" t="s">
        <v>4738</v>
      </c>
      <c r="B126" s="822" t="s">
        <v>4790</v>
      </c>
      <c r="C126" s="822" t="s">
        <v>571</v>
      </c>
      <c r="D126" s="822" t="s">
        <v>2965</v>
      </c>
      <c r="E126" s="822" t="s">
        <v>4734</v>
      </c>
      <c r="F126" s="822" t="s">
        <v>4786</v>
      </c>
      <c r="G126" s="822" t="s">
        <v>4787</v>
      </c>
      <c r="H126" s="831"/>
      <c r="I126" s="831"/>
      <c r="J126" s="822"/>
      <c r="K126" s="822"/>
      <c r="L126" s="831">
        <v>33</v>
      </c>
      <c r="M126" s="831">
        <v>2013</v>
      </c>
      <c r="N126" s="822">
        <v>1</v>
      </c>
      <c r="O126" s="822">
        <v>61</v>
      </c>
      <c r="P126" s="831">
        <v>29</v>
      </c>
      <c r="Q126" s="831">
        <v>1798</v>
      </c>
      <c r="R126" s="827">
        <v>0.89319423745653259</v>
      </c>
      <c r="S126" s="832">
        <v>62</v>
      </c>
    </row>
    <row r="127" spans="1:19" ht="14.45" customHeight="1" x14ac:dyDescent="0.2">
      <c r="A127" s="821" t="s">
        <v>4738</v>
      </c>
      <c r="B127" s="822" t="s">
        <v>4790</v>
      </c>
      <c r="C127" s="822" t="s">
        <v>571</v>
      </c>
      <c r="D127" s="822" t="s">
        <v>2965</v>
      </c>
      <c r="E127" s="822" t="s">
        <v>4734</v>
      </c>
      <c r="F127" s="822" t="s">
        <v>4788</v>
      </c>
      <c r="G127" s="822" t="s">
        <v>4789</v>
      </c>
      <c r="H127" s="831">
        <v>86</v>
      </c>
      <c r="I127" s="831">
        <v>15308</v>
      </c>
      <c r="J127" s="822">
        <v>0.41313793754891642</v>
      </c>
      <c r="K127" s="822">
        <v>178</v>
      </c>
      <c r="L127" s="831">
        <v>207</v>
      </c>
      <c r="M127" s="831">
        <v>37053</v>
      </c>
      <c r="N127" s="822">
        <v>1</v>
      </c>
      <c r="O127" s="822">
        <v>179</v>
      </c>
      <c r="P127" s="831">
        <v>170</v>
      </c>
      <c r="Q127" s="831">
        <v>30600</v>
      </c>
      <c r="R127" s="827">
        <v>0.82584406120961862</v>
      </c>
      <c r="S127" s="832">
        <v>180</v>
      </c>
    </row>
    <row r="128" spans="1:19" ht="14.45" customHeight="1" x14ac:dyDescent="0.2">
      <c r="A128" s="821" t="s">
        <v>4738</v>
      </c>
      <c r="B128" s="822" t="s">
        <v>4790</v>
      </c>
      <c r="C128" s="822" t="s">
        <v>571</v>
      </c>
      <c r="D128" s="822" t="s">
        <v>2967</v>
      </c>
      <c r="E128" s="822" t="s">
        <v>4739</v>
      </c>
      <c r="F128" s="822" t="s">
        <v>4740</v>
      </c>
      <c r="G128" s="822" t="s">
        <v>4741</v>
      </c>
      <c r="H128" s="831">
        <v>1.8</v>
      </c>
      <c r="I128" s="831">
        <v>194.85</v>
      </c>
      <c r="J128" s="822"/>
      <c r="K128" s="822">
        <v>108.25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4738</v>
      </c>
      <c r="B129" s="822" t="s">
        <v>4790</v>
      </c>
      <c r="C129" s="822" t="s">
        <v>571</v>
      </c>
      <c r="D129" s="822" t="s">
        <v>2967</v>
      </c>
      <c r="E129" s="822" t="s">
        <v>4734</v>
      </c>
      <c r="F129" s="822" t="s">
        <v>4752</v>
      </c>
      <c r="G129" s="822" t="s">
        <v>4753</v>
      </c>
      <c r="H129" s="831">
        <v>1</v>
      </c>
      <c r="I129" s="831">
        <v>122</v>
      </c>
      <c r="J129" s="822"/>
      <c r="K129" s="822">
        <v>122</v>
      </c>
      <c r="L129" s="831"/>
      <c r="M129" s="831"/>
      <c r="N129" s="822"/>
      <c r="O129" s="822"/>
      <c r="P129" s="831"/>
      <c r="Q129" s="831"/>
      <c r="R129" s="827"/>
      <c r="S129" s="832"/>
    </row>
    <row r="130" spans="1:19" ht="14.45" customHeight="1" x14ac:dyDescent="0.2">
      <c r="A130" s="821" t="s">
        <v>4738</v>
      </c>
      <c r="B130" s="822" t="s">
        <v>4790</v>
      </c>
      <c r="C130" s="822" t="s">
        <v>571</v>
      </c>
      <c r="D130" s="822" t="s">
        <v>2967</v>
      </c>
      <c r="E130" s="822" t="s">
        <v>4734</v>
      </c>
      <c r="F130" s="822" t="s">
        <v>4756</v>
      </c>
      <c r="G130" s="822" t="s">
        <v>4757</v>
      </c>
      <c r="H130" s="831"/>
      <c r="I130" s="831"/>
      <c r="J130" s="822"/>
      <c r="K130" s="822"/>
      <c r="L130" s="831">
        <v>1</v>
      </c>
      <c r="M130" s="831">
        <v>84</v>
      </c>
      <c r="N130" s="822">
        <v>1</v>
      </c>
      <c r="O130" s="822">
        <v>84</v>
      </c>
      <c r="P130" s="831"/>
      <c r="Q130" s="831"/>
      <c r="R130" s="827"/>
      <c r="S130" s="832"/>
    </row>
    <row r="131" spans="1:19" ht="14.45" customHeight="1" x14ac:dyDescent="0.2">
      <c r="A131" s="821" t="s">
        <v>4738</v>
      </c>
      <c r="B131" s="822" t="s">
        <v>4790</v>
      </c>
      <c r="C131" s="822" t="s">
        <v>571</v>
      </c>
      <c r="D131" s="822" t="s">
        <v>2967</v>
      </c>
      <c r="E131" s="822" t="s">
        <v>4734</v>
      </c>
      <c r="F131" s="822" t="s">
        <v>4735</v>
      </c>
      <c r="G131" s="822" t="s">
        <v>4736</v>
      </c>
      <c r="H131" s="831">
        <v>20</v>
      </c>
      <c r="I131" s="831">
        <v>740</v>
      </c>
      <c r="J131" s="822">
        <v>0.25964912280701752</v>
      </c>
      <c r="K131" s="822">
        <v>37</v>
      </c>
      <c r="L131" s="831">
        <v>75</v>
      </c>
      <c r="M131" s="831">
        <v>2850</v>
      </c>
      <c r="N131" s="822">
        <v>1</v>
      </c>
      <c r="O131" s="822">
        <v>38</v>
      </c>
      <c r="P131" s="831">
        <v>89</v>
      </c>
      <c r="Q131" s="831">
        <v>3382</v>
      </c>
      <c r="R131" s="827">
        <v>1.1866666666666668</v>
      </c>
      <c r="S131" s="832">
        <v>38</v>
      </c>
    </row>
    <row r="132" spans="1:19" ht="14.45" customHeight="1" x14ac:dyDescent="0.2">
      <c r="A132" s="821" t="s">
        <v>4738</v>
      </c>
      <c r="B132" s="822" t="s">
        <v>4790</v>
      </c>
      <c r="C132" s="822" t="s">
        <v>571</v>
      </c>
      <c r="D132" s="822" t="s">
        <v>2967</v>
      </c>
      <c r="E132" s="822" t="s">
        <v>4734</v>
      </c>
      <c r="F132" s="822" t="s">
        <v>4768</v>
      </c>
      <c r="G132" s="822" t="s">
        <v>4769</v>
      </c>
      <c r="H132" s="831">
        <v>9</v>
      </c>
      <c r="I132" s="831">
        <v>299.99</v>
      </c>
      <c r="J132" s="822">
        <v>4.5003000300030003</v>
      </c>
      <c r="K132" s="822">
        <v>33.332222222222221</v>
      </c>
      <c r="L132" s="831">
        <v>2</v>
      </c>
      <c r="M132" s="831">
        <v>66.66</v>
      </c>
      <c r="N132" s="822">
        <v>1</v>
      </c>
      <c r="O132" s="822">
        <v>33.33</v>
      </c>
      <c r="P132" s="831">
        <v>54</v>
      </c>
      <c r="Q132" s="831">
        <v>2191.12</v>
      </c>
      <c r="R132" s="827">
        <v>32.870087008700871</v>
      </c>
      <c r="S132" s="832">
        <v>40.576296296296292</v>
      </c>
    </row>
    <row r="133" spans="1:19" ht="14.45" customHeight="1" x14ac:dyDescent="0.2">
      <c r="A133" s="821" t="s">
        <v>4738</v>
      </c>
      <c r="B133" s="822" t="s">
        <v>4790</v>
      </c>
      <c r="C133" s="822" t="s">
        <v>571</v>
      </c>
      <c r="D133" s="822" t="s">
        <v>2967</v>
      </c>
      <c r="E133" s="822" t="s">
        <v>4734</v>
      </c>
      <c r="F133" s="822" t="s">
        <v>4770</v>
      </c>
      <c r="G133" s="822" t="s">
        <v>4771</v>
      </c>
      <c r="H133" s="831">
        <v>11</v>
      </c>
      <c r="I133" s="831">
        <v>3905</v>
      </c>
      <c r="J133" s="822">
        <v>3.6359404096834265</v>
      </c>
      <c r="K133" s="822">
        <v>355</v>
      </c>
      <c r="L133" s="831">
        <v>3</v>
      </c>
      <c r="M133" s="831">
        <v>1074</v>
      </c>
      <c r="N133" s="822">
        <v>1</v>
      </c>
      <c r="O133" s="822">
        <v>358</v>
      </c>
      <c r="P133" s="831">
        <v>53</v>
      </c>
      <c r="Q133" s="831">
        <v>19080</v>
      </c>
      <c r="R133" s="827">
        <v>17.765363128491622</v>
      </c>
      <c r="S133" s="832">
        <v>360</v>
      </c>
    </row>
    <row r="134" spans="1:19" ht="14.45" customHeight="1" x14ac:dyDescent="0.2">
      <c r="A134" s="821" t="s">
        <v>4738</v>
      </c>
      <c r="B134" s="822" t="s">
        <v>4790</v>
      </c>
      <c r="C134" s="822" t="s">
        <v>571</v>
      </c>
      <c r="D134" s="822" t="s">
        <v>2967</v>
      </c>
      <c r="E134" s="822" t="s">
        <v>4734</v>
      </c>
      <c r="F134" s="822" t="s">
        <v>4772</v>
      </c>
      <c r="G134" s="822" t="s">
        <v>4773</v>
      </c>
      <c r="H134" s="831">
        <v>13</v>
      </c>
      <c r="I134" s="831">
        <v>481</v>
      </c>
      <c r="J134" s="822">
        <v>3.1644736842105261</v>
      </c>
      <c r="K134" s="822">
        <v>37</v>
      </c>
      <c r="L134" s="831">
        <v>4</v>
      </c>
      <c r="M134" s="831">
        <v>152</v>
      </c>
      <c r="N134" s="822">
        <v>1</v>
      </c>
      <c r="O134" s="822">
        <v>38</v>
      </c>
      <c r="P134" s="831">
        <v>5</v>
      </c>
      <c r="Q134" s="831">
        <v>190</v>
      </c>
      <c r="R134" s="827">
        <v>1.25</v>
      </c>
      <c r="S134" s="832">
        <v>38</v>
      </c>
    </row>
    <row r="135" spans="1:19" ht="14.45" customHeight="1" x14ac:dyDescent="0.2">
      <c r="A135" s="821" t="s">
        <v>4738</v>
      </c>
      <c r="B135" s="822" t="s">
        <v>4790</v>
      </c>
      <c r="C135" s="822" t="s">
        <v>571</v>
      </c>
      <c r="D135" s="822" t="s">
        <v>2967</v>
      </c>
      <c r="E135" s="822" t="s">
        <v>4734</v>
      </c>
      <c r="F135" s="822" t="s">
        <v>4807</v>
      </c>
      <c r="G135" s="822" t="s">
        <v>4808</v>
      </c>
      <c r="H135" s="831">
        <v>1</v>
      </c>
      <c r="I135" s="831">
        <v>32</v>
      </c>
      <c r="J135" s="822"/>
      <c r="K135" s="822">
        <v>32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4738</v>
      </c>
      <c r="B136" s="822" t="s">
        <v>4790</v>
      </c>
      <c r="C136" s="822" t="s">
        <v>571</v>
      </c>
      <c r="D136" s="822" t="s">
        <v>2967</v>
      </c>
      <c r="E136" s="822" t="s">
        <v>4734</v>
      </c>
      <c r="F136" s="822" t="s">
        <v>4778</v>
      </c>
      <c r="G136" s="822" t="s">
        <v>4779</v>
      </c>
      <c r="H136" s="831">
        <v>9</v>
      </c>
      <c r="I136" s="831">
        <v>1188</v>
      </c>
      <c r="J136" s="822"/>
      <c r="K136" s="822">
        <v>132</v>
      </c>
      <c r="L136" s="831"/>
      <c r="M136" s="831"/>
      <c r="N136" s="822"/>
      <c r="O136" s="822"/>
      <c r="P136" s="831"/>
      <c r="Q136" s="831"/>
      <c r="R136" s="827"/>
      <c r="S136" s="832"/>
    </row>
    <row r="137" spans="1:19" ht="14.45" customHeight="1" x14ac:dyDescent="0.2">
      <c r="A137" s="821" t="s">
        <v>4738</v>
      </c>
      <c r="B137" s="822" t="s">
        <v>4790</v>
      </c>
      <c r="C137" s="822" t="s">
        <v>571</v>
      </c>
      <c r="D137" s="822" t="s">
        <v>2967</v>
      </c>
      <c r="E137" s="822" t="s">
        <v>4734</v>
      </c>
      <c r="F137" s="822" t="s">
        <v>4784</v>
      </c>
      <c r="G137" s="822" t="s">
        <v>4785</v>
      </c>
      <c r="H137" s="831">
        <v>2</v>
      </c>
      <c r="I137" s="831">
        <v>446</v>
      </c>
      <c r="J137" s="822"/>
      <c r="K137" s="822">
        <v>223</v>
      </c>
      <c r="L137" s="831"/>
      <c r="M137" s="831"/>
      <c r="N137" s="822"/>
      <c r="O137" s="822"/>
      <c r="P137" s="831"/>
      <c r="Q137" s="831"/>
      <c r="R137" s="827"/>
      <c r="S137" s="832"/>
    </row>
    <row r="138" spans="1:19" ht="14.45" customHeight="1" x14ac:dyDescent="0.2">
      <c r="A138" s="821" t="s">
        <v>4738</v>
      </c>
      <c r="B138" s="822" t="s">
        <v>4790</v>
      </c>
      <c r="C138" s="822" t="s">
        <v>571</v>
      </c>
      <c r="D138" s="822" t="s">
        <v>2967</v>
      </c>
      <c r="E138" s="822" t="s">
        <v>4734</v>
      </c>
      <c r="F138" s="822" t="s">
        <v>4788</v>
      </c>
      <c r="G138" s="822" t="s">
        <v>4789</v>
      </c>
      <c r="H138" s="831">
        <v>5</v>
      </c>
      <c r="I138" s="831">
        <v>890</v>
      </c>
      <c r="J138" s="822"/>
      <c r="K138" s="822">
        <v>178</v>
      </c>
      <c r="L138" s="831"/>
      <c r="M138" s="831"/>
      <c r="N138" s="822"/>
      <c r="O138" s="822"/>
      <c r="P138" s="831">
        <v>1</v>
      </c>
      <c r="Q138" s="831">
        <v>180</v>
      </c>
      <c r="R138" s="827"/>
      <c r="S138" s="832">
        <v>180</v>
      </c>
    </row>
    <row r="139" spans="1:19" ht="14.45" customHeight="1" x14ac:dyDescent="0.2">
      <c r="A139" s="821" t="s">
        <v>4738</v>
      </c>
      <c r="B139" s="822" t="s">
        <v>4790</v>
      </c>
      <c r="C139" s="822" t="s">
        <v>571</v>
      </c>
      <c r="D139" s="822" t="s">
        <v>2968</v>
      </c>
      <c r="E139" s="822" t="s">
        <v>4734</v>
      </c>
      <c r="F139" s="822" t="s">
        <v>4735</v>
      </c>
      <c r="G139" s="822" t="s">
        <v>4736</v>
      </c>
      <c r="H139" s="831">
        <v>37</v>
      </c>
      <c r="I139" s="831">
        <v>1369</v>
      </c>
      <c r="J139" s="822">
        <v>1.8013157894736842</v>
      </c>
      <c r="K139" s="822">
        <v>37</v>
      </c>
      <c r="L139" s="831">
        <v>20</v>
      </c>
      <c r="M139" s="831">
        <v>760</v>
      </c>
      <c r="N139" s="822">
        <v>1</v>
      </c>
      <c r="O139" s="822">
        <v>38</v>
      </c>
      <c r="P139" s="831">
        <v>26</v>
      </c>
      <c r="Q139" s="831">
        <v>988</v>
      </c>
      <c r="R139" s="827">
        <v>1.3</v>
      </c>
      <c r="S139" s="832">
        <v>38</v>
      </c>
    </row>
    <row r="140" spans="1:19" ht="14.45" customHeight="1" x14ac:dyDescent="0.2">
      <c r="A140" s="821" t="s">
        <v>4738</v>
      </c>
      <c r="B140" s="822" t="s">
        <v>4790</v>
      </c>
      <c r="C140" s="822" t="s">
        <v>571</v>
      </c>
      <c r="D140" s="822" t="s">
        <v>4727</v>
      </c>
      <c r="E140" s="822" t="s">
        <v>4739</v>
      </c>
      <c r="F140" s="822" t="s">
        <v>4740</v>
      </c>
      <c r="G140" s="822" t="s">
        <v>4741</v>
      </c>
      <c r="H140" s="831"/>
      <c r="I140" s="831"/>
      <c r="J140" s="822"/>
      <c r="K140" s="822"/>
      <c r="L140" s="831">
        <v>0.2</v>
      </c>
      <c r="M140" s="831">
        <v>21.65</v>
      </c>
      <c r="N140" s="822">
        <v>1</v>
      </c>
      <c r="O140" s="822">
        <v>108.24999999999999</v>
      </c>
      <c r="P140" s="831"/>
      <c r="Q140" s="831"/>
      <c r="R140" s="827"/>
      <c r="S140" s="832"/>
    </row>
    <row r="141" spans="1:19" ht="14.45" customHeight="1" x14ac:dyDescent="0.2">
      <c r="A141" s="821" t="s">
        <v>4738</v>
      </c>
      <c r="B141" s="822" t="s">
        <v>4790</v>
      </c>
      <c r="C141" s="822" t="s">
        <v>571</v>
      </c>
      <c r="D141" s="822" t="s">
        <v>4727</v>
      </c>
      <c r="E141" s="822" t="s">
        <v>4739</v>
      </c>
      <c r="F141" s="822" t="s">
        <v>4742</v>
      </c>
      <c r="G141" s="822" t="s">
        <v>1280</v>
      </c>
      <c r="H141" s="831"/>
      <c r="I141" s="831"/>
      <c r="J141" s="822"/>
      <c r="K141" s="822"/>
      <c r="L141" s="831">
        <v>1</v>
      </c>
      <c r="M141" s="831">
        <v>50.7</v>
      </c>
      <c r="N141" s="822">
        <v>1</v>
      </c>
      <c r="O141" s="822">
        <v>50.7</v>
      </c>
      <c r="P141" s="831"/>
      <c r="Q141" s="831"/>
      <c r="R141" s="827"/>
      <c r="S141" s="832"/>
    </row>
    <row r="142" spans="1:19" ht="14.45" customHeight="1" x14ac:dyDescent="0.2">
      <c r="A142" s="821" t="s">
        <v>4738</v>
      </c>
      <c r="B142" s="822" t="s">
        <v>4790</v>
      </c>
      <c r="C142" s="822" t="s">
        <v>571</v>
      </c>
      <c r="D142" s="822" t="s">
        <v>4727</v>
      </c>
      <c r="E142" s="822" t="s">
        <v>4739</v>
      </c>
      <c r="F142" s="822" t="s">
        <v>4744</v>
      </c>
      <c r="G142" s="822" t="s">
        <v>1894</v>
      </c>
      <c r="H142" s="831"/>
      <c r="I142" s="831"/>
      <c r="J142" s="822"/>
      <c r="K142" s="822"/>
      <c r="L142" s="831">
        <v>1</v>
      </c>
      <c r="M142" s="831">
        <v>177</v>
      </c>
      <c r="N142" s="822">
        <v>1</v>
      </c>
      <c r="O142" s="822">
        <v>177</v>
      </c>
      <c r="P142" s="831"/>
      <c r="Q142" s="831"/>
      <c r="R142" s="827"/>
      <c r="S142" s="832"/>
    </row>
    <row r="143" spans="1:19" ht="14.45" customHeight="1" x14ac:dyDescent="0.2">
      <c r="A143" s="821" t="s">
        <v>4738</v>
      </c>
      <c r="B143" s="822" t="s">
        <v>4790</v>
      </c>
      <c r="C143" s="822" t="s">
        <v>571</v>
      </c>
      <c r="D143" s="822" t="s">
        <v>4727</v>
      </c>
      <c r="E143" s="822" t="s">
        <v>4739</v>
      </c>
      <c r="F143" s="822" t="s">
        <v>4792</v>
      </c>
      <c r="G143" s="822"/>
      <c r="H143" s="831"/>
      <c r="I143" s="831"/>
      <c r="J143" s="822"/>
      <c r="K143" s="822"/>
      <c r="L143" s="831">
        <v>10</v>
      </c>
      <c r="M143" s="831">
        <v>24.4</v>
      </c>
      <c r="N143" s="822">
        <v>1</v>
      </c>
      <c r="O143" s="822">
        <v>2.44</v>
      </c>
      <c r="P143" s="831"/>
      <c r="Q143" s="831"/>
      <c r="R143" s="827"/>
      <c r="S143" s="832"/>
    </row>
    <row r="144" spans="1:19" ht="14.45" customHeight="1" x14ac:dyDescent="0.2">
      <c r="A144" s="821" t="s">
        <v>4738</v>
      </c>
      <c r="B144" s="822" t="s">
        <v>4790</v>
      </c>
      <c r="C144" s="822" t="s">
        <v>571</v>
      </c>
      <c r="D144" s="822" t="s">
        <v>4727</v>
      </c>
      <c r="E144" s="822" t="s">
        <v>4739</v>
      </c>
      <c r="F144" s="822" t="s">
        <v>4797</v>
      </c>
      <c r="G144" s="822" t="s">
        <v>4796</v>
      </c>
      <c r="H144" s="831"/>
      <c r="I144" s="831"/>
      <c r="J144" s="822"/>
      <c r="K144" s="822"/>
      <c r="L144" s="831">
        <v>1</v>
      </c>
      <c r="M144" s="831">
        <v>792.8</v>
      </c>
      <c r="N144" s="822">
        <v>1</v>
      </c>
      <c r="O144" s="822">
        <v>792.8</v>
      </c>
      <c r="P144" s="831"/>
      <c r="Q144" s="831"/>
      <c r="R144" s="827"/>
      <c r="S144" s="832"/>
    </row>
    <row r="145" spans="1:19" ht="14.45" customHeight="1" x14ac:dyDescent="0.2">
      <c r="A145" s="821" t="s">
        <v>4738</v>
      </c>
      <c r="B145" s="822" t="s">
        <v>4790</v>
      </c>
      <c r="C145" s="822" t="s">
        <v>571</v>
      </c>
      <c r="D145" s="822" t="s">
        <v>4727</v>
      </c>
      <c r="E145" s="822" t="s">
        <v>4734</v>
      </c>
      <c r="F145" s="822" t="s">
        <v>4752</v>
      </c>
      <c r="G145" s="822" t="s">
        <v>4753</v>
      </c>
      <c r="H145" s="831"/>
      <c r="I145" s="831"/>
      <c r="J145" s="822"/>
      <c r="K145" s="822"/>
      <c r="L145" s="831">
        <v>7</v>
      </c>
      <c r="M145" s="831">
        <v>854</v>
      </c>
      <c r="N145" s="822">
        <v>1</v>
      </c>
      <c r="O145" s="822">
        <v>122</v>
      </c>
      <c r="P145" s="831"/>
      <c r="Q145" s="831"/>
      <c r="R145" s="827"/>
      <c r="S145" s="832"/>
    </row>
    <row r="146" spans="1:19" ht="14.45" customHeight="1" x14ac:dyDescent="0.2">
      <c r="A146" s="821" t="s">
        <v>4738</v>
      </c>
      <c r="B146" s="822" t="s">
        <v>4790</v>
      </c>
      <c r="C146" s="822" t="s">
        <v>571</v>
      </c>
      <c r="D146" s="822" t="s">
        <v>4727</v>
      </c>
      <c r="E146" s="822" t="s">
        <v>4734</v>
      </c>
      <c r="F146" s="822" t="s">
        <v>4754</v>
      </c>
      <c r="G146" s="822" t="s">
        <v>4755</v>
      </c>
      <c r="H146" s="831"/>
      <c r="I146" s="831"/>
      <c r="J146" s="822"/>
      <c r="K146" s="822"/>
      <c r="L146" s="831">
        <v>11</v>
      </c>
      <c r="M146" s="831">
        <v>1661</v>
      </c>
      <c r="N146" s="822">
        <v>1</v>
      </c>
      <c r="O146" s="822">
        <v>151</v>
      </c>
      <c r="P146" s="831"/>
      <c r="Q146" s="831"/>
      <c r="R146" s="827"/>
      <c r="S146" s="832"/>
    </row>
    <row r="147" spans="1:19" ht="14.45" customHeight="1" x14ac:dyDescent="0.2">
      <c r="A147" s="821" t="s">
        <v>4738</v>
      </c>
      <c r="B147" s="822" t="s">
        <v>4790</v>
      </c>
      <c r="C147" s="822" t="s">
        <v>571</v>
      </c>
      <c r="D147" s="822" t="s">
        <v>4727</v>
      </c>
      <c r="E147" s="822" t="s">
        <v>4734</v>
      </c>
      <c r="F147" s="822" t="s">
        <v>4799</v>
      </c>
      <c r="G147" s="822" t="s">
        <v>4800</v>
      </c>
      <c r="H147" s="831"/>
      <c r="I147" s="831"/>
      <c r="J147" s="822"/>
      <c r="K147" s="822"/>
      <c r="L147" s="831">
        <v>1</v>
      </c>
      <c r="M147" s="831">
        <v>199</v>
      </c>
      <c r="N147" s="822">
        <v>1</v>
      </c>
      <c r="O147" s="822">
        <v>199</v>
      </c>
      <c r="P147" s="831"/>
      <c r="Q147" s="831"/>
      <c r="R147" s="827"/>
      <c r="S147" s="832"/>
    </row>
    <row r="148" spans="1:19" ht="14.45" customHeight="1" x14ac:dyDescent="0.2">
      <c r="A148" s="821" t="s">
        <v>4738</v>
      </c>
      <c r="B148" s="822" t="s">
        <v>4790</v>
      </c>
      <c r="C148" s="822" t="s">
        <v>571</v>
      </c>
      <c r="D148" s="822" t="s">
        <v>4727</v>
      </c>
      <c r="E148" s="822" t="s">
        <v>4734</v>
      </c>
      <c r="F148" s="822" t="s">
        <v>4735</v>
      </c>
      <c r="G148" s="822" t="s">
        <v>4736</v>
      </c>
      <c r="H148" s="831">
        <v>12</v>
      </c>
      <c r="I148" s="831">
        <v>444</v>
      </c>
      <c r="J148" s="822">
        <v>0.17439120188531029</v>
      </c>
      <c r="K148" s="822">
        <v>37</v>
      </c>
      <c r="L148" s="831">
        <v>67</v>
      </c>
      <c r="M148" s="831">
        <v>2546</v>
      </c>
      <c r="N148" s="822">
        <v>1</v>
      </c>
      <c r="O148" s="822">
        <v>38</v>
      </c>
      <c r="P148" s="831"/>
      <c r="Q148" s="831"/>
      <c r="R148" s="827"/>
      <c r="S148" s="832"/>
    </row>
    <row r="149" spans="1:19" ht="14.45" customHeight="1" x14ac:dyDescent="0.2">
      <c r="A149" s="821" t="s">
        <v>4738</v>
      </c>
      <c r="B149" s="822" t="s">
        <v>4790</v>
      </c>
      <c r="C149" s="822" t="s">
        <v>571</v>
      </c>
      <c r="D149" s="822" t="s">
        <v>4727</v>
      </c>
      <c r="E149" s="822" t="s">
        <v>4734</v>
      </c>
      <c r="F149" s="822" t="s">
        <v>4805</v>
      </c>
      <c r="G149" s="822" t="s">
        <v>4806</v>
      </c>
      <c r="H149" s="831">
        <v>9</v>
      </c>
      <c r="I149" s="831">
        <v>6318</v>
      </c>
      <c r="J149" s="822"/>
      <c r="K149" s="822">
        <v>702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4738</v>
      </c>
      <c r="B150" s="822" t="s">
        <v>4790</v>
      </c>
      <c r="C150" s="822" t="s">
        <v>571</v>
      </c>
      <c r="D150" s="822" t="s">
        <v>4727</v>
      </c>
      <c r="E150" s="822" t="s">
        <v>4734</v>
      </c>
      <c r="F150" s="822" t="s">
        <v>4760</v>
      </c>
      <c r="G150" s="822" t="s">
        <v>4761</v>
      </c>
      <c r="H150" s="831"/>
      <c r="I150" s="831"/>
      <c r="J150" s="822"/>
      <c r="K150" s="822"/>
      <c r="L150" s="831">
        <v>1</v>
      </c>
      <c r="M150" s="831">
        <v>450</v>
      </c>
      <c r="N150" s="822">
        <v>1</v>
      </c>
      <c r="O150" s="822">
        <v>450</v>
      </c>
      <c r="P150" s="831"/>
      <c r="Q150" s="831"/>
      <c r="R150" s="827"/>
      <c r="S150" s="832"/>
    </row>
    <row r="151" spans="1:19" ht="14.45" customHeight="1" x14ac:dyDescent="0.2">
      <c r="A151" s="821" t="s">
        <v>4738</v>
      </c>
      <c r="B151" s="822" t="s">
        <v>4790</v>
      </c>
      <c r="C151" s="822" t="s">
        <v>571</v>
      </c>
      <c r="D151" s="822" t="s">
        <v>4727</v>
      </c>
      <c r="E151" s="822" t="s">
        <v>4734</v>
      </c>
      <c r="F151" s="822" t="s">
        <v>4762</v>
      </c>
      <c r="G151" s="822" t="s">
        <v>4763</v>
      </c>
      <c r="H151" s="831"/>
      <c r="I151" s="831"/>
      <c r="J151" s="822"/>
      <c r="K151" s="822"/>
      <c r="L151" s="831">
        <v>2</v>
      </c>
      <c r="M151" s="831">
        <v>452</v>
      </c>
      <c r="N151" s="822">
        <v>1</v>
      </c>
      <c r="O151" s="822">
        <v>226</v>
      </c>
      <c r="P151" s="831"/>
      <c r="Q151" s="831"/>
      <c r="R151" s="827"/>
      <c r="S151" s="832"/>
    </row>
    <row r="152" spans="1:19" ht="14.45" customHeight="1" x14ac:dyDescent="0.2">
      <c r="A152" s="821" t="s">
        <v>4738</v>
      </c>
      <c r="B152" s="822" t="s">
        <v>4790</v>
      </c>
      <c r="C152" s="822" t="s">
        <v>571</v>
      </c>
      <c r="D152" s="822" t="s">
        <v>4727</v>
      </c>
      <c r="E152" s="822" t="s">
        <v>4734</v>
      </c>
      <c r="F152" s="822" t="s">
        <v>4768</v>
      </c>
      <c r="G152" s="822" t="s">
        <v>4769</v>
      </c>
      <c r="H152" s="831">
        <v>18</v>
      </c>
      <c r="I152" s="831">
        <v>599.99</v>
      </c>
      <c r="J152" s="822">
        <v>0.99998333333333334</v>
      </c>
      <c r="K152" s="822">
        <v>33.332777777777778</v>
      </c>
      <c r="L152" s="831">
        <v>18</v>
      </c>
      <c r="M152" s="831">
        <v>600</v>
      </c>
      <c r="N152" s="822">
        <v>1</v>
      </c>
      <c r="O152" s="822">
        <v>33.333333333333336</v>
      </c>
      <c r="P152" s="831"/>
      <c r="Q152" s="831"/>
      <c r="R152" s="827"/>
      <c r="S152" s="832"/>
    </row>
    <row r="153" spans="1:19" ht="14.45" customHeight="1" x14ac:dyDescent="0.2">
      <c r="A153" s="821" t="s">
        <v>4738</v>
      </c>
      <c r="B153" s="822" t="s">
        <v>4790</v>
      </c>
      <c r="C153" s="822" t="s">
        <v>571</v>
      </c>
      <c r="D153" s="822" t="s">
        <v>4727</v>
      </c>
      <c r="E153" s="822" t="s">
        <v>4734</v>
      </c>
      <c r="F153" s="822" t="s">
        <v>4770</v>
      </c>
      <c r="G153" s="822" t="s">
        <v>4771</v>
      </c>
      <c r="H153" s="831">
        <v>5</v>
      </c>
      <c r="I153" s="831">
        <v>1775</v>
      </c>
      <c r="J153" s="822">
        <v>0.33054003724394787</v>
      </c>
      <c r="K153" s="822">
        <v>355</v>
      </c>
      <c r="L153" s="831">
        <v>15</v>
      </c>
      <c r="M153" s="831">
        <v>5370</v>
      </c>
      <c r="N153" s="822">
        <v>1</v>
      </c>
      <c r="O153" s="822">
        <v>358</v>
      </c>
      <c r="P153" s="831"/>
      <c r="Q153" s="831"/>
      <c r="R153" s="827"/>
      <c r="S153" s="832"/>
    </row>
    <row r="154" spans="1:19" ht="14.45" customHeight="1" x14ac:dyDescent="0.2">
      <c r="A154" s="821" t="s">
        <v>4738</v>
      </c>
      <c r="B154" s="822" t="s">
        <v>4790</v>
      </c>
      <c r="C154" s="822" t="s">
        <v>571</v>
      </c>
      <c r="D154" s="822" t="s">
        <v>4727</v>
      </c>
      <c r="E154" s="822" t="s">
        <v>4734</v>
      </c>
      <c r="F154" s="822" t="s">
        <v>4772</v>
      </c>
      <c r="G154" s="822" t="s">
        <v>4773</v>
      </c>
      <c r="H154" s="831"/>
      <c r="I154" s="831"/>
      <c r="J154" s="822"/>
      <c r="K154" s="822"/>
      <c r="L154" s="831">
        <v>12</v>
      </c>
      <c r="M154" s="831">
        <v>456</v>
      </c>
      <c r="N154" s="822">
        <v>1</v>
      </c>
      <c r="O154" s="822">
        <v>38</v>
      </c>
      <c r="P154" s="831"/>
      <c r="Q154" s="831"/>
      <c r="R154" s="827"/>
      <c r="S154" s="832"/>
    </row>
    <row r="155" spans="1:19" ht="14.45" customHeight="1" x14ac:dyDescent="0.2">
      <c r="A155" s="821" t="s">
        <v>4738</v>
      </c>
      <c r="B155" s="822" t="s">
        <v>4790</v>
      </c>
      <c r="C155" s="822" t="s">
        <v>571</v>
      </c>
      <c r="D155" s="822" t="s">
        <v>4727</v>
      </c>
      <c r="E155" s="822" t="s">
        <v>4734</v>
      </c>
      <c r="F155" s="822" t="s">
        <v>4786</v>
      </c>
      <c r="G155" s="822" t="s">
        <v>4787</v>
      </c>
      <c r="H155" s="831"/>
      <c r="I155" s="831"/>
      <c r="J155" s="822"/>
      <c r="K155" s="822"/>
      <c r="L155" s="831">
        <v>1</v>
      </c>
      <c r="M155" s="831">
        <v>61</v>
      </c>
      <c r="N155" s="822">
        <v>1</v>
      </c>
      <c r="O155" s="822">
        <v>61</v>
      </c>
      <c r="P155" s="831"/>
      <c r="Q155" s="831"/>
      <c r="R155" s="827"/>
      <c r="S155" s="832"/>
    </row>
    <row r="156" spans="1:19" ht="14.45" customHeight="1" x14ac:dyDescent="0.2">
      <c r="A156" s="821" t="s">
        <v>4738</v>
      </c>
      <c r="B156" s="822" t="s">
        <v>4790</v>
      </c>
      <c r="C156" s="822" t="s">
        <v>571</v>
      </c>
      <c r="D156" s="822" t="s">
        <v>4727</v>
      </c>
      <c r="E156" s="822" t="s">
        <v>4734</v>
      </c>
      <c r="F156" s="822" t="s">
        <v>4788</v>
      </c>
      <c r="G156" s="822" t="s">
        <v>4789</v>
      </c>
      <c r="H156" s="831">
        <v>4</v>
      </c>
      <c r="I156" s="831">
        <v>712</v>
      </c>
      <c r="J156" s="822">
        <v>1.3258845437616387</v>
      </c>
      <c r="K156" s="822">
        <v>178</v>
      </c>
      <c r="L156" s="831">
        <v>3</v>
      </c>
      <c r="M156" s="831">
        <v>537</v>
      </c>
      <c r="N156" s="822">
        <v>1</v>
      </c>
      <c r="O156" s="822">
        <v>179</v>
      </c>
      <c r="P156" s="831"/>
      <c r="Q156" s="831"/>
      <c r="R156" s="827"/>
      <c r="S156" s="832"/>
    </row>
    <row r="157" spans="1:19" ht="14.45" customHeight="1" x14ac:dyDescent="0.2">
      <c r="A157" s="821" t="s">
        <v>4738</v>
      </c>
      <c r="B157" s="822" t="s">
        <v>4790</v>
      </c>
      <c r="C157" s="822" t="s">
        <v>571</v>
      </c>
      <c r="D157" s="822" t="s">
        <v>4728</v>
      </c>
      <c r="E157" s="822" t="s">
        <v>4734</v>
      </c>
      <c r="F157" s="822" t="s">
        <v>4752</v>
      </c>
      <c r="G157" s="822" t="s">
        <v>4753</v>
      </c>
      <c r="H157" s="831">
        <v>1</v>
      </c>
      <c r="I157" s="831">
        <v>122</v>
      </c>
      <c r="J157" s="822"/>
      <c r="K157" s="822">
        <v>122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4738</v>
      </c>
      <c r="B158" s="822" t="s">
        <v>4790</v>
      </c>
      <c r="C158" s="822" t="s">
        <v>571</v>
      </c>
      <c r="D158" s="822" t="s">
        <v>4728</v>
      </c>
      <c r="E158" s="822" t="s">
        <v>4734</v>
      </c>
      <c r="F158" s="822" t="s">
        <v>4735</v>
      </c>
      <c r="G158" s="822" t="s">
        <v>4736</v>
      </c>
      <c r="H158" s="831">
        <v>8</v>
      </c>
      <c r="I158" s="831">
        <v>296</v>
      </c>
      <c r="J158" s="822"/>
      <c r="K158" s="822">
        <v>37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4738</v>
      </c>
      <c r="B159" s="822" t="s">
        <v>4790</v>
      </c>
      <c r="C159" s="822" t="s">
        <v>571</v>
      </c>
      <c r="D159" s="822" t="s">
        <v>4728</v>
      </c>
      <c r="E159" s="822" t="s">
        <v>4734</v>
      </c>
      <c r="F159" s="822" t="s">
        <v>4768</v>
      </c>
      <c r="G159" s="822" t="s">
        <v>4769</v>
      </c>
      <c r="H159" s="831">
        <v>4</v>
      </c>
      <c r="I159" s="831">
        <v>133.34</v>
      </c>
      <c r="J159" s="822"/>
      <c r="K159" s="822">
        <v>33.335000000000001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4738</v>
      </c>
      <c r="B160" s="822" t="s">
        <v>4790</v>
      </c>
      <c r="C160" s="822" t="s">
        <v>571</v>
      </c>
      <c r="D160" s="822" t="s">
        <v>4728</v>
      </c>
      <c r="E160" s="822" t="s">
        <v>4734</v>
      </c>
      <c r="F160" s="822" t="s">
        <v>4772</v>
      </c>
      <c r="G160" s="822" t="s">
        <v>4773</v>
      </c>
      <c r="H160" s="831">
        <v>2</v>
      </c>
      <c r="I160" s="831">
        <v>74</v>
      </c>
      <c r="J160" s="822"/>
      <c r="K160" s="822">
        <v>37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4738</v>
      </c>
      <c r="B161" s="822" t="s">
        <v>4790</v>
      </c>
      <c r="C161" s="822" t="s">
        <v>571</v>
      </c>
      <c r="D161" s="822" t="s">
        <v>4728</v>
      </c>
      <c r="E161" s="822" t="s">
        <v>4734</v>
      </c>
      <c r="F161" s="822" t="s">
        <v>4788</v>
      </c>
      <c r="G161" s="822" t="s">
        <v>4789</v>
      </c>
      <c r="H161" s="831">
        <v>4</v>
      </c>
      <c r="I161" s="831">
        <v>712</v>
      </c>
      <c r="J161" s="822"/>
      <c r="K161" s="822">
        <v>178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4738</v>
      </c>
      <c r="B162" s="822" t="s">
        <v>4790</v>
      </c>
      <c r="C162" s="822" t="s">
        <v>571</v>
      </c>
      <c r="D162" s="822" t="s">
        <v>2970</v>
      </c>
      <c r="E162" s="822" t="s">
        <v>4734</v>
      </c>
      <c r="F162" s="822" t="s">
        <v>4735</v>
      </c>
      <c r="G162" s="822" t="s">
        <v>4736</v>
      </c>
      <c r="H162" s="831"/>
      <c r="I162" s="831"/>
      <c r="J162" s="822"/>
      <c r="K162" s="822"/>
      <c r="L162" s="831"/>
      <c r="M162" s="831"/>
      <c r="N162" s="822"/>
      <c r="O162" s="822"/>
      <c r="P162" s="831">
        <v>3</v>
      </c>
      <c r="Q162" s="831">
        <v>114</v>
      </c>
      <c r="R162" s="827"/>
      <c r="S162" s="832">
        <v>38</v>
      </c>
    </row>
    <row r="163" spans="1:19" ht="14.45" customHeight="1" x14ac:dyDescent="0.2">
      <c r="A163" s="821" t="s">
        <v>4738</v>
      </c>
      <c r="B163" s="822" t="s">
        <v>4790</v>
      </c>
      <c r="C163" s="822" t="s">
        <v>571</v>
      </c>
      <c r="D163" s="822" t="s">
        <v>2970</v>
      </c>
      <c r="E163" s="822" t="s">
        <v>4734</v>
      </c>
      <c r="F163" s="822" t="s">
        <v>4782</v>
      </c>
      <c r="G163" s="822" t="s">
        <v>4783</v>
      </c>
      <c r="H163" s="831"/>
      <c r="I163" s="831"/>
      <c r="J163" s="822"/>
      <c r="K163" s="822"/>
      <c r="L163" s="831"/>
      <c r="M163" s="831"/>
      <c r="N163" s="822"/>
      <c r="O163" s="822"/>
      <c r="P163" s="831">
        <v>1</v>
      </c>
      <c r="Q163" s="831">
        <v>76</v>
      </c>
      <c r="R163" s="827"/>
      <c r="S163" s="832">
        <v>76</v>
      </c>
    </row>
    <row r="164" spans="1:19" ht="14.45" customHeight="1" x14ac:dyDescent="0.2">
      <c r="A164" s="821" t="s">
        <v>4738</v>
      </c>
      <c r="B164" s="822" t="s">
        <v>4790</v>
      </c>
      <c r="C164" s="822" t="s">
        <v>571</v>
      </c>
      <c r="D164" s="822" t="s">
        <v>4730</v>
      </c>
      <c r="E164" s="822" t="s">
        <v>4739</v>
      </c>
      <c r="F164" s="822" t="s">
        <v>4740</v>
      </c>
      <c r="G164" s="822" t="s">
        <v>4741</v>
      </c>
      <c r="H164" s="831">
        <v>27</v>
      </c>
      <c r="I164" s="831">
        <v>2922.7599999999998</v>
      </c>
      <c r="J164" s="822">
        <v>6.7500230946882214</v>
      </c>
      <c r="K164" s="822">
        <v>108.25037037037036</v>
      </c>
      <c r="L164" s="831">
        <v>4</v>
      </c>
      <c r="M164" s="831">
        <v>433</v>
      </c>
      <c r="N164" s="822">
        <v>1</v>
      </c>
      <c r="O164" s="822">
        <v>108.25</v>
      </c>
      <c r="P164" s="831"/>
      <c r="Q164" s="831"/>
      <c r="R164" s="827"/>
      <c r="S164" s="832"/>
    </row>
    <row r="165" spans="1:19" ht="14.45" customHeight="1" x14ac:dyDescent="0.2">
      <c r="A165" s="821" t="s">
        <v>4738</v>
      </c>
      <c r="B165" s="822" t="s">
        <v>4790</v>
      </c>
      <c r="C165" s="822" t="s">
        <v>571</v>
      </c>
      <c r="D165" s="822" t="s">
        <v>4730</v>
      </c>
      <c r="E165" s="822" t="s">
        <v>4739</v>
      </c>
      <c r="F165" s="822" t="s">
        <v>4742</v>
      </c>
      <c r="G165" s="822" t="s">
        <v>1280</v>
      </c>
      <c r="H165" s="831">
        <v>11.3</v>
      </c>
      <c r="I165" s="831">
        <v>634.64</v>
      </c>
      <c r="J165" s="822">
        <v>6.2587771203155818</v>
      </c>
      <c r="K165" s="822">
        <v>56.162831858407074</v>
      </c>
      <c r="L165" s="831">
        <v>2</v>
      </c>
      <c r="M165" s="831">
        <v>101.4</v>
      </c>
      <c r="N165" s="822">
        <v>1</v>
      </c>
      <c r="O165" s="822">
        <v>50.7</v>
      </c>
      <c r="P165" s="831"/>
      <c r="Q165" s="831"/>
      <c r="R165" s="827"/>
      <c r="S165" s="832"/>
    </row>
    <row r="166" spans="1:19" ht="14.45" customHeight="1" x14ac:dyDescent="0.2">
      <c r="A166" s="821" t="s">
        <v>4738</v>
      </c>
      <c r="B166" s="822" t="s">
        <v>4790</v>
      </c>
      <c r="C166" s="822" t="s">
        <v>571</v>
      </c>
      <c r="D166" s="822" t="s">
        <v>4730</v>
      </c>
      <c r="E166" s="822" t="s">
        <v>4739</v>
      </c>
      <c r="F166" s="822" t="s">
        <v>4743</v>
      </c>
      <c r="G166" s="822" t="s">
        <v>1280</v>
      </c>
      <c r="H166" s="831"/>
      <c r="I166" s="831"/>
      <c r="J166" s="822"/>
      <c r="K166" s="822"/>
      <c r="L166" s="831">
        <v>2</v>
      </c>
      <c r="M166" s="831">
        <v>101.3</v>
      </c>
      <c r="N166" s="822">
        <v>1</v>
      </c>
      <c r="O166" s="822">
        <v>50.65</v>
      </c>
      <c r="P166" s="831"/>
      <c r="Q166" s="831"/>
      <c r="R166" s="827"/>
      <c r="S166" s="832"/>
    </row>
    <row r="167" spans="1:19" ht="14.45" customHeight="1" x14ac:dyDescent="0.2">
      <c r="A167" s="821" t="s">
        <v>4738</v>
      </c>
      <c r="B167" s="822" t="s">
        <v>4790</v>
      </c>
      <c r="C167" s="822" t="s">
        <v>571</v>
      </c>
      <c r="D167" s="822" t="s">
        <v>4730</v>
      </c>
      <c r="E167" s="822" t="s">
        <v>4739</v>
      </c>
      <c r="F167" s="822" t="s">
        <v>4744</v>
      </c>
      <c r="G167" s="822" t="s">
        <v>1894</v>
      </c>
      <c r="H167" s="831"/>
      <c r="I167" s="831"/>
      <c r="J167" s="822"/>
      <c r="K167" s="822"/>
      <c r="L167" s="831">
        <v>1</v>
      </c>
      <c r="M167" s="831">
        <v>177</v>
      </c>
      <c r="N167" s="822">
        <v>1</v>
      </c>
      <c r="O167" s="822">
        <v>177</v>
      </c>
      <c r="P167" s="831"/>
      <c r="Q167" s="831"/>
      <c r="R167" s="827"/>
      <c r="S167" s="832"/>
    </row>
    <row r="168" spans="1:19" ht="14.45" customHeight="1" x14ac:dyDescent="0.2">
      <c r="A168" s="821" t="s">
        <v>4738</v>
      </c>
      <c r="B168" s="822" t="s">
        <v>4790</v>
      </c>
      <c r="C168" s="822" t="s">
        <v>571</v>
      </c>
      <c r="D168" s="822" t="s">
        <v>4730</v>
      </c>
      <c r="E168" s="822" t="s">
        <v>4739</v>
      </c>
      <c r="F168" s="822" t="s">
        <v>4792</v>
      </c>
      <c r="G168" s="822"/>
      <c r="H168" s="831"/>
      <c r="I168" s="831"/>
      <c r="J168" s="822"/>
      <c r="K168" s="822"/>
      <c r="L168" s="831">
        <v>30</v>
      </c>
      <c r="M168" s="831">
        <v>73.199999999999989</v>
      </c>
      <c r="N168" s="822">
        <v>1</v>
      </c>
      <c r="O168" s="822">
        <v>2.4399999999999995</v>
      </c>
      <c r="P168" s="831"/>
      <c r="Q168" s="831"/>
      <c r="R168" s="827"/>
      <c r="S168" s="832"/>
    </row>
    <row r="169" spans="1:19" ht="14.45" customHeight="1" x14ac:dyDescent="0.2">
      <c r="A169" s="821" t="s">
        <v>4738</v>
      </c>
      <c r="B169" s="822" t="s">
        <v>4790</v>
      </c>
      <c r="C169" s="822" t="s">
        <v>571</v>
      </c>
      <c r="D169" s="822" t="s">
        <v>4730</v>
      </c>
      <c r="E169" s="822" t="s">
        <v>4739</v>
      </c>
      <c r="F169" s="822" t="s">
        <v>4795</v>
      </c>
      <c r="G169" s="822"/>
      <c r="H169" s="831">
        <v>4</v>
      </c>
      <c r="I169" s="831">
        <v>417.76</v>
      </c>
      <c r="J169" s="822"/>
      <c r="K169" s="822">
        <v>104.44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4738</v>
      </c>
      <c r="B170" s="822" t="s">
        <v>4790</v>
      </c>
      <c r="C170" s="822" t="s">
        <v>571</v>
      </c>
      <c r="D170" s="822" t="s">
        <v>4730</v>
      </c>
      <c r="E170" s="822" t="s">
        <v>4739</v>
      </c>
      <c r="F170" s="822" t="s">
        <v>4795</v>
      </c>
      <c r="G170" s="822" t="s">
        <v>4796</v>
      </c>
      <c r="H170" s="831">
        <v>112</v>
      </c>
      <c r="I170" s="831">
        <v>11697.279999999999</v>
      </c>
      <c r="J170" s="822"/>
      <c r="K170" s="822">
        <v>104.43999999999998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4738</v>
      </c>
      <c r="B171" s="822" t="s">
        <v>4790</v>
      </c>
      <c r="C171" s="822" t="s">
        <v>571</v>
      </c>
      <c r="D171" s="822" t="s">
        <v>4730</v>
      </c>
      <c r="E171" s="822" t="s">
        <v>4739</v>
      </c>
      <c r="F171" s="822" t="s">
        <v>4797</v>
      </c>
      <c r="G171" s="822" t="s">
        <v>4796</v>
      </c>
      <c r="H171" s="831"/>
      <c r="I171" s="831"/>
      <c r="J171" s="822"/>
      <c r="K171" s="822"/>
      <c r="L171" s="831">
        <v>3</v>
      </c>
      <c r="M171" s="831">
        <v>2378.3999999999996</v>
      </c>
      <c r="N171" s="822">
        <v>1</v>
      </c>
      <c r="O171" s="822">
        <v>792.79999999999984</v>
      </c>
      <c r="P171" s="831"/>
      <c r="Q171" s="831"/>
      <c r="R171" s="827"/>
      <c r="S171" s="832"/>
    </row>
    <row r="172" spans="1:19" ht="14.45" customHeight="1" x14ac:dyDescent="0.2">
      <c r="A172" s="821" t="s">
        <v>4738</v>
      </c>
      <c r="B172" s="822" t="s">
        <v>4790</v>
      </c>
      <c r="C172" s="822" t="s">
        <v>571</v>
      </c>
      <c r="D172" s="822" t="s">
        <v>4730</v>
      </c>
      <c r="E172" s="822" t="s">
        <v>4734</v>
      </c>
      <c r="F172" s="822" t="s">
        <v>4752</v>
      </c>
      <c r="G172" s="822" t="s">
        <v>4753</v>
      </c>
      <c r="H172" s="831">
        <v>10</v>
      </c>
      <c r="I172" s="831">
        <v>1220</v>
      </c>
      <c r="J172" s="822">
        <v>1</v>
      </c>
      <c r="K172" s="822">
        <v>122</v>
      </c>
      <c r="L172" s="831">
        <v>10</v>
      </c>
      <c r="M172" s="831">
        <v>1220</v>
      </c>
      <c r="N172" s="822">
        <v>1</v>
      </c>
      <c r="O172" s="822">
        <v>122</v>
      </c>
      <c r="P172" s="831"/>
      <c r="Q172" s="831"/>
      <c r="R172" s="827"/>
      <c r="S172" s="832"/>
    </row>
    <row r="173" spans="1:19" ht="14.45" customHeight="1" x14ac:dyDescent="0.2">
      <c r="A173" s="821" t="s">
        <v>4738</v>
      </c>
      <c r="B173" s="822" t="s">
        <v>4790</v>
      </c>
      <c r="C173" s="822" t="s">
        <v>571</v>
      </c>
      <c r="D173" s="822" t="s">
        <v>4730</v>
      </c>
      <c r="E173" s="822" t="s">
        <v>4734</v>
      </c>
      <c r="F173" s="822" t="s">
        <v>4754</v>
      </c>
      <c r="G173" s="822" t="s">
        <v>4755</v>
      </c>
      <c r="H173" s="831"/>
      <c r="I173" s="831"/>
      <c r="J173" s="822"/>
      <c r="K173" s="822"/>
      <c r="L173" s="831">
        <v>30</v>
      </c>
      <c r="M173" s="831">
        <v>4530</v>
      </c>
      <c r="N173" s="822">
        <v>1</v>
      </c>
      <c r="O173" s="822">
        <v>151</v>
      </c>
      <c r="P173" s="831"/>
      <c r="Q173" s="831"/>
      <c r="R173" s="827"/>
      <c r="S173" s="832"/>
    </row>
    <row r="174" spans="1:19" ht="14.45" customHeight="1" x14ac:dyDescent="0.2">
      <c r="A174" s="821" t="s">
        <v>4738</v>
      </c>
      <c r="B174" s="822" t="s">
        <v>4790</v>
      </c>
      <c r="C174" s="822" t="s">
        <v>571</v>
      </c>
      <c r="D174" s="822" t="s">
        <v>4730</v>
      </c>
      <c r="E174" s="822" t="s">
        <v>4734</v>
      </c>
      <c r="F174" s="822" t="s">
        <v>4735</v>
      </c>
      <c r="G174" s="822" t="s">
        <v>4736</v>
      </c>
      <c r="H174" s="831">
        <v>53</v>
      </c>
      <c r="I174" s="831">
        <v>1961</v>
      </c>
      <c r="J174" s="822">
        <v>4.3004385964912277</v>
      </c>
      <c r="K174" s="822">
        <v>37</v>
      </c>
      <c r="L174" s="831">
        <v>12</v>
      </c>
      <c r="M174" s="831">
        <v>456</v>
      </c>
      <c r="N174" s="822">
        <v>1</v>
      </c>
      <c r="O174" s="822">
        <v>38</v>
      </c>
      <c r="P174" s="831"/>
      <c r="Q174" s="831"/>
      <c r="R174" s="827"/>
      <c r="S174" s="832"/>
    </row>
    <row r="175" spans="1:19" ht="14.45" customHeight="1" x14ac:dyDescent="0.2">
      <c r="A175" s="821" t="s">
        <v>4738</v>
      </c>
      <c r="B175" s="822" t="s">
        <v>4790</v>
      </c>
      <c r="C175" s="822" t="s">
        <v>571</v>
      </c>
      <c r="D175" s="822" t="s">
        <v>4730</v>
      </c>
      <c r="E175" s="822" t="s">
        <v>4734</v>
      </c>
      <c r="F175" s="822" t="s">
        <v>4805</v>
      </c>
      <c r="G175" s="822" t="s">
        <v>4806</v>
      </c>
      <c r="H175" s="831">
        <v>1</v>
      </c>
      <c r="I175" s="831">
        <v>702</v>
      </c>
      <c r="J175" s="822">
        <v>0.99292786421499291</v>
      </c>
      <c r="K175" s="822">
        <v>702</v>
      </c>
      <c r="L175" s="831">
        <v>1</v>
      </c>
      <c r="M175" s="831">
        <v>707</v>
      </c>
      <c r="N175" s="822">
        <v>1</v>
      </c>
      <c r="O175" s="822">
        <v>707</v>
      </c>
      <c r="P175" s="831"/>
      <c r="Q175" s="831"/>
      <c r="R175" s="827"/>
      <c r="S175" s="832"/>
    </row>
    <row r="176" spans="1:19" ht="14.45" customHeight="1" x14ac:dyDescent="0.2">
      <c r="A176" s="821" t="s">
        <v>4738</v>
      </c>
      <c r="B176" s="822" t="s">
        <v>4790</v>
      </c>
      <c r="C176" s="822" t="s">
        <v>571</v>
      </c>
      <c r="D176" s="822" t="s">
        <v>4730</v>
      </c>
      <c r="E176" s="822" t="s">
        <v>4734</v>
      </c>
      <c r="F176" s="822" t="s">
        <v>4762</v>
      </c>
      <c r="G176" s="822" t="s">
        <v>4763</v>
      </c>
      <c r="H176" s="831">
        <v>1</v>
      </c>
      <c r="I176" s="831">
        <v>223</v>
      </c>
      <c r="J176" s="822">
        <v>0.98672566371681414</v>
      </c>
      <c r="K176" s="822">
        <v>223</v>
      </c>
      <c r="L176" s="831">
        <v>1</v>
      </c>
      <c r="M176" s="831">
        <v>226</v>
      </c>
      <c r="N176" s="822">
        <v>1</v>
      </c>
      <c r="O176" s="822">
        <v>226</v>
      </c>
      <c r="P176" s="831"/>
      <c r="Q176" s="831"/>
      <c r="R176" s="827"/>
      <c r="S176" s="832"/>
    </row>
    <row r="177" spans="1:19" ht="14.45" customHeight="1" x14ac:dyDescent="0.2">
      <c r="A177" s="821" t="s">
        <v>4738</v>
      </c>
      <c r="B177" s="822" t="s">
        <v>4790</v>
      </c>
      <c r="C177" s="822" t="s">
        <v>571</v>
      </c>
      <c r="D177" s="822" t="s">
        <v>4730</v>
      </c>
      <c r="E177" s="822" t="s">
        <v>4734</v>
      </c>
      <c r="F177" s="822" t="s">
        <v>4768</v>
      </c>
      <c r="G177" s="822" t="s">
        <v>4769</v>
      </c>
      <c r="H177" s="831">
        <v>25</v>
      </c>
      <c r="I177" s="831">
        <v>833.34</v>
      </c>
      <c r="J177" s="822">
        <v>3.5715081644023492</v>
      </c>
      <c r="K177" s="822">
        <v>33.333600000000004</v>
      </c>
      <c r="L177" s="831">
        <v>7</v>
      </c>
      <c r="M177" s="831">
        <v>233.32999999999998</v>
      </c>
      <c r="N177" s="822">
        <v>1</v>
      </c>
      <c r="O177" s="822">
        <v>33.332857142857144</v>
      </c>
      <c r="P177" s="831"/>
      <c r="Q177" s="831"/>
      <c r="R177" s="827"/>
      <c r="S177" s="832"/>
    </row>
    <row r="178" spans="1:19" ht="14.45" customHeight="1" x14ac:dyDescent="0.2">
      <c r="A178" s="821" t="s">
        <v>4738</v>
      </c>
      <c r="B178" s="822" t="s">
        <v>4790</v>
      </c>
      <c r="C178" s="822" t="s">
        <v>571</v>
      </c>
      <c r="D178" s="822" t="s">
        <v>4730</v>
      </c>
      <c r="E178" s="822" t="s">
        <v>4734</v>
      </c>
      <c r="F178" s="822" t="s">
        <v>4770</v>
      </c>
      <c r="G178" s="822" t="s">
        <v>4771</v>
      </c>
      <c r="H178" s="831">
        <v>4</v>
      </c>
      <c r="I178" s="831">
        <v>1420</v>
      </c>
      <c r="J178" s="822">
        <v>1.3221601489757915</v>
      </c>
      <c r="K178" s="822">
        <v>355</v>
      </c>
      <c r="L178" s="831">
        <v>3</v>
      </c>
      <c r="M178" s="831">
        <v>1074</v>
      </c>
      <c r="N178" s="822">
        <v>1</v>
      </c>
      <c r="O178" s="822">
        <v>358</v>
      </c>
      <c r="P178" s="831"/>
      <c r="Q178" s="831"/>
      <c r="R178" s="827"/>
      <c r="S178" s="832"/>
    </row>
    <row r="179" spans="1:19" ht="14.45" customHeight="1" x14ac:dyDescent="0.2">
      <c r="A179" s="821" t="s">
        <v>4738</v>
      </c>
      <c r="B179" s="822" t="s">
        <v>4790</v>
      </c>
      <c r="C179" s="822" t="s">
        <v>571</v>
      </c>
      <c r="D179" s="822" t="s">
        <v>4730</v>
      </c>
      <c r="E179" s="822" t="s">
        <v>4734</v>
      </c>
      <c r="F179" s="822" t="s">
        <v>4772</v>
      </c>
      <c r="G179" s="822" t="s">
        <v>4773</v>
      </c>
      <c r="H179" s="831">
        <v>15</v>
      </c>
      <c r="I179" s="831">
        <v>555</v>
      </c>
      <c r="J179" s="822">
        <v>0.97368421052631582</v>
      </c>
      <c r="K179" s="822">
        <v>37</v>
      </c>
      <c r="L179" s="831">
        <v>15</v>
      </c>
      <c r="M179" s="831">
        <v>570</v>
      </c>
      <c r="N179" s="822">
        <v>1</v>
      </c>
      <c r="O179" s="822">
        <v>38</v>
      </c>
      <c r="P179" s="831"/>
      <c r="Q179" s="831"/>
      <c r="R179" s="827"/>
      <c r="S179" s="832"/>
    </row>
    <row r="180" spans="1:19" ht="14.45" customHeight="1" x14ac:dyDescent="0.2">
      <c r="A180" s="821" t="s">
        <v>4738</v>
      </c>
      <c r="B180" s="822" t="s">
        <v>4790</v>
      </c>
      <c r="C180" s="822" t="s">
        <v>571</v>
      </c>
      <c r="D180" s="822" t="s">
        <v>4730</v>
      </c>
      <c r="E180" s="822" t="s">
        <v>4734</v>
      </c>
      <c r="F180" s="822" t="s">
        <v>4778</v>
      </c>
      <c r="G180" s="822" t="s">
        <v>4779</v>
      </c>
      <c r="H180" s="831">
        <v>134</v>
      </c>
      <c r="I180" s="831">
        <v>17688</v>
      </c>
      <c r="J180" s="822"/>
      <c r="K180" s="822">
        <v>132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4738</v>
      </c>
      <c r="B181" s="822" t="s">
        <v>4790</v>
      </c>
      <c r="C181" s="822" t="s">
        <v>571</v>
      </c>
      <c r="D181" s="822" t="s">
        <v>4730</v>
      </c>
      <c r="E181" s="822" t="s">
        <v>4734</v>
      </c>
      <c r="F181" s="822" t="s">
        <v>4784</v>
      </c>
      <c r="G181" s="822" t="s">
        <v>4785</v>
      </c>
      <c r="H181" s="831">
        <v>3</v>
      </c>
      <c r="I181" s="831">
        <v>669</v>
      </c>
      <c r="J181" s="822">
        <v>2.9601769911504423</v>
      </c>
      <c r="K181" s="822">
        <v>223</v>
      </c>
      <c r="L181" s="831">
        <v>1</v>
      </c>
      <c r="M181" s="831">
        <v>226</v>
      </c>
      <c r="N181" s="822">
        <v>1</v>
      </c>
      <c r="O181" s="822">
        <v>226</v>
      </c>
      <c r="P181" s="831"/>
      <c r="Q181" s="831"/>
      <c r="R181" s="827"/>
      <c r="S181" s="832"/>
    </row>
    <row r="182" spans="1:19" ht="14.45" customHeight="1" x14ac:dyDescent="0.2">
      <c r="A182" s="821" t="s">
        <v>4738</v>
      </c>
      <c r="B182" s="822" t="s">
        <v>4790</v>
      </c>
      <c r="C182" s="822" t="s">
        <v>571</v>
      </c>
      <c r="D182" s="822" t="s">
        <v>4730</v>
      </c>
      <c r="E182" s="822" t="s">
        <v>4734</v>
      </c>
      <c r="F182" s="822" t="s">
        <v>4788</v>
      </c>
      <c r="G182" s="822" t="s">
        <v>4789</v>
      </c>
      <c r="H182" s="831">
        <v>27</v>
      </c>
      <c r="I182" s="831">
        <v>4806</v>
      </c>
      <c r="J182" s="822">
        <v>8.949720670391061</v>
      </c>
      <c r="K182" s="822">
        <v>178</v>
      </c>
      <c r="L182" s="831">
        <v>3</v>
      </c>
      <c r="M182" s="831">
        <v>537</v>
      </c>
      <c r="N182" s="822">
        <v>1</v>
      </c>
      <c r="O182" s="822">
        <v>179</v>
      </c>
      <c r="P182" s="831"/>
      <c r="Q182" s="831"/>
      <c r="R182" s="827"/>
      <c r="S182" s="832"/>
    </row>
    <row r="183" spans="1:19" ht="14.45" customHeight="1" x14ac:dyDescent="0.2">
      <c r="A183" s="821" t="s">
        <v>4738</v>
      </c>
      <c r="B183" s="822" t="s">
        <v>4790</v>
      </c>
      <c r="C183" s="822" t="s">
        <v>571</v>
      </c>
      <c r="D183" s="822" t="s">
        <v>4731</v>
      </c>
      <c r="E183" s="822" t="s">
        <v>4734</v>
      </c>
      <c r="F183" s="822" t="s">
        <v>4735</v>
      </c>
      <c r="G183" s="822" t="s">
        <v>4736</v>
      </c>
      <c r="H183" s="831"/>
      <c r="I183" s="831"/>
      <c r="J183" s="822"/>
      <c r="K183" s="822"/>
      <c r="L183" s="831">
        <v>1</v>
      </c>
      <c r="M183" s="831">
        <v>38</v>
      </c>
      <c r="N183" s="822">
        <v>1</v>
      </c>
      <c r="O183" s="822">
        <v>38</v>
      </c>
      <c r="P183" s="831"/>
      <c r="Q183" s="831"/>
      <c r="R183" s="827"/>
      <c r="S183" s="832"/>
    </row>
    <row r="184" spans="1:19" ht="14.45" customHeight="1" x14ac:dyDescent="0.2">
      <c r="A184" s="821" t="s">
        <v>4738</v>
      </c>
      <c r="B184" s="822" t="s">
        <v>4790</v>
      </c>
      <c r="C184" s="822" t="s">
        <v>571</v>
      </c>
      <c r="D184" s="822" t="s">
        <v>2972</v>
      </c>
      <c r="E184" s="822" t="s">
        <v>4739</v>
      </c>
      <c r="F184" s="822" t="s">
        <v>4740</v>
      </c>
      <c r="G184" s="822" t="s">
        <v>4741</v>
      </c>
      <c r="H184" s="831">
        <v>7.3999999999999995</v>
      </c>
      <c r="I184" s="831">
        <v>801.06000000000006</v>
      </c>
      <c r="J184" s="822">
        <v>1.7572500329048393</v>
      </c>
      <c r="K184" s="822">
        <v>108.25135135135136</v>
      </c>
      <c r="L184" s="831">
        <v>4.2</v>
      </c>
      <c r="M184" s="831">
        <v>455.86</v>
      </c>
      <c r="N184" s="822">
        <v>1</v>
      </c>
      <c r="O184" s="822">
        <v>108.53809523809524</v>
      </c>
      <c r="P184" s="831">
        <v>4</v>
      </c>
      <c r="Q184" s="831">
        <v>435.4</v>
      </c>
      <c r="R184" s="827">
        <v>0.95511779932435392</v>
      </c>
      <c r="S184" s="832">
        <v>108.85</v>
      </c>
    </row>
    <row r="185" spans="1:19" ht="14.45" customHeight="1" x14ac:dyDescent="0.2">
      <c r="A185" s="821" t="s">
        <v>4738</v>
      </c>
      <c r="B185" s="822" t="s">
        <v>4790</v>
      </c>
      <c r="C185" s="822" t="s">
        <v>571</v>
      </c>
      <c r="D185" s="822" t="s">
        <v>2972</v>
      </c>
      <c r="E185" s="822" t="s">
        <v>4739</v>
      </c>
      <c r="F185" s="822" t="s">
        <v>4742</v>
      </c>
      <c r="G185" s="822" t="s">
        <v>1280</v>
      </c>
      <c r="H185" s="831">
        <v>2</v>
      </c>
      <c r="I185" s="831">
        <v>110.93</v>
      </c>
      <c r="J185" s="822">
        <v>1.9890622198314507</v>
      </c>
      <c r="K185" s="822">
        <v>55.465000000000003</v>
      </c>
      <c r="L185" s="831">
        <v>1.1000000000000001</v>
      </c>
      <c r="M185" s="831">
        <v>55.77</v>
      </c>
      <c r="N185" s="822">
        <v>1</v>
      </c>
      <c r="O185" s="822">
        <v>50.699999999999996</v>
      </c>
      <c r="P185" s="831">
        <v>2.6</v>
      </c>
      <c r="Q185" s="831">
        <v>124.85999999999999</v>
      </c>
      <c r="R185" s="827">
        <v>2.2388380849919307</v>
      </c>
      <c r="S185" s="832">
        <v>48.023076923076914</v>
      </c>
    </row>
    <row r="186" spans="1:19" ht="14.45" customHeight="1" x14ac:dyDescent="0.2">
      <c r="A186" s="821" t="s">
        <v>4738</v>
      </c>
      <c r="B186" s="822" t="s">
        <v>4790</v>
      </c>
      <c r="C186" s="822" t="s">
        <v>571</v>
      </c>
      <c r="D186" s="822" t="s">
        <v>2972</v>
      </c>
      <c r="E186" s="822" t="s">
        <v>4739</v>
      </c>
      <c r="F186" s="822" t="s">
        <v>4744</v>
      </c>
      <c r="G186" s="822" t="s">
        <v>1894</v>
      </c>
      <c r="H186" s="831"/>
      <c r="I186" s="831"/>
      <c r="J186" s="822"/>
      <c r="K186" s="822"/>
      <c r="L186" s="831"/>
      <c r="M186" s="831"/>
      <c r="N186" s="822"/>
      <c r="O186" s="822"/>
      <c r="P186" s="831">
        <v>1.6</v>
      </c>
      <c r="Q186" s="831">
        <v>283.2</v>
      </c>
      <c r="R186" s="827"/>
      <c r="S186" s="832">
        <v>176.99999999999997</v>
      </c>
    </row>
    <row r="187" spans="1:19" ht="14.45" customHeight="1" x14ac:dyDescent="0.2">
      <c r="A187" s="821" t="s">
        <v>4738</v>
      </c>
      <c r="B187" s="822" t="s">
        <v>4790</v>
      </c>
      <c r="C187" s="822" t="s">
        <v>571</v>
      </c>
      <c r="D187" s="822" t="s">
        <v>2972</v>
      </c>
      <c r="E187" s="822" t="s">
        <v>4739</v>
      </c>
      <c r="F187" s="822" t="s">
        <v>4792</v>
      </c>
      <c r="G187" s="822"/>
      <c r="H187" s="831"/>
      <c r="I187" s="831"/>
      <c r="J187" s="822"/>
      <c r="K187" s="822"/>
      <c r="L187" s="831">
        <v>11</v>
      </c>
      <c r="M187" s="831">
        <v>26.84</v>
      </c>
      <c r="N187" s="822">
        <v>1</v>
      </c>
      <c r="O187" s="822">
        <v>2.44</v>
      </c>
      <c r="P187" s="831"/>
      <c r="Q187" s="831"/>
      <c r="R187" s="827"/>
      <c r="S187" s="832"/>
    </row>
    <row r="188" spans="1:19" ht="14.45" customHeight="1" x14ac:dyDescent="0.2">
      <c r="A188" s="821" t="s">
        <v>4738</v>
      </c>
      <c r="B188" s="822" t="s">
        <v>4790</v>
      </c>
      <c r="C188" s="822" t="s">
        <v>571</v>
      </c>
      <c r="D188" s="822" t="s">
        <v>2972</v>
      </c>
      <c r="E188" s="822" t="s">
        <v>4739</v>
      </c>
      <c r="F188" s="822" t="s">
        <v>4793</v>
      </c>
      <c r="G188" s="822" t="s">
        <v>4794</v>
      </c>
      <c r="H188" s="831"/>
      <c r="I188" s="831"/>
      <c r="J188" s="822"/>
      <c r="K188" s="822"/>
      <c r="L188" s="831"/>
      <c r="M188" s="831"/>
      <c r="N188" s="822"/>
      <c r="O188" s="822"/>
      <c r="P188" s="831">
        <v>0.6</v>
      </c>
      <c r="Q188" s="831">
        <v>707.94</v>
      </c>
      <c r="R188" s="827"/>
      <c r="S188" s="832">
        <v>1179.9000000000001</v>
      </c>
    </row>
    <row r="189" spans="1:19" ht="14.45" customHeight="1" x14ac:dyDescent="0.2">
      <c r="A189" s="821" t="s">
        <v>4738</v>
      </c>
      <c r="B189" s="822" t="s">
        <v>4790</v>
      </c>
      <c r="C189" s="822" t="s">
        <v>571</v>
      </c>
      <c r="D189" s="822" t="s">
        <v>2972</v>
      </c>
      <c r="E189" s="822" t="s">
        <v>4739</v>
      </c>
      <c r="F189" s="822" t="s">
        <v>4795</v>
      </c>
      <c r="G189" s="822" t="s">
        <v>4796</v>
      </c>
      <c r="H189" s="831">
        <v>37</v>
      </c>
      <c r="I189" s="831">
        <v>3864.28</v>
      </c>
      <c r="J189" s="822"/>
      <c r="K189" s="822">
        <v>104.44000000000001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4738</v>
      </c>
      <c r="B190" s="822" t="s">
        <v>4790</v>
      </c>
      <c r="C190" s="822" t="s">
        <v>571</v>
      </c>
      <c r="D190" s="822" t="s">
        <v>2972</v>
      </c>
      <c r="E190" s="822" t="s">
        <v>4739</v>
      </c>
      <c r="F190" s="822" t="s">
        <v>4797</v>
      </c>
      <c r="G190" s="822" t="s">
        <v>4796</v>
      </c>
      <c r="H190" s="831"/>
      <c r="I190" s="831"/>
      <c r="J190" s="822"/>
      <c r="K190" s="822"/>
      <c r="L190" s="831">
        <v>1.1000000000000001</v>
      </c>
      <c r="M190" s="831">
        <v>872.07</v>
      </c>
      <c r="N190" s="822">
        <v>1</v>
      </c>
      <c r="O190" s="822">
        <v>792.79090909090905</v>
      </c>
      <c r="P190" s="831">
        <v>2.9</v>
      </c>
      <c r="Q190" s="831">
        <v>2299.12</v>
      </c>
      <c r="R190" s="827">
        <v>2.6363938674647676</v>
      </c>
      <c r="S190" s="832">
        <v>792.8</v>
      </c>
    </row>
    <row r="191" spans="1:19" ht="14.45" customHeight="1" x14ac:dyDescent="0.2">
      <c r="A191" s="821" t="s">
        <v>4738</v>
      </c>
      <c r="B191" s="822" t="s">
        <v>4790</v>
      </c>
      <c r="C191" s="822" t="s">
        <v>571</v>
      </c>
      <c r="D191" s="822" t="s">
        <v>2972</v>
      </c>
      <c r="E191" s="822" t="s">
        <v>4739</v>
      </c>
      <c r="F191" s="822" t="s">
        <v>4746</v>
      </c>
      <c r="G191" s="822" t="s">
        <v>4747</v>
      </c>
      <c r="H191" s="831"/>
      <c r="I191" s="831"/>
      <c r="J191" s="822"/>
      <c r="K191" s="822"/>
      <c r="L191" s="831">
        <v>0.3</v>
      </c>
      <c r="M191" s="831">
        <v>24.3</v>
      </c>
      <c r="N191" s="822">
        <v>1</v>
      </c>
      <c r="O191" s="822">
        <v>81</v>
      </c>
      <c r="P191" s="831">
        <v>1.3199999999999998</v>
      </c>
      <c r="Q191" s="831">
        <v>128.85000000000002</v>
      </c>
      <c r="R191" s="827">
        <v>5.30246913580247</v>
      </c>
      <c r="S191" s="832">
        <v>97.613636363636388</v>
      </c>
    </row>
    <row r="192" spans="1:19" ht="14.45" customHeight="1" x14ac:dyDescent="0.2">
      <c r="A192" s="821" t="s">
        <v>4738</v>
      </c>
      <c r="B192" s="822" t="s">
        <v>4790</v>
      </c>
      <c r="C192" s="822" t="s">
        <v>571</v>
      </c>
      <c r="D192" s="822" t="s">
        <v>2972</v>
      </c>
      <c r="E192" s="822" t="s">
        <v>4739</v>
      </c>
      <c r="F192" s="822" t="s">
        <v>4748</v>
      </c>
      <c r="G192" s="822" t="s">
        <v>4749</v>
      </c>
      <c r="H192" s="831"/>
      <c r="I192" s="831"/>
      <c r="J192" s="822"/>
      <c r="K192" s="822"/>
      <c r="L192" s="831"/>
      <c r="M192" s="831"/>
      <c r="N192" s="822"/>
      <c r="O192" s="822"/>
      <c r="P192" s="831">
        <v>4.2</v>
      </c>
      <c r="Q192" s="831">
        <v>452.37</v>
      </c>
      <c r="R192" s="827"/>
      <c r="S192" s="832">
        <v>107.70714285714286</v>
      </c>
    </row>
    <row r="193" spans="1:19" ht="14.45" customHeight="1" x14ac:dyDescent="0.2">
      <c r="A193" s="821" t="s">
        <v>4738</v>
      </c>
      <c r="B193" s="822" t="s">
        <v>4790</v>
      </c>
      <c r="C193" s="822" t="s">
        <v>571</v>
      </c>
      <c r="D193" s="822" t="s">
        <v>2972</v>
      </c>
      <c r="E193" s="822" t="s">
        <v>4734</v>
      </c>
      <c r="F193" s="822" t="s">
        <v>4752</v>
      </c>
      <c r="G193" s="822" t="s">
        <v>4753</v>
      </c>
      <c r="H193" s="831">
        <v>27</v>
      </c>
      <c r="I193" s="831">
        <v>3294</v>
      </c>
      <c r="J193" s="822">
        <v>1.2857142857142858</v>
      </c>
      <c r="K193" s="822">
        <v>122</v>
      </c>
      <c r="L193" s="831">
        <v>21</v>
      </c>
      <c r="M193" s="831">
        <v>2562</v>
      </c>
      <c r="N193" s="822">
        <v>1</v>
      </c>
      <c r="O193" s="822">
        <v>122</v>
      </c>
      <c r="P193" s="831">
        <v>7</v>
      </c>
      <c r="Q193" s="831">
        <v>861</v>
      </c>
      <c r="R193" s="827">
        <v>0.33606557377049179</v>
      </c>
      <c r="S193" s="832">
        <v>123</v>
      </c>
    </row>
    <row r="194" spans="1:19" ht="14.45" customHeight="1" x14ac:dyDescent="0.2">
      <c r="A194" s="821" t="s">
        <v>4738</v>
      </c>
      <c r="B194" s="822" t="s">
        <v>4790</v>
      </c>
      <c r="C194" s="822" t="s">
        <v>571</v>
      </c>
      <c r="D194" s="822" t="s">
        <v>2972</v>
      </c>
      <c r="E194" s="822" t="s">
        <v>4734</v>
      </c>
      <c r="F194" s="822" t="s">
        <v>4754</v>
      </c>
      <c r="G194" s="822" t="s">
        <v>4755</v>
      </c>
      <c r="H194" s="831"/>
      <c r="I194" s="831"/>
      <c r="J194" s="822"/>
      <c r="K194" s="822"/>
      <c r="L194" s="831">
        <v>22</v>
      </c>
      <c r="M194" s="831">
        <v>3322</v>
      </c>
      <c r="N194" s="822">
        <v>1</v>
      </c>
      <c r="O194" s="822">
        <v>151</v>
      </c>
      <c r="P194" s="831">
        <v>47</v>
      </c>
      <c r="Q194" s="831">
        <v>7191</v>
      </c>
      <c r="R194" s="827">
        <v>2.1646598434677906</v>
      </c>
      <c r="S194" s="832">
        <v>153</v>
      </c>
    </row>
    <row r="195" spans="1:19" ht="14.45" customHeight="1" x14ac:dyDescent="0.2">
      <c r="A195" s="821" t="s">
        <v>4738</v>
      </c>
      <c r="B195" s="822" t="s">
        <v>4790</v>
      </c>
      <c r="C195" s="822" t="s">
        <v>571</v>
      </c>
      <c r="D195" s="822" t="s">
        <v>2972</v>
      </c>
      <c r="E195" s="822" t="s">
        <v>4734</v>
      </c>
      <c r="F195" s="822" t="s">
        <v>4799</v>
      </c>
      <c r="G195" s="822" t="s">
        <v>4800</v>
      </c>
      <c r="H195" s="831"/>
      <c r="I195" s="831"/>
      <c r="J195" s="822"/>
      <c r="K195" s="822"/>
      <c r="L195" s="831">
        <v>1</v>
      </c>
      <c r="M195" s="831">
        <v>199</v>
      </c>
      <c r="N195" s="822">
        <v>1</v>
      </c>
      <c r="O195" s="822">
        <v>199</v>
      </c>
      <c r="P195" s="831"/>
      <c r="Q195" s="831"/>
      <c r="R195" s="827"/>
      <c r="S195" s="832"/>
    </row>
    <row r="196" spans="1:19" ht="14.45" customHeight="1" x14ac:dyDescent="0.2">
      <c r="A196" s="821" t="s">
        <v>4738</v>
      </c>
      <c r="B196" s="822" t="s">
        <v>4790</v>
      </c>
      <c r="C196" s="822" t="s">
        <v>571</v>
      </c>
      <c r="D196" s="822" t="s">
        <v>2972</v>
      </c>
      <c r="E196" s="822" t="s">
        <v>4734</v>
      </c>
      <c r="F196" s="822" t="s">
        <v>4756</v>
      </c>
      <c r="G196" s="822" t="s">
        <v>4757</v>
      </c>
      <c r="H196" s="831">
        <v>12</v>
      </c>
      <c r="I196" s="831">
        <v>996</v>
      </c>
      <c r="J196" s="822">
        <v>0.79047619047619044</v>
      </c>
      <c r="K196" s="822">
        <v>83</v>
      </c>
      <c r="L196" s="831">
        <v>15</v>
      </c>
      <c r="M196" s="831">
        <v>1260</v>
      </c>
      <c r="N196" s="822">
        <v>1</v>
      </c>
      <c r="O196" s="822">
        <v>84</v>
      </c>
      <c r="P196" s="831">
        <v>15</v>
      </c>
      <c r="Q196" s="831">
        <v>1275</v>
      </c>
      <c r="R196" s="827">
        <v>1.0119047619047619</v>
      </c>
      <c r="S196" s="832">
        <v>85</v>
      </c>
    </row>
    <row r="197" spans="1:19" ht="14.45" customHeight="1" x14ac:dyDescent="0.2">
      <c r="A197" s="821" t="s">
        <v>4738</v>
      </c>
      <c r="B197" s="822" t="s">
        <v>4790</v>
      </c>
      <c r="C197" s="822" t="s">
        <v>571</v>
      </c>
      <c r="D197" s="822" t="s">
        <v>2972</v>
      </c>
      <c r="E197" s="822" t="s">
        <v>4734</v>
      </c>
      <c r="F197" s="822" t="s">
        <v>4801</v>
      </c>
      <c r="G197" s="822" t="s">
        <v>4802</v>
      </c>
      <c r="H197" s="831"/>
      <c r="I197" s="831"/>
      <c r="J197" s="822"/>
      <c r="K197" s="822"/>
      <c r="L197" s="831">
        <v>1</v>
      </c>
      <c r="M197" s="831">
        <v>107</v>
      </c>
      <c r="N197" s="822">
        <v>1</v>
      </c>
      <c r="O197" s="822">
        <v>107</v>
      </c>
      <c r="P197" s="831"/>
      <c r="Q197" s="831"/>
      <c r="R197" s="827"/>
      <c r="S197" s="832"/>
    </row>
    <row r="198" spans="1:19" ht="14.45" customHeight="1" x14ac:dyDescent="0.2">
      <c r="A198" s="821" t="s">
        <v>4738</v>
      </c>
      <c r="B198" s="822" t="s">
        <v>4790</v>
      </c>
      <c r="C198" s="822" t="s">
        <v>571</v>
      </c>
      <c r="D198" s="822" t="s">
        <v>2972</v>
      </c>
      <c r="E198" s="822" t="s">
        <v>4734</v>
      </c>
      <c r="F198" s="822" t="s">
        <v>4735</v>
      </c>
      <c r="G198" s="822" t="s">
        <v>4736</v>
      </c>
      <c r="H198" s="831">
        <v>99</v>
      </c>
      <c r="I198" s="831">
        <v>3663</v>
      </c>
      <c r="J198" s="822">
        <v>1.0830869308101716</v>
      </c>
      <c r="K198" s="822">
        <v>37</v>
      </c>
      <c r="L198" s="831">
        <v>89</v>
      </c>
      <c r="M198" s="831">
        <v>3382</v>
      </c>
      <c r="N198" s="822">
        <v>1</v>
      </c>
      <c r="O198" s="822">
        <v>38</v>
      </c>
      <c r="P198" s="831">
        <v>56</v>
      </c>
      <c r="Q198" s="831">
        <v>2128</v>
      </c>
      <c r="R198" s="827">
        <v>0.6292134831460674</v>
      </c>
      <c r="S198" s="832">
        <v>38</v>
      </c>
    </row>
    <row r="199" spans="1:19" ht="14.45" customHeight="1" x14ac:dyDescent="0.2">
      <c r="A199" s="821" t="s">
        <v>4738</v>
      </c>
      <c r="B199" s="822" t="s">
        <v>4790</v>
      </c>
      <c r="C199" s="822" t="s">
        <v>571</v>
      </c>
      <c r="D199" s="822" t="s">
        <v>2972</v>
      </c>
      <c r="E199" s="822" t="s">
        <v>4734</v>
      </c>
      <c r="F199" s="822" t="s">
        <v>4803</v>
      </c>
      <c r="G199" s="822" t="s">
        <v>4804</v>
      </c>
      <c r="H199" s="831">
        <v>1</v>
      </c>
      <c r="I199" s="831">
        <v>5</v>
      </c>
      <c r="J199" s="822"/>
      <c r="K199" s="822">
        <v>5</v>
      </c>
      <c r="L199" s="831"/>
      <c r="M199" s="831"/>
      <c r="N199" s="822"/>
      <c r="O199" s="822"/>
      <c r="P199" s="831"/>
      <c r="Q199" s="831"/>
      <c r="R199" s="827"/>
      <c r="S199" s="832"/>
    </row>
    <row r="200" spans="1:19" ht="14.45" customHeight="1" x14ac:dyDescent="0.2">
      <c r="A200" s="821" t="s">
        <v>4738</v>
      </c>
      <c r="B200" s="822" t="s">
        <v>4790</v>
      </c>
      <c r="C200" s="822" t="s">
        <v>571</v>
      </c>
      <c r="D200" s="822" t="s">
        <v>2972</v>
      </c>
      <c r="E200" s="822" t="s">
        <v>4734</v>
      </c>
      <c r="F200" s="822" t="s">
        <v>4805</v>
      </c>
      <c r="G200" s="822" t="s">
        <v>4806</v>
      </c>
      <c r="H200" s="831">
        <v>1</v>
      </c>
      <c r="I200" s="831">
        <v>702</v>
      </c>
      <c r="J200" s="822">
        <v>0.99292786421499291</v>
      </c>
      <c r="K200" s="822">
        <v>702</v>
      </c>
      <c r="L200" s="831">
        <v>1</v>
      </c>
      <c r="M200" s="831">
        <v>707</v>
      </c>
      <c r="N200" s="822">
        <v>1</v>
      </c>
      <c r="O200" s="822">
        <v>707</v>
      </c>
      <c r="P200" s="831"/>
      <c r="Q200" s="831"/>
      <c r="R200" s="827"/>
      <c r="S200" s="832"/>
    </row>
    <row r="201" spans="1:19" ht="14.45" customHeight="1" x14ac:dyDescent="0.2">
      <c r="A201" s="821" t="s">
        <v>4738</v>
      </c>
      <c r="B201" s="822" t="s">
        <v>4790</v>
      </c>
      <c r="C201" s="822" t="s">
        <v>571</v>
      </c>
      <c r="D201" s="822" t="s">
        <v>2972</v>
      </c>
      <c r="E201" s="822" t="s">
        <v>4734</v>
      </c>
      <c r="F201" s="822" t="s">
        <v>4760</v>
      </c>
      <c r="G201" s="822" t="s">
        <v>4761</v>
      </c>
      <c r="H201" s="831">
        <v>5</v>
      </c>
      <c r="I201" s="831">
        <v>2225</v>
      </c>
      <c r="J201" s="822">
        <v>1.6481481481481481</v>
      </c>
      <c r="K201" s="822">
        <v>445</v>
      </c>
      <c r="L201" s="831">
        <v>3</v>
      </c>
      <c r="M201" s="831">
        <v>1350</v>
      </c>
      <c r="N201" s="822">
        <v>1</v>
      </c>
      <c r="O201" s="822">
        <v>450</v>
      </c>
      <c r="P201" s="831"/>
      <c r="Q201" s="831"/>
      <c r="R201" s="827"/>
      <c r="S201" s="832"/>
    </row>
    <row r="202" spans="1:19" ht="14.45" customHeight="1" x14ac:dyDescent="0.2">
      <c r="A202" s="821" t="s">
        <v>4738</v>
      </c>
      <c r="B202" s="822" t="s">
        <v>4790</v>
      </c>
      <c r="C202" s="822" t="s">
        <v>571</v>
      </c>
      <c r="D202" s="822" t="s">
        <v>2972</v>
      </c>
      <c r="E202" s="822" t="s">
        <v>4734</v>
      </c>
      <c r="F202" s="822" t="s">
        <v>4762</v>
      </c>
      <c r="G202" s="822" t="s">
        <v>4763</v>
      </c>
      <c r="H202" s="831">
        <v>10</v>
      </c>
      <c r="I202" s="831">
        <v>2230</v>
      </c>
      <c r="J202" s="822">
        <v>1.2334070796460177</v>
      </c>
      <c r="K202" s="822">
        <v>223</v>
      </c>
      <c r="L202" s="831">
        <v>8</v>
      </c>
      <c r="M202" s="831">
        <v>1808</v>
      </c>
      <c r="N202" s="822">
        <v>1</v>
      </c>
      <c r="O202" s="822">
        <v>226</v>
      </c>
      <c r="P202" s="831">
        <v>3</v>
      </c>
      <c r="Q202" s="831">
        <v>684</v>
      </c>
      <c r="R202" s="827">
        <v>0.37831858407079644</v>
      </c>
      <c r="S202" s="832">
        <v>228</v>
      </c>
    </row>
    <row r="203" spans="1:19" ht="14.45" customHeight="1" x14ac:dyDescent="0.2">
      <c r="A203" s="821" t="s">
        <v>4738</v>
      </c>
      <c r="B203" s="822" t="s">
        <v>4790</v>
      </c>
      <c r="C203" s="822" t="s">
        <v>571</v>
      </c>
      <c r="D203" s="822" t="s">
        <v>2972</v>
      </c>
      <c r="E203" s="822" t="s">
        <v>4734</v>
      </c>
      <c r="F203" s="822" t="s">
        <v>4766</v>
      </c>
      <c r="G203" s="822" t="s">
        <v>4767</v>
      </c>
      <c r="H203" s="831"/>
      <c r="I203" s="831"/>
      <c r="J203" s="822"/>
      <c r="K203" s="822"/>
      <c r="L203" s="831">
        <v>0</v>
      </c>
      <c r="M203" s="831">
        <v>0</v>
      </c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4738</v>
      </c>
      <c r="B204" s="822" t="s">
        <v>4790</v>
      </c>
      <c r="C204" s="822" t="s">
        <v>571</v>
      </c>
      <c r="D204" s="822" t="s">
        <v>2972</v>
      </c>
      <c r="E204" s="822" t="s">
        <v>4734</v>
      </c>
      <c r="F204" s="822" t="s">
        <v>4768</v>
      </c>
      <c r="G204" s="822" t="s">
        <v>4769</v>
      </c>
      <c r="H204" s="831">
        <v>34</v>
      </c>
      <c r="I204" s="831">
        <v>1133.32</v>
      </c>
      <c r="J204" s="822">
        <v>1.1333200000000001</v>
      </c>
      <c r="K204" s="822">
        <v>33.332941176470584</v>
      </c>
      <c r="L204" s="831">
        <v>30</v>
      </c>
      <c r="M204" s="831">
        <v>999.99999999999989</v>
      </c>
      <c r="N204" s="822">
        <v>1</v>
      </c>
      <c r="O204" s="822">
        <v>33.333333333333329</v>
      </c>
      <c r="P204" s="831">
        <v>25</v>
      </c>
      <c r="Q204" s="831">
        <v>894.43999999999994</v>
      </c>
      <c r="R204" s="827">
        <v>0.89444000000000001</v>
      </c>
      <c r="S204" s="832">
        <v>35.7776</v>
      </c>
    </row>
    <row r="205" spans="1:19" ht="14.45" customHeight="1" x14ac:dyDescent="0.2">
      <c r="A205" s="821" t="s">
        <v>4738</v>
      </c>
      <c r="B205" s="822" t="s">
        <v>4790</v>
      </c>
      <c r="C205" s="822" t="s">
        <v>571</v>
      </c>
      <c r="D205" s="822" t="s">
        <v>2972</v>
      </c>
      <c r="E205" s="822" t="s">
        <v>4734</v>
      </c>
      <c r="F205" s="822" t="s">
        <v>4770</v>
      </c>
      <c r="G205" s="822" t="s">
        <v>4771</v>
      </c>
      <c r="H205" s="831">
        <v>7</v>
      </c>
      <c r="I205" s="831">
        <v>2485</v>
      </c>
      <c r="J205" s="822">
        <v>1.1568901303538175</v>
      </c>
      <c r="K205" s="822">
        <v>355</v>
      </c>
      <c r="L205" s="831">
        <v>6</v>
      </c>
      <c r="M205" s="831">
        <v>2148</v>
      </c>
      <c r="N205" s="822">
        <v>1</v>
      </c>
      <c r="O205" s="822">
        <v>358</v>
      </c>
      <c r="P205" s="831">
        <v>3</v>
      </c>
      <c r="Q205" s="831">
        <v>1080</v>
      </c>
      <c r="R205" s="827">
        <v>0.5027932960893855</v>
      </c>
      <c r="S205" s="832">
        <v>360</v>
      </c>
    </row>
    <row r="206" spans="1:19" ht="14.45" customHeight="1" x14ac:dyDescent="0.2">
      <c r="A206" s="821" t="s">
        <v>4738</v>
      </c>
      <c r="B206" s="822" t="s">
        <v>4790</v>
      </c>
      <c r="C206" s="822" t="s">
        <v>571</v>
      </c>
      <c r="D206" s="822" t="s">
        <v>2972</v>
      </c>
      <c r="E206" s="822" t="s">
        <v>4734</v>
      </c>
      <c r="F206" s="822" t="s">
        <v>4772</v>
      </c>
      <c r="G206" s="822" t="s">
        <v>4773</v>
      </c>
      <c r="H206" s="831">
        <v>40</v>
      </c>
      <c r="I206" s="831">
        <v>1480</v>
      </c>
      <c r="J206" s="822">
        <v>1.2982456140350878</v>
      </c>
      <c r="K206" s="822">
        <v>37</v>
      </c>
      <c r="L206" s="831">
        <v>30</v>
      </c>
      <c r="M206" s="831">
        <v>1140</v>
      </c>
      <c r="N206" s="822">
        <v>1</v>
      </c>
      <c r="O206" s="822">
        <v>38</v>
      </c>
      <c r="P206" s="831">
        <v>18</v>
      </c>
      <c r="Q206" s="831">
        <v>684</v>
      </c>
      <c r="R206" s="827">
        <v>0.6</v>
      </c>
      <c r="S206" s="832">
        <v>38</v>
      </c>
    </row>
    <row r="207" spans="1:19" ht="14.45" customHeight="1" x14ac:dyDescent="0.2">
      <c r="A207" s="821" t="s">
        <v>4738</v>
      </c>
      <c r="B207" s="822" t="s">
        <v>4790</v>
      </c>
      <c r="C207" s="822" t="s">
        <v>571</v>
      </c>
      <c r="D207" s="822" t="s">
        <v>2972</v>
      </c>
      <c r="E207" s="822" t="s">
        <v>4734</v>
      </c>
      <c r="F207" s="822" t="s">
        <v>4778</v>
      </c>
      <c r="G207" s="822" t="s">
        <v>4779</v>
      </c>
      <c r="H207" s="831">
        <v>38</v>
      </c>
      <c r="I207" s="831">
        <v>5016</v>
      </c>
      <c r="J207" s="822"/>
      <c r="K207" s="822">
        <v>132</v>
      </c>
      <c r="L207" s="831"/>
      <c r="M207" s="831"/>
      <c r="N207" s="822"/>
      <c r="O207" s="822"/>
      <c r="P207" s="831"/>
      <c r="Q207" s="831"/>
      <c r="R207" s="827"/>
      <c r="S207" s="832"/>
    </row>
    <row r="208" spans="1:19" ht="14.45" customHeight="1" x14ac:dyDescent="0.2">
      <c r="A208" s="821" t="s">
        <v>4738</v>
      </c>
      <c r="B208" s="822" t="s">
        <v>4790</v>
      </c>
      <c r="C208" s="822" t="s">
        <v>571</v>
      </c>
      <c r="D208" s="822" t="s">
        <v>2972</v>
      </c>
      <c r="E208" s="822" t="s">
        <v>4734</v>
      </c>
      <c r="F208" s="822" t="s">
        <v>4780</v>
      </c>
      <c r="G208" s="822" t="s">
        <v>4781</v>
      </c>
      <c r="H208" s="831"/>
      <c r="I208" s="831"/>
      <c r="J208" s="822"/>
      <c r="K208" s="822"/>
      <c r="L208" s="831">
        <v>0</v>
      </c>
      <c r="M208" s="831">
        <v>0</v>
      </c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4738</v>
      </c>
      <c r="B209" s="822" t="s">
        <v>4790</v>
      </c>
      <c r="C209" s="822" t="s">
        <v>571</v>
      </c>
      <c r="D209" s="822" t="s">
        <v>2972</v>
      </c>
      <c r="E209" s="822" t="s">
        <v>4734</v>
      </c>
      <c r="F209" s="822" t="s">
        <v>4784</v>
      </c>
      <c r="G209" s="822" t="s">
        <v>4785</v>
      </c>
      <c r="H209" s="831">
        <v>2</v>
      </c>
      <c r="I209" s="831">
        <v>446</v>
      </c>
      <c r="J209" s="822"/>
      <c r="K209" s="822">
        <v>223</v>
      </c>
      <c r="L209" s="831"/>
      <c r="M209" s="831"/>
      <c r="N209" s="822"/>
      <c r="O209" s="822"/>
      <c r="P209" s="831">
        <v>1</v>
      </c>
      <c r="Q209" s="831">
        <v>228</v>
      </c>
      <c r="R209" s="827"/>
      <c r="S209" s="832">
        <v>228</v>
      </c>
    </row>
    <row r="210" spans="1:19" ht="14.45" customHeight="1" x14ac:dyDescent="0.2">
      <c r="A210" s="821" t="s">
        <v>4738</v>
      </c>
      <c r="B210" s="822" t="s">
        <v>4790</v>
      </c>
      <c r="C210" s="822" t="s">
        <v>571</v>
      </c>
      <c r="D210" s="822" t="s">
        <v>2972</v>
      </c>
      <c r="E210" s="822" t="s">
        <v>4734</v>
      </c>
      <c r="F210" s="822" t="s">
        <v>4786</v>
      </c>
      <c r="G210" s="822" t="s">
        <v>4787</v>
      </c>
      <c r="H210" s="831"/>
      <c r="I210" s="831"/>
      <c r="J210" s="822"/>
      <c r="K210" s="822"/>
      <c r="L210" s="831">
        <v>18</v>
      </c>
      <c r="M210" s="831">
        <v>1098</v>
      </c>
      <c r="N210" s="822">
        <v>1</v>
      </c>
      <c r="O210" s="822">
        <v>61</v>
      </c>
      <c r="P210" s="831">
        <v>11</v>
      </c>
      <c r="Q210" s="831">
        <v>682</v>
      </c>
      <c r="R210" s="827">
        <v>0.62112932604735882</v>
      </c>
      <c r="S210" s="832">
        <v>62</v>
      </c>
    </row>
    <row r="211" spans="1:19" ht="14.45" customHeight="1" x14ac:dyDescent="0.2">
      <c r="A211" s="821" t="s">
        <v>4738</v>
      </c>
      <c r="B211" s="822" t="s">
        <v>4790</v>
      </c>
      <c r="C211" s="822" t="s">
        <v>571</v>
      </c>
      <c r="D211" s="822" t="s">
        <v>2972</v>
      </c>
      <c r="E211" s="822" t="s">
        <v>4734</v>
      </c>
      <c r="F211" s="822" t="s">
        <v>4788</v>
      </c>
      <c r="G211" s="822" t="s">
        <v>4789</v>
      </c>
      <c r="H211" s="831">
        <v>30</v>
      </c>
      <c r="I211" s="831">
        <v>5340</v>
      </c>
      <c r="J211" s="822">
        <v>1.1049037864680322</v>
      </c>
      <c r="K211" s="822">
        <v>178</v>
      </c>
      <c r="L211" s="831">
        <v>27</v>
      </c>
      <c r="M211" s="831">
        <v>4833</v>
      </c>
      <c r="N211" s="822">
        <v>1</v>
      </c>
      <c r="O211" s="822">
        <v>179</v>
      </c>
      <c r="P211" s="831">
        <v>23</v>
      </c>
      <c r="Q211" s="831">
        <v>4140</v>
      </c>
      <c r="R211" s="827">
        <v>0.85661080074487894</v>
      </c>
      <c r="S211" s="832">
        <v>180</v>
      </c>
    </row>
    <row r="212" spans="1:19" ht="14.45" customHeight="1" x14ac:dyDescent="0.2">
      <c r="A212" s="821" t="s">
        <v>4738</v>
      </c>
      <c r="B212" s="822" t="s">
        <v>4790</v>
      </c>
      <c r="C212" s="822" t="s">
        <v>571</v>
      </c>
      <c r="D212" s="822" t="s">
        <v>2966</v>
      </c>
      <c r="E212" s="822" t="s">
        <v>4734</v>
      </c>
      <c r="F212" s="822" t="s">
        <v>4735</v>
      </c>
      <c r="G212" s="822" t="s">
        <v>4736</v>
      </c>
      <c r="H212" s="831">
        <v>5</v>
      </c>
      <c r="I212" s="831">
        <v>185</v>
      </c>
      <c r="J212" s="822">
        <v>1.6228070175438596</v>
      </c>
      <c r="K212" s="822">
        <v>37</v>
      </c>
      <c r="L212" s="831">
        <v>3</v>
      </c>
      <c r="M212" s="831">
        <v>114</v>
      </c>
      <c r="N212" s="822">
        <v>1</v>
      </c>
      <c r="O212" s="822">
        <v>38</v>
      </c>
      <c r="P212" s="831">
        <v>6</v>
      </c>
      <c r="Q212" s="831">
        <v>228</v>
      </c>
      <c r="R212" s="827">
        <v>2</v>
      </c>
      <c r="S212" s="832">
        <v>38</v>
      </c>
    </row>
    <row r="213" spans="1:19" ht="14.45" customHeight="1" x14ac:dyDescent="0.2">
      <c r="A213" s="821" t="s">
        <v>4738</v>
      </c>
      <c r="B213" s="822" t="s">
        <v>4790</v>
      </c>
      <c r="C213" s="822" t="s">
        <v>571</v>
      </c>
      <c r="D213" s="822" t="s">
        <v>2966</v>
      </c>
      <c r="E213" s="822" t="s">
        <v>4734</v>
      </c>
      <c r="F213" s="822" t="s">
        <v>4772</v>
      </c>
      <c r="G213" s="822" t="s">
        <v>4773</v>
      </c>
      <c r="H213" s="831"/>
      <c r="I213" s="831"/>
      <c r="J213" s="822"/>
      <c r="K213" s="822"/>
      <c r="L213" s="831">
        <v>1</v>
      </c>
      <c r="M213" s="831">
        <v>38</v>
      </c>
      <c r="N213" s="822">
        <v>1</v>
      </c>
      <c r="O213" s="822">
        <v>38</v>
      </c>
      <c r="P213" s="831"/>
      <c r="Q213" s="831"/>
      <c r="R213" s="827"/>
      <c r="S213" s="832"/>
    </row>
    <row r="214" spans="1:19" ht="14.45" customHeight="1" x14ac:dyDescent="0.2">
      <c r="A214" s="821" t="s">
        <v>4738</v>
      </c>
      <c r="B214" s="822" t="s">
        <v>4790</v>
      </c>
      <c r="C214" s="822" t="s">
        <v>571</v>
      </c>
      <c r="D214" s="822" t="s">
        <v>2966</v>
      </c>
      <c r="E214" s="822" t="s">
        <v>4734</v>
      </c>
      <c r="F214" s="822" t="s">
        <v>4782</v>
      </c>
      <c r="G214" s="822" t="s">
        <v>4783</v>
      </c>
      <c r="H214" s="831">
        <v>1</v>
      </c>
      <c r="I214" s="831">
        <v>74</v>
      </c>
      <c r="J214" s="822"/>
      <c r="K214" s="822">
        <v>74</v>
      </c>
      <c r="L214" s="831"/>
      <c r="M214" s="831"/>
      <c r="N214" s="822"/>
      <c r="O214" s="822"/>
      <c r="P214" s="831"/>
      <c r="Q214" s="831"/>
      <c r="R214" s="827"/>
      <c r="S214" s="832"/>
    </row>
    <row r="215" spans="1:19" ht="14.45" customHeight="1" x14ac:dyDescent="0.2">
      <c r="A215" s="821" t="s">
        <v>4738</v>
      </c>
      <c r="B215" s="822" t="s">
        <v>4790</v>
      </c>
      <c r="C215" s="822" t="s">
        <v>571</v>
      </c>
      <c r="D215" s="822" t="s">
        <v>4724</v>
      </c>
      <c r="E215" s="822" t="s">
        <v>4734</v>
      </c>
      <c r="F215" s="822" t="s">
        <v>4735</v>
      </c>
      <c r="G215" s="822" t="s">
        <v>4736</v>
      </c>
      <c r="H215" s="831">
        <v>1</v>
      </c>
      <c r="I215" s="831">
        <v>37</v>
      </c>
      <c r="J215" s="822"/>
      <c r="K215" s="822">
        <v>37</v>
      </c>
      <c r="L215" s="831"/>
      <c r="M215" s="831"/>
      <c r="N215" s="822"/>
      <c r="O215" s="822"/>
      <c r="P215" s="831"/>
      <c r="Q215" s="831"/>
      <c r="R215" s="827"/>
      <c r="S215" s="832"/>
    </row>
    <row r="216" spans="1:19" ht="14.45" customHeight="1" x14ac:dyDescent="0.2">
      <c r="A216" s="821" t="s">
        <v>4738</v>
      </c>
      <c r="B216" s="822" t="s">
        <v>4790</v>
      </c>
      <c r="C216" s="822" t="s">
        <v>571</v>
      </c>
      <c r="D216" s="822" t="s">
        <v>4725</v>
      </c>
      <c r="E216" s="822" t="s">
        <v>4734</v>
      </c>
      <c r="F216" s="822" t="s">
        <v>4735</v>
      </c>
      <c r="G216" s="822" t="s">
        <v>4736</v>
      </c>
      <c r="H216" s="831"/>
      <c r="I216" s="831"/>
      <c r="J216" s="822"/>
      <c r="K216" s="822"/>
      <c r="L216" s="831">
        <v>1</v>
      </c>
      <c r="M216" s="831">
        <v>38</v>
      </c>
      <c r="N216" s="822">
        <v>1</v>
      </c>
      <c r="O216" s="822">
        <v>38</v>
      </c>
      <c r="P216" s="831"/>
      <c r="Q216" s="831"/>
      <c r="R216" s="827"/>
      <c r="S216" s="832"/>
    </row>
    <row r="217" spans="1:19" ht="14.45" customHeight="1" thickBot="1" x14ac:dyDescent="0.25">
      <c r="A217" s="813" t="s">
        <v>4738</v>
      </c>
      <c r="B217" s="814" t="s">
        <v>4790</v>
      </c>
      <c r="C217" s="814" t="s">
        <v>571</v>
      </c>
      <c r="D217" s="814" t="s">
        <v>4729</v>
      </c>
      <c r="E217" s="814" t="s">
        <v>4734</v>
      </c>
      <c r="F217" s="814" t="s">
        <v>4752</v>
      </c>
      <c r="G217" s="814" t="s">
        <v>4753</v>
      </c>
      <c r="H217" s="833"/>
      <c r="I217" s="833"/>
      <c r="J217" s="814"/>
      <c r="K217" s="814"/>
      <c r="L217" s="833">
        <v>1</v>
      </c>
      <c r="M217" s="833">
        <v>122</v>
      </c>
      <c r="N217" s="814">
        <v>1</v>
      </c>
      <c r="O217" s="814">
        <v>122</v>
      </c>
      <c r="P217" s="833"/>
      <c r="Q217" s="833"/>
      <c r="R217" s="819"/>
      <c r="S217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0786B4F6-C612-47A2-BB8F-7CAC0551B1A7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11423892</v>
      </c>
      <c r="C3" s="344">
        <f t="shared" ref="C3:R3" si="0">SUBTOTAL(9,C6:C1048576)</f>
        <v>633.89531165692858</v>
      </c>
      <c r="D3" s="344">
        <f t="shared" si="0"/>
        <v>7553630</v>
      </c>
      <c r="E3" s="344">
        <f t="shared" si="0"/>
        <v>18</v>
      </c>
      <c r="F3" s="344">
        <f t="shared" si="0"/>
        <v>6645070</v>
      </c>
      <c r="G3" s="347">
        <f>IF(D3&lt;&gt;0,F3/D3,"")</f>
        <v>0.87971875773634667</v>
      </c>
      <c r="H3" s="343">
        <f t="shared" si="0"/>
        <v>682125.9700000002</v>
      </c>
      <c r="I3" s="344">
        <f t="shared" si="0"/>
        <v>1.9290598766042566</v>
      </c>
      <c r="J3" s="344">
        <f t="shared" si="0"/>
        <v>353605.39000000007</v>
      </c>
      <c r="K3" s="344">
        <f t="shared" si="0"/>
        <v>1</v>
      </c>
      <c r="L3" s="344">
        <f t="shared" si="0"/>
        <v>259212.34000000003</v>
      </c>
      <c r="M3" s="345">
        <f>IF(J3&lt;&gt;0,L3/J3,"")</f>
        <v>0.73305539827885535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4811</v>
      </c>
      <c r="B6" s="863">
        <v>2988</v>
      </c>
      <c r="C6" s="807">
        <v>39.315789473684212</v>
      </c>
      <c r="D6" s="863">
        <v>76</v>
      </c>
      <c r="E6" s="807">
        <v>1</v>
      </c>
      <c r="F6" s="863">
        <v>38</v>
      </c>
      <c r="G6" s="812">
        <v>0.5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4812</v>
      </c>
      <c r="B7" s="865">
        <v>50649</v>
      </c>
      <c r="C7" s="822">
        <v>28.10710321864595</v>
      </c>
      <c r="D7" s="865">
        <v>1802</v>
      </c>
      <c r="E7" s="822">
        <v>1</v>
      </c>
      <c r="F7" s="865">
        <v>114</v>
      </c>
      <c r="G7" s="827">
        <v>6.3263041065482792E-2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4813</v>
      </c>
      <c r="B8" s="865">
        <v>94865</v>
      </c>
      <c r="C8" s="822">
        <v>71.327067669172934</v>
      </c>
      <c r="D8" s="865">
        <v>1330</v>
      </c>
      <c r="E8" s="822">
        <v>1</v>
      </c>
      <c r="F8" s="865">
        <v>342</v>
      </c>
      <c r="G8" s="827">
        <v>0.25714285714285712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4814</v>
      </c>
      <c r="B9" s="865">
        <v>5377</v>
      </c>
      <c r="C9" s="822">
        <v>23.583333333333332</v>
      </c>
      <c r="D9" s="865">
        <v>228</v>
      </c>
      <c r="E9" s="822">
        <v>1</v>
      </c>
      <c r="F9" s="865">
        <v>38</v>
      </c>
      <c r="G9" s="827">
        <v>0.16666666666666666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4815</v>
      </c>
      <c r="B10" s="865">
        <v>3306</v>
      </c>
      <c r="C10" s="822">
        <v>43.5</v>
      </c>
      <c r="D10" s="865">
        <v>76</v>
      </c>
      <c r="E10" s="822">
        <v>1</v>
      </c>
      <c r="F10" s="865">
        <v>38</v>
      </c>
      <c r="G10" s="827">
        <v>0.5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4816</v>
      </c>
      <c r="B11" s="865">
        <v>4349</v>
      </c>
      <c r="C11" s="822">
        <v>114.44736842105263</v>
      </c>
      <c r="D11" s="865">
        <v>38</v>
      </c>
      <c r="E11" s="822">
        <v>1</v>
      </c>
      <c r="F11" s="865">
        <v>38</v>
      </c>
      <c r="G11" s="827">
        <v>1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4817</v>
      </c>
      <c r="B12" s="865">
        <v>74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4818</v>
      </c>
      <c r="B13" s="865">
        <v>429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4819</v>
      </c>
      <c r="B14" s="865">
        <v>9539</v>
      </c>
      <c r="C14" s="822">
        <v>27.891812865497077</v>
      </c>
      <c r="D14" s="865">
        <v>342</v>
      </c>
      <c r="E14" s="822">
        <v>1</v>
      </c>
      <c r="F14" s="865">
        <v>38</v>
      </c>
      <c r="G14" s="827">
        <v>0.1111111111111111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4820</v>
      </c>
      <c r="B15" s="865">
        <v>1287</v>
      </c>
      <c r="C15" s="822">
        <v>33.868421052631582</v>
      </c>
      <c r="D15" s="865">
        <v>38</v>
      </c>
      <c r="E15" s="822">
        <v>1</v>
      </c>
      <c r="F15" s="865">
        <v>180</v>
      </c>
      <c r="G15" s="827">
        <v>4.7368421052631575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4821</v>
      </c>
      <c r="B16" s="865">
        <v>355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4822</v>
      </c>
      <c r="B17" s="865"/>
      <c r="C17" s="822"/>
      <c r="D17" s="865">
        <v>38</v>
      </c>
      <c r="E17" s="822">
        <v>1</v>
      </c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4823</v>
      </c>
      <c r="B18" s="865">
        <v>7921</v>
      </c>
      <c r="C18" s="822">
        <v>41.689473684210526</v>
      </c>
      <c r="D18" s="865">
        <v>190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4824</v>
      </c>
      <c r="B19" s="865">
        <v>41319</v>
      </c>
      <c r="C19" s="822">
        <v>31.326004548900681</v>
      </c>
      <c r="D19" s="865">
        <v>1319</v>
      </c>
      <c r="E19" s="822">
        <v>1</v>
      </c>
      <c r="F19" s="865">
        <v>342</v>
      </c>
      <c r="G19" s="827">
        <v>0.25928733889310085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4825</v>
      </c>
      <c r="B20" s="865">
        <v>747</v>
      </c>
      <c r="C20" s="822">
        <v>19.657894736842106</v>
      </c>
      <c r="D20" s="865">
        <v>38</v>
      </c>
      <c r="E20" s="822">
        <v>1</v>
      </c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4826</v>
      </c>
      <c r="B21" s="865">
        <v>2204</v>
      </c>
      <c r="C21" s="822">
        <v>58</v>
      </c>
      <c r="D21" s="865">
        <v>38</v>
      </c>
      <c r="E21" s="822">
        <v>1</v>
      </c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4827</v>
      </c>
      <c r="B22" s="865">
        <v>1531</v>
      </c>
      <c r="C22" s="822">
        <v>40.289473684210527</v>
      </c>
      <c r="D22" s="865">
        <v>38</v>
      </c>
      <c r="E22" s="822">
        <v>1</v>
      </c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4828</v>
      </c>
      <c r="B23" s="865">
        <v>355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4829</v>
      </c>
      <c r="B24" s="865">
        <v>1102</v>
      </c>
      <c r="C24" s="822">
        <v>29</v>
      </c>
      <c r="D24" s="865">
        <v>38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2954</v>
      </c>
      <c r="B25" s="865">
        <v>11160551</v>
      </c>
      <c r="C25" s="822">
        <v>1.4788962254362628</v>
      </c>
      <c r="D25" s="865">
        <v>7546541</v>
      </c>
      <c r="E25" s="822">
        <v>1</v>
      </c>
      <c r="F25" s="865">
        <v>6643826</v>
      </c>
      <c r="G25" s="827">
        <v>0.88038029608531909</v>
      </c>
      <c r="H25" s="865">
        <v>682125.9700000002</v>
      </c>
      <c r="I25" s="822">
        <v>1.9290598766042566</v>
      </c>
      <c r="J25" s="865">
        <v>353605.39000000007</v>
      </c>
      <c r="K25" s="822">
        <v>1</v>
      </c>
      <c r="L25" s="865">
        <v>259212.34000000003</v>
      </c>
      <c r="M25" s="827">
        <v>0.73305539827885535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4830</v>
      </c>
      <c r="B26" s="865">
        <v>32422</v>
      </c>
      <c r="C26" s="822">
        <v>29.421052631578949</v>
      </c>
      <c r="D26" s="865">
        <v>1102</v>
      </c>
      <c r="E26" s="822">
        <v>1</v>
      </c>
      <c r="F26" s="865">
        <v>76</v>
      </c>
      <c r="G26" s="827">
        <v>6.8965517241379309E-2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4831</v>
      </c>
      <c r="B27" s="865">
        <v>1457</v>
      </c>
      <c r="C27" s="822"/>
      <c r="D27" s="865"/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4832</v>
      </c>
      <c r="B28" s="865">
        <v>710</v>
      </c>
      <c r="C28" s="822"/>
      <c r="D28" s="865"/>
      <c r="E28" s="822"/>
      <c r="F28" s="865"/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4833</v>
      </c>
      <c r="B29" s="867">
        <v>355</v>
      </c>
      <c r="C29" s="814">
        <v>0.99162011173184361</v>
      </c>
      <c r="D29" s="867">
        <v>358</v>
      </c>
      <c r="E29" s="814">
        <v>1</v>
      </c>
      <c r="F29" s="867"/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173E47F6-E901-4BC9-A6F3-1E84C98C9B7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5011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17201.099999999999</v>
      </c>
      <c r="G3" s="208">
        <f t="shared" si="0"/>
        <v>12106017.970000001</v>
      </c>
      <c r="H3" s="208"/>
      <c r="I3" s="208"/>
      <c r="J3" s="208">
        <f t="shared" si="0"/>
        <v>16645.5</v>
      </c>
      <c r="K3" s="208">
        <f t="shared" si="0"/>
        <v>7907235.3899999997</v>
      </c>
      <c r="L3" s="208"/>
      <c r="M3" s="208"/>
      <c r="N3" s="208">
        <f t="shared" si="0"/>
        <v>14397.9</v>
      </c>
      <c r="O3" s="208">
        <f t="shared" si="0"/>
        <v>6904282.3399999999</v>
      </c>
      <c r="P3" s="79">
        <f>IF(K3=0,0,O3/K3)</f>
        <v>0.87316008686570801</v>
      </c>
      <c r="Q3" s="209">
        <f>IF(N3=0,0,O3/N3)</f>
        <v>479.53398342813881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4834</v>
      </c>
      <c r="B6" s="807" t="s">
        <v>4164</v>
      </c>
      <c r="C6" s="807" t="s">
        <v>4734</v>
      </c>
      <c r="D6" s="807" t="s">
        <v>4735</v>
      </c>
      <c r="E6" s="807" t="s">
        <v>4736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4834</v>
      </c>
      <c r="B7" s="822" t="s">
        <v>4790</v>
      </c>
      <c r="C7" s="822" t="s">
        <v>4734</v>
      </c>
      <c r="D7" s="822" t="s">
        <v>4735</v>
      </c>
      <c r="E7" s="822" t="s">
        <v>4736</v>
      </c>
      <c r="F7" s="831">
        <v>4</v>
      </c>
      <c r="G7" s="831">
        <v>148</v>
      </c>
      <c r="H7" s="831">
        <v>3.8947368421052633</v>
      </c>
      <c r="I7" s="831">
        <v>37</v>
      </c>
      <c r="J7" s="831">
        <v>1</v>
      </c>
      <c r="K7" s="831">
        <v>38</v>
      </c>
      <c r="L7" s="831">
        <v>1</v>
      </c>
      <c r="M7" s="831">
        <v>38</v>
      </c>
      <c r="N7" s="831">
        <v>1</v>
      </c>
      <c r="O7" s="831">
        <v>38</v>
      </c>
      <c r="P7" s="827">
        <v>1</v>
      </c>
      <c r="Q7" s="832">
        <v>38</v>
      </c>
    </row>
    <row r="8" spans="1:17" ht="14.45" customHeight="1" x14ac:dyDescent="0.2">
      <c r="A8" s="821" t="s">
        <v>4834</v>
      </c>
      <c r="B8" s="822" t="s">
        <v>4790</v>
      </c>
      <c r="C8" s="822" t="s">
        <v>4734</v>
      </c>
      <c r="D8" s="822" t="s">
        <v>4770</v>
      </c>
      <c r="E8" s="822" t="s">
        <v>4771</v>
      </c>
      <c r="F8" s="831">
        <v>8</v>
      </c>
      <c r="G8" s="831">
        <v>2840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4835</v>
      </c>
      <c r="B9" s="822" t="s">
        <v>4164</v>
      </c>
      <c r="C9" s="822" t="s">
        <v>4734</v>
      </c>
      <c r="D9" s="822" t="s">
        <v>4735</v>
      </c>
      <c r="E9" s="822" t="s">
        <v>4736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>
        <v>2</v>
      </c>
      <c r="O9" s="831">
        <v>76</v>
      </c>
      <c r="P9" s="827"/>
      <c r="Q9" s="832">
        <v>38</v>
      </c>
    </row>
    <row r="10" spans="1:17" ht="14.45" customHeight="1" x14ac:dyDescent="0.2">
      <c r="A10" s="821" t="s">
        <v>4835</v>
      </c>
      <c r="B10" s="822" t="s">
        <v>4790</v>
      </c>
      <c r="C10" s="822" t="s">
        <v>4734</v>
      </c>
      <c r="D10" s="822" t="s">
        <v>4735</v>
      </c>
      <c r="E10" s="822" t="s">
        <v>4736</v>
      </c>
      <c r="F10" s="831">
        <v>62</v>
      </c>
      <c r="G10" s="831">
        <v>2294</v>
      </c>
      <c r="H10" s="831">
        <v>1.5886426592797784</v>
      </c>
      <c r="I10" s="831">
        <v>37</v>
      </c>
      <c r="J10" s="831">
        <v>38</v>
      </c>
      <c r="K10" s="831">
        <v>1444</v>
      </c>
      <c r="L10" s="831">
        <v>1</v>
      </c>
      <c r="M10" s="831">
        <v>38</v>
      </c>
      <c r="N10" s="831">
        <v>1</v>
      </c>
      <c r="O10" s="831">
        <v>38</v>
      </c>
      <c r="P10" s="827">
        <v>2.6315789473684209E-2</v>
      </c>
      <c r="Q10" s="832">
        <v>38</v>
      </c>
    </row>
    <row r="11" spans="1:17" ht="14.45" customHeight="1" x14ac:dyDescent="0.2">
      <c r="A11" s="821" t="s">
        <v>4835</v>
      </c>
      <c r="B11" s="822" t="s">
        <v>4790</v>
      </c>
      <c r="C11" s="822" t="s">
        <v>4734</v>
      </c>
      <c r="D11" s="822" t="s">
        <v>4770</v>
      </c>
      <c r="E11" s="822" t="s">
        <v>4771</v>
      </c>
      <c r="F11" s="831">
        <v>135</v>
      </c>
      <c r="G11" s="831">
        <v>47925</v>
      </c>
      <c r="H11" s="831">
        <v>133.86871508379889</v>
      </c>
      <c r="I11" s="831">
        <v>355</v>
      </c>
      <c r="J11" s="831">
        <v>1</v>
      </c>
      <c r="K11" s="831">
        <v>358</v>
      </c>
      <c r="L11" s="831">
        <v>1</v>
      </c>
      <c r="M11" s="831">
        <v>358</v>
      </c>
      <c r="N11" s="831"/>
      <c r="O11" s="831"/>
      <c r="P11" s="827"/>
      <c r="Q11" s="832"/>
    </row>
    <row r="12" spans="1:17" ht="14.45" customHeight="1" x14ac:dyDescent="0.2">
      <c r="A12" s="821" t="s">
        <v>4835</v>
      </c>
      <c r="B12" s="822" t="s">
        <v>4790</v>
      </c>
      <c r="C12" s="822" t="s">
        <v>4734</v>
      </c>
      <c r="D12" s="822" t="s">
        <v>4788</v>
      </c>
      <c r="E12" s="822" t="s">
        <v>4789</v>
      </c>
      <c r="F12" s="831">
        <v>2</v>
      </c>
      <c r="G12" s="831">
        <v>356</v>
      </c>
      <c r="H12" s="831"/>
      <c r="I12" s="831">
        <v>178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4836</v>
      </c>
      <c r="B13" s="822" t="s">
        <v>4164</v>
      </c>
      <c r="C13" s="822" t="s">
        <v>4734</v>
      </c>
      <c r="D13" s="822" t="s">
        <v>4735</v>
      </c>
      <c r="E13" s="822" t="s">
        <v>4736</v>
      </c>
      <c r="F13" s="831">
        <v>2</v>
      </c>
      <c r="G13" s="831">
        <v>74</v>
      </c>
      <c r="H13" s="831"/>
      <c r="I13" s="831">
        <v>37</v>
      </c>
      <c r="J13" s="831"/>
      <c r="K13" s="831"/>
      <c r="L13" s="831"/>
      <c r="M13" s="831"/>
      <c r="N13" s="831">
        <v>1</v>
      </c>
      <c r="O13" s="831">
        <v>38</v>
      </c>
      <c r="P13" s="827"/>
      <c r="Q13" s="832">
        <v>38</v>
      </c>
    </row>
    <row r="14" spans="1:17" ht="14.45" customHeight="1" x14ac:dyDescent="0.2">
      <c r="A14" s="821" t="s">
        <v>4836</v>
      </c>
      <c r="B14" s="822" t="s">
        <v>4164</v>
      </c>
      <c r="C14" s="822" t="s">
        <v>4734</v>
      </c>
      <c r="D14" s="822" t="s">
        <v>4766</v>
      </c>
      <c r="E14" s="822" t="s">
        <v>4767</v>
      </c>
      <c r="F14" s="831">
        <v>2</v>
      </c>
      <c r="G14" s="831">
        <v>942</v>
      </c>
      <c r="H14" s="831"/>
      <c r="I14" s="831">
        <v>471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4836</v>
      </c>
      <c r="B15" s="822" t="s">
        <v>4790</v>
      </c>
      <c r="C15" s="822" t="s">
        <v>4734</v>
      </c>
      <c r="D15" s="822" t="s">
        <v>4735</v>
      </c>
      <c r="E15" s="822" t="s">
        <v>4736</v>
      </c>
      <c r="F15" s="831">
        <v>79</v>
      </c>
      <c r="G15" s="831">
        <v>2923</v>
      </c>
      <c r="H15" s="831">
        <v>2.1977443609022558</v>
      </c>
      <c r="I15" s="831">
        <v>37</v>
      </c>
      <c r="J15" s="831">
        <v>35</v>
      </c>
      <c r="K15" s="831">
        <v>1330</v>
      </c>
      <c r="L15" s="831">
        <v>1</v>
      </c>
      <c r="M15" s="831">
        <v>38</v>
      </c>
      <c r="N15" s="831">
        <v>8</v>
      </c>
      <c r="O15" s="831">
        <v>304</v>
      </c>
      <c r="P15" s="827">
        <v>0.22857142857142856</v>
      </c>
      <c r="Q15" s="832">
        <v>38</v>
      </c>
    </row>
    <row r="16" spans="1:17" ht="14.45" customHeight="1" x14ac:dyDescent="0.2">
      <c r="A16" s="821" t="s">
        <v>4836</v>
      </c>
      <c r="B16" s="822" t="s">
        <v>4790</v>
      </c>
      <c r="C16" s="822" t="s">
        <v>4734</v>
      </c>
      <c r="D16" s="822" t="s">
        <v>4762</v>
      </c>
      <c r="E16" s="822" t="s">
        <v>4763</v>
      </c>
      <c r="F16" s="831">
        <v>1</v>
      </c>
      <c r="G16" s="831">
        <v>223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4836</v>
      </c>
      <c r="B17" s="822" t="s">
        <v>4790</v>
      </c>
      <c r="C17" s="822" t="s">
        <v>4734</v>
      </c>
      <c r="D17" s="822" t="s">
        <v>4770</v>
      </c>
      <c r="E17" s="822" t="s">
        <v>4771</v>
      </c>
      <c r="F17" s="831">
        <v>255</v>
      </c>
      <c r="G17" s="831">
        <v>90525</v>
      </c>
      <c r="H17" s="831"/>
      <c r="I17" s="831">
        <v>355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4836</v>
      </c>
      <c r="B18" s="822" t="s">
        <v>4790</v>
      </c>
      <c r="C18" s="822" t="s">
        <v>4734</v>
      </c>
      <c r="D18" s="822" t="s">
        <v>4788</v>
      </c>
      <c r="E18" s="822" t="s">
        <v>4789</v>
      </c>
      <c r="F18" s="831">
        <v>1</v>
      </c>
      <c r="G18" s="831">
        <v>178</v>
      </c>
      <c r="H18" s="831"/>
      <c r="I18" s="831">
        <v>178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4837</v>
      </c>
      <c r="B19" s="822" t="s">
        <v>4164</v>
      </c>
      <c r="C19" s="822" t="s">
        <v>4734</v>
      </c>
      <c r="D19" s="822" t="s">
        <v>4735</v>
      </c>
      <c r="E19" s="822" t="s">
        <v>4736</v>
      </c>
      <c r="F19" s="831">
        <v>3</v>
      </c>
      <c r="G19" s="831">
        <v>111</v>
      </c>
      <c r="H19" s="831"/>
      <c r="I19" s="831">
        <v>37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4837</v>
      </c>
      <c r="B20" s="822" t="s">
        <v>4790</v>
      </c>
      <c r="C20" s="822" t="s">
        <v>4734</v>
      </c>
      <c r="D20" s="822" t="s">
        <v>4735</v>
      </c>
      <c r="E20" s="822" t="s">
        <v>4736</v>
      </c>
      <c r="F20" s="831">
        <v>8</v>
      </c>
      <c r="G20" s="831">
        <v>296</v>
      </c>
      <c r="H20" s="831">
        <v>1.2982456140350878</v>
      </c>
      <c r="I20" s="831">
        <v>37</v>
      </c>
      <c r="J20" s="831">
        <v>6</v>
      </c>
      <c r="K20" s="831">
        <v>228</v>
      </c>
      <c r="L20" s="831">
        <v>1</v>
      </c>
      <c r="M20" s="831">
        <v>38</v>
      </c>
      <c r="N20" s="831">
        <v>1</v>
      </c>
      <c r="O20" s="831">
        <v>38</v>
      </c>
      <c r="P20" s="827">
        <v>0.16666666666666666</v>
      </c>
      <c r="Q20" s="832">
        <v>38</v>
      </c>
    </row>
    <row r="21" spans="1:17" ht="14.45" customHeight="1" x14ac:dyDescent="0.2">
      <c r="A21" s="821" t="s">
        <v>4837</v>
      </c>
      <c r="B21" s="822" t="s">
        <v>4790</v>
      </c>
      <c r="C21" s="822" t="s">
        <v>4734</v>
      </c>
      <c r="D21" s="822" t="s">
        <v>4770</v>
      </c>
      <c r="E21" s="822" t="s">
        <v>4771</v>
      </c>
      <c r="F21" s="831">
        <v>14</v>
      </c>
      <c r="G21" s="831">
        <v>4970</v>
      </c>
      <c r="H21" s="831"/>
      <c r="I21" s="831">
        <v>355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4838</v>
      </c>
      <c r="B22" s="822" t="s">
        <v>4164</v>
      </c>
      <c r="C22" s="822" t="s">
        <v>4734</v>
      </c>
      <c r="D22" s="822" t="s">
        <v>4735</v>
      </c>
      <c r="E22" s="822" t="s">
        <v>4736</v>
      </c>
      <c r="F22" s="831"/>
      <c r="G22" s="831"/>
      <c r="H22" s="831"/>
      <c r="I22" s="831"/>
      <c r="J22" s="831"/>
      <c r="K22" s="831"/>
      <c r="L22" s="831"/>
      <c r="M22" s="831"/>
      <c r="N22" s="831">
        <v>1</v>
      </c>
      <c r="O22" s="831">
        <v>38</v>
      </c>
      <c r="P22" s="827"/>
      <c r="Q22" s="832">
        <v>38</v>
      </c>
    </row>
    <row r="23" spans="1:17" ht="14.45" customHeight="1" x14ac:dyDescent="0.2">
      <c r="A23" s="821" t="s">
        <v>4838</v>
      </c>
      <c r="B23" s="822" t="s">
        <v>4790</v>
      </c>
      <c r="C23" s="822" t="s">
        <v>4734</v>
      </c>
      <c r="D23" s="822" t="s">
        <v>4735</v>
      </c>
      <c r="E23" s="822" t="s">
        <v>4736</v>
      </c>
      <c r="F23" s="831">
        <v>3</v>
      </c>
      <c r="G23" s="831">
        <v>111</v>
      </c>
      <c r="H23" s="831">
        <v>1.4605263157894737</v>
      </c>
      <c r="I23" s="831">
        <v>37</v>
      </c>
      <c r="J23" s="831">
        <v>2</v>
      </c>
      <c r="K23" s="831">
        <v>76</v>
      </c>
      <c r="L23" s="831">
        <v>1</v>
      </c>
      <c r="M23" s="831">
        <v>38</v>
      </c>
      <c r="N23" s="831"/>
      <c r="O23" s="831"/>
      <c r="P23" s="827"/>
      <c r="Q23" s="832"/>
    </row>
    <row r="24" spans="1:17" ht="14.45" customHeight="1" x14ac:dyDescent="0.2">
      <c r="A24" s="821" t="s">
        <v>4838</v>
      </c>
      <c r="B24" s="822" t="s">
        <v>4790</v>
      </c>
      <c r="C24" s="822" t="s">
        <v>4734</v>
      </c>
      <c r="D24" s="822" t="s">
        <v>4770</v>
      </c>
      <c r="E24" s="822" t="s">
        <v>4771</v>
      </c>
      <c r="F24" s="831">
        <v>9</v>
      </c>
      <c r="G24" s="831">
        <v>3195</v>
      </c>
      <c r="H24" s="831"/>
      <c r="I24" s="831">
        <v>355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4738</v>
      </c>
      <c r="B25" s="822" t="s">
        <v>4164</v>
      </c>
      <c r="C25" s="822" t="s">
        <v>4734</v>
      </c>
      <c r="D25" s="822" t="s">
        <v>4735</v>
      </c>
      <c r="E25" s="822" t="s">
        <v>4736</v>
      </c>
      <c r="F25" s="831">
        <v>2</v>
      </c>
      <c r="G25" s="831">
        <v>74</v>
      </c>
      <c r="H25" s="831"/>
      <c r="I25" s="831">
        <v>37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4738</v>
      </c>
      <c r="B26" s="822" t="s">
        <v>4790</v>
      </c>
      <c r="C26" s="822" t="s">
        <v>4734</v>
      </c>
      <c r="D26" s="822" t="s">
        <v>4735</v>
      </c>
      <c r="E26" s="822" t="s">
        <v>4736</v>
      </c>
      <c r="F26" s="831">
        <v>10</v>
      </c>
      <c r="G26" s="831">
        <v>370</v>
      </c>
      <c r="H26" s="831">
        <v>9.7368421052631575</v>
      </c>
      <c r="I26" s="831">
        <v>37</v>
      </c>
      <c r="J26" s="831">
        <v>1</v>
      </c>
      <c r="K26" s="831">
        <v>38</v>
      </c>
      <c r="L26" s="831">
        <v>1</v>
      </c>
      <c r="M26" s="831">
        <v>38</v>
      </c>
      <c r="N26" s="831">
        <v>1</v>
      </c>
      <c r="O26" s="831">
        <v>38</v>
      </c>
      <c r="P26" s="827">
        <v>1</v>
      </c>
      <c r="Q26" s="832">
        <v>38</v>
      </c>
    </row>
    <row r="27" spans="1:17" ht="14.45" customHeight="1" x14ac:dyDescent="0.2">
      <c r="A27" s="821" t="s">
        <v>4738</v>
      </c>
      <c r="B27" s="822" t="s">
        <v>4790</v>
      </c>
      <c r="C27" s="822" t="s">
        <v>4734</v>
      </c>
      <c r="D27" s="822" t="s">
        <v>4770</v>
      </c>
      <c r="E27" s="822" t="s">
        <v>4771</v>
      </c>
      <c r="F27" s="831">
        <v>11</v>
      </c>
      <c r="G27" s="831">
        <v>3905</v>
      </c>
      <c r="H27" s="831"/>
      <c r="I27" s="831">
        <v>355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4839</v>
      </c>
      <c r="B28" s="822" t="s">
        <v>4164</v>
      </c>
      <c r="C28" s="822" t="s">
        <v>4734</v>
      </c>
      <c r="D28" s="822" t="s">
        <v>4735</v>
      </c>
      <c r="E28" s="822" t="s">
        <v>4736</v>
      </c>
      <c r="F28" s="831">
        <v>1</v>
      </c>
      <c r="G28" s="831">
        <v>37</v>
      </c>
      <c r="H28" s="831"/>
      <c r="I28" s="831">
        <v>37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4839</v>
      </c>
      <c r="B29" s="822" t="s">
        <v>4790</v>
      </c>
      <c r="C29" s="822" t="s">
        <v>4734</v>
      </c>
      <c r="D29" s="822" t="s">
        <v>4735</v>
      </c>
      <c r="E29" s="822" t="s">
        <v>4736</v>
      </c>
      <c r="F29" s="831">
        <v>1</v>
      </c>
      <c r="G29" s="831">
        <v>37</v>
      </c>
      <c r="H29" s="831"/>
      <c r="I29" s="831">
        <v>37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4840</v>
      </c>
      <c r="B30" s="822" t="s">
        <v>4790</v>
      </c>
      <c r="C30" s="822" t="s">
        <v>4734</v>
      </c>
      <c r="D30" s="822" t="s">
        <v>4735</v>
      </c>
      <c r="E30" s="822" t="s">
        <v>4736</v>
      </c>
      <c r="F30" s="831">
        <v>2</v>
      </c>
      <c r="G30" s="831">
        <v>74</v>
      </c>
      <c r="H30" s="831"/>
      <c r="I30" s="831">
        <v>37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4840</v>
      </c>
      <c r="B31" s="822" t="s">
        <v>4790</v>
      </c>
      <c r="C31" s="822" t="s">
        <v>4734</v>
      </c>
      <c r="D31" s="822" t="s">
        <v>4770</v>
      </c>
      <c r="E31" s="822" t="s">
        <v>4771</v>
      </c>
      <c r="F31" s="831">
        <v>1</v>
      </c>
      <c r="G31" s="831">
        <v>355</v>
      </c>
      <c r="H31" s="831"/>
      <c r="I31" s="831">
        <v>355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4841</v>
      </c>
      <c r="B32" s="822" t="s">
        <v>4164</v>
      </c>
      <c r="C32" s="822" t="s">
        <v>4734</v>
      </c>
      <c r="D32" s="822" t="s">
        <v>4766</v>
      </c>
      <c r="E32" s="822" t="s">
        <v>4767</v>
      </c>
      <c r="F32" s="831">
        <v>1</v>
      </c>
      <c r="G32" s="831">
        <v>471</v>
      </c>
      <c r="H32" s="831"/>
      <c r="I32" s="831">
        <v>471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4841</v>
      </c>
      <c r="B33" s="822" t="s">
        <v>4790</v>
      </c>
      <c r="C33" s="822" t="s">
        <v>4734</v>
      </c>
      <c r="D33" s="822" t="s">
        <v>4735</v>
      </c>
      <c r="E33" s="822" t="s">
        <v>4736</v>
      </c>
      <c r="F33" s="831">
        <v>10</v>
      </c>
      <c r="G33" s="831">
        <v>370</v>
      </c>
      <c r="H33" s="831">
        <v>1.0818713450292399</v>
      </c>
      <c r="I33" s="831">
        <v>37</v>
      </c>
      <c r="J33" s="831">
        <v>9</v>
      </c>
      <c r="K33" s="831">
        <v>342</v>
      </c>
      <c r="L33" s="831">
        <v>1</v>
      </c>
      <c r="M33" s="831">
        <v>38</v>
      </c>
      <c r="N33" s="831">
        <v>1</v>
      </c>
      <c r="O33" s="831">
        <v>38</v>
      </c>
      <c r="P33" s="827">
        <v>0.1111111111111111</v>
      </c>
      <c r="Q33" s="832">
        <v>38</v>
      </c>
    </row>
    <row r="34" spans="1:17" ht="14.45" customHeight="1" x14ac:dyDescent="0.2">
      <c r="A34" s="821" t="s">
        <v>4841</v>
      </c>
      <c r="B34" s="822" t="s">
        <v>4790</v>
      </c>
      <c r="C34" s="822" t="s">
        <v>4734</v>
      </c>
      <c r="D34" s="822" t="s">
        <v>4770</v>
      </c>
      <c r="E34" s="822" t="s">
        <v>4771</v>
      </c>
      <c r="F34" s="831">
        <v>24</v>
      </c>
      <c r="G34" s="831">
        <v>8520</v>
      </c>
      <c r="H34" s="831"/>
      <c r="I34" s="831">
        <v>355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4841</v>
      </c>
      <c r="B35" s="822" t="s">
        <v>4790</v>
      </c>
      <c r="C35" s="822" t="s">
        <v>4734</v>
      </c>
      <c r="D35" s="822" t="s">
        <v>4788</v>
      </c>
      <c r="E35" s="822" t="s">
        <v>4789</v>
      </c>
      <c r="F35" s="831">
        <v>1</v>
      </c>
      <c r="G35" s="831">
        <v>178</v>
      </c>
      <c r="H35" s="831"/>
      <c r="I35" s="831">
        <v>178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4842</v>
      </c>
      <c r="B36" s="822" t="s">
        <v>4164</v>
      </c>
      <c r="C36" s="822" t="s">
        <v>4734</v>
      </c>
      <c r="D36" s="822" t="s">
        <v>4735</v>
      </c>
      <c r="E36" s="822" t="s">
        <v>4736</v>
      </c>
      <c r="F36" s="831">
        <v>1</v>
      </c>
      <c r="G36" s="831">
        <v>37</v>
      </c>
      <c r="H36" s="831"/>
      <c r="I36" s="831">
        <v>37</v>
      </c>
      <c r="J36" s="831"/>
      <c r="K36" s="831"/>
      <c r="L36" s="831"/>
      <c r="M36" s="831"/>
      <c r="N36" s="831"/>
      <c r="O36" s="831"/>
      <c r="P36" s="827"/>
      <c r="Q36" s="832"/>
    </row>
    <row r="37" spans="1:17" ht="14.45" customHeight="1" x14ac:dyDescent="0.2">
      <c r="A37" s="821" t="s">
        <v>4842</v>
      </c>
      <c r="B37" s="822" t="s">
        <v>4790</v>
      </c>
      <c r="C37" s="822" t="s">
        <v>4734</v>
      </c>
      <c r="D37" s="822" t="s">
        <v>4735</v>
      </c>
      <c r="E37" s="822" t="s">
        <v>4736</v>
      </c>
      <c r="F37" s="831">
        <v>5</v>
      </c>
      <c r="G37" s="831">
        <v>185</v>
      </c>
      <c r="H37" s="831">
        <v>4.8684210526315788</v>
      </c>
      <c r="I37" s="831">
        <v>37</v>
      </c>
      <c r="J37" s="831">
        <v>1</v>
      </c>
      <c r="K37" s="831">
        <v>38</v>
      </c>
      <c r="L37" s="831">
        <v>1</v>
      </c>
      <c r="M37" s="831">
        <v>38</v>
      </c>
      <c r="N37" s="831"/>
      <c r="O37" s="831"/>
      <c r="P37" s="827"/>
      <c r="Q37" s="832"/>
    </row>
    <row r="38" spans="1:17" ht="14.45" customHeight="1" x14ac:dyDescent="0.2">
      <c r="A38" s="821" t="s">
        <v>4842</v>
      </c>
      <c r="B38" s="822" t="s">
        <v>4790</v>
      </c>
      <c r="C38" s="822" t="s">
        <v>4734</v>
      </c>
      <c r="D38" s="822" t="s">
        <v>4770</v>
      </c>
      <c r="E38" s="822" t="s">
        <v>4771</v>
      </c>
      <c r="F38" s="831">
        <v>3</v>
      </c>
      <c r="G38" s="831">
        <v>1065</v>
      </c>
      <c r="H38" s="831"/>
      <c r="I38" s="831">
        <v>355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4842</v>
      </c>
      <c r="B39" s="822" t="s">
        <v>4790</v>
      </c>
      <c r="C39" s="822" t="s">
        <v>4734</v>
      </c>
      <c r="D39" s="822" t="s">
        <v>4788</v>
      </c>
      <c r="E39" s="822" t="s">
        <v>4789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180</v>
      </c>
      <c r="P39" s="827"/>
      <c r="Q39" s="832">
        <v>180</v>
      </c>
    </row>
    <row r="40" spans="1:17" ht="14.45" customHeight="1" x14ac:dyDescent="0.2">
      <c r="A40" s="821" t="s">
        <v>4843</v>
      </c>
      <c r="B40" s="822" t="s">
        <v>4790</v>
      </c>
      <c r="C40" s="822" t="s">
        <v>4734</v>
      </c>
      <c r="D40" s="822" t="s">
        <v>4770</v>
      </c>
      <c r="E40" s="822" t="s">
        <v>4771</v>
      </c>
      <c r="F40" s="831">
        <v>1</v>
      </c>
      <c r="G40" s="831">
        <v>355</v>
      </c>
      <c r="H40" s="831"/>
      <c r="I40" s="831">
        <v>355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4844</v>
      </c>
      <c r="B41" s="822" t="s">
        <v>4790</v>
      </c>
      <c r="C41" s="822" t="s">
        <v>4734</v>
      </c>
      <c r="D41" s="822" t="s">
        <v>4735</v>
      </c>
      <c r="E41" s="822" t="s">
        <v>4736</v>
      </c>
      <c r="F41" s="831"/>
      <c r="G41" s="831"/>
      <c r="H41" s="831"/>
      <c r="I41" s="831"/>
      <c r="J41" s="831">
        <v>1</v>
      </c>
      <c r="K41" s="831">
        <v>38</v>
      </c>
      <c r="L41" s="831">
        <v>1</v>
      </c>
      <c r="M41" s="831">
        <v>38</v>
      </c>
      <c r="N41" s="831"/>
      <c r="O41" s="831"/>
      <c r="P41" s="827"/>
      <c r="Q41" s="832"/>
    </row>
    <row r="42" spans="1:17" ht="14.45" customHeight="1" x14ac:dyDescent="0.2">
      <c r="A42" s="821" t="s">
        <v>4845</v>
      </c>
      <c r="B42" s="822" t="s">
        <v>4164</v>
      </c>
      <c r="C42" s="822" t="s">
        <v>4734</v>
      </c>
      <c r="D42" s="822" t="s">
        <v>4735</v>
      </c>
      <c r="E42" s="822" t="s">
        <v>4736</v>
      </c>
      <c r="F42" s="831">
        <v>1</v>
      </c>
      <c r="G42" s="831">
        <v>37</v>
      </c>
      <c r="H42" s="831"/>
      <c r="I42" s="831">
        <v>37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4845</v>
      </c>
      <c r="B43" s="822" t="s">
        <v>4790</v>
      </c>
      <c r="C43" s="822" t="s">
        <v>4734</v>
      </c>
      <c r="D43" s="822" t="s">
        <v>4735</v>
      </c>
      <c r="E43" s="822" t="s">
        <v>4736</v>
      </c>
      <c r="F43" s="831">
        <v>2</v>
      </c>
      <c r="G43" s="831">
        <v>74</v>
      </c>
      <c r="H43" s="831">
        <v>0.38947368421052631</v>
      </c>
      <c r="I43" s="831">
        <v>37</v>
      </c>
      <c r="J43" s="831">
        <v>5</v>
      </c>
      <c r="K43" s="831">
        <v>190</v>
      </c>
      <c r="L43" s="831">
        <v>1</v>
      </c>
      <c r="M43" s="831">
        <v>38</v>
      </c>
      <c r="N43" s="831"/>
      <c r="O43" s="831"/>
      <c r="P43" s="827"/>
      <c r="Q43" s="832"/>
    </row>
    <row r="44" spans="1:17" ht="14.45" customHeight="1" x14ac:dyDescent="0.2">
      <c r="A44" s="821" t="s">
        <v>4845</v>
      </c>
      <c r="B44" s="822" t="s">
        <v>4790</v>
      </c>
      <c r="C44" s="822" t="s">
        <v>4734</v>
      </c>
      <c r="D44" s="822" t="s">
        <v>4770</v>
      </c>
      <c r="E44" s="822" t="s">
        <v>4771</v>
      </c>
      <c r="F44" s="831">
        <v>22</v>
      </c>
      <c r="G44" s="831">
        <v>7810</v>
      </c>
      <c r="H44" s="831"/>
      <c r="I44" s="831">
        <v>355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4846</v>
      </c>
      <c r="B45" s="822" t="s">
        <v>4164</v>
      </c>
      <c r="C45" s="822" t="s">
        <v>4734</v>
      </c>
      <c r="D45" s="822" t="s">
        <v>4735</v>
      </c>
      <c r="E45" s="822" t="s">
        <v>4736</v>
      </c>
      <c r="F45" s="831">
        <v>3</v>
      </c>
      <c r="G45" s="831">
        <v>111</v>
      </c>
      <c r="H45" s="831"/>
      <c r="I45" s="831">
        <v>37</v>
      </c>
      <c r="J45" s="831"/>
      <c r="K45" s="831"/>
      <c r="L45" s="831"/>
      <c r="M45" s="831"/>
      <c r="N45" s="831">
        <v>2</v>
      </c>
      <c r="O45" s="831">
        <v>76</v>
      </c>
      <c r="P45" s="827"/>
      <c r="Q45" s="832">
        <v>38</v>
      </c>
    </row>
    <row r="46" spans="1:17" ht="14.45" customHeight="1" x14ac:dyDescent="0.2">
      <c r="A46" s="821" t="s">
        <v>4846</v>
      </c>
      <c r="B46" s="822" t="s">
        <v>4164</v>
      </c>
      <c r="C46" s="822" t="s">
        <v>4734</v>
      </c>
      <c r="D46" s="822" t="s">
        <v>4766</v>
      </c>
      <c r="E46" s="822" t="s">
        <v>4767</v>
      </c>
      <c r="F46" s="831">
        <v>1</v>
      </c>
      <c r="G46" s="831">
        <v>471</v>
      </c>
      <c r="H46" s="831"/>
      <c r="I46" s="831">
        <v>471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4846</v>
      </c>
      <c r="B47" s="822" t="s">
        <v>4790</v>
      </c>
      <c r="C47" s="822" t="s">
        <v>4734</v>
      </c>
      <c r="D47" s="822" t="s">
        <v>4735</v>
      </c>
      <c r="E47" s="822" t="s">
        <v>4736</v>
      </c>
      <c r="F47" s="831">
        <v>36</v>
      </c>
      <c r="G47" s="831">
        <v>1332</v>
      </c>
      <c r="H47" s="831">
        <v>1.168421052631579</v>
      </c>
      <c r="I47" s="831">
        <v>37</v>
      </c>
      <c r="J47" s="831">
        <v>30</v>
      </c>
      <c r="K47" s="831">
        <v>1140</v>
      </c>
      <c r="L47" s="831">
        <v>1</v>
      </c>
      <c r="M47" s="831">
        <v>38</v>
      </c>
      <c r="N47" s="831">
        <v>7</v>
      </c>
      <c r="O47" s="831">
        <v>266</v>
      </c>
      <c r="P47" s="827">
        <v>0.23333333333333334</v>
      </c>
      <c r="Q47" s="832">
        <v>38</v>
      </c>
    </row>
    <row r="48" spans="1:17" ht="14.45" customHeight="1" x14ac:dyDescent="0.2">
      <c r="A48" s="821" t="s">
        <v>4846</v>
      </c>
      <c r="B48" s="822" t="s">
        <v>4790</v>
      </c>
      <c r="C48" s="822" t="s">
        <v>4734</v>
      </c>
      <c r="D48" s="822" t="s">
        <v>4770</v>
      </c>
      <c r="E48" s="822" t="s">
        <v>4771</v>
      </c>
      <c r="F48" s="831">
        <v>111</v>
      </c>
      <c r="G48" s="831">
        <v>39405</v>
      </c>
      <c r="H48" s="831"/>
      <c r="I48" s="831">
        <v>355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4846</v>
      </c>
      <c r="B49" s="822" t="s">
        <v>4790</v>
      </c>
      <c r="C49" s="822" t="s">
        <v>4734</v>
      </c>
      <c r="D49" s="822" t="s">
        <v>4788</v>
      </c>
      <c r="E49" s="822" t="s">
        <v>4789</v>
      </c>
      <c r="F49" s="831"/>
      <c r="G49" s="831"/>
      <c r="H49" s="831"/>
      <c r="I49" s="831"/>
      <c r="J49" s="831">
        <v>1</v>
      </c>
      <c r="K49" s="831">
        <v>179</v>
      </c>
      <c r="L49" s="831">
        <v>1</v>
      </c>
      <c r="M49" s="831">
        <v>179</v>
      </c>
      <c r="N49" s="831"/>
      <c r="O49" s="831"/>
      <c r="P49" s="827"/>
      <c r="Q49" s="832"/>
    </row>
    <row r="50" spans="1:17" ht="14.45" customHeight="1" x14ac:dyDescent="0.2">
      <c r="A50" s="821" t="s">
        <v>4847</v>
      </c>
      <c r="B50" s="822" t="s">
        <v>4164</v>
      </c>
      <c r="C50" s="822" t="s">
        <v>4734</v>
      </c>
      <c r="D50" s="822" t="s">
        <v>4735</v>
      </c>
      <c r="E50" s="822" t="s">
        <v>4736</v>
      </c>
      <c r="F50" s="831">
        <v>1</v>
      </c>
      <c r="G50" s="831">
        <v>37</v>
      </c>
      <c r="H50" s="831"/>
      <c r="I50" s="831">
        <v>37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4847</v>
      </c>
      <c r="B51" s="822" t="s">
        <v>4790</v>
      </c>
      <c r="C51" s="822" t="s">
        <v>4734</v>
      </c>
      <c r="D51" s="822" t="s">
        <v>4735</v>
      </c>
      <c r="E51" s="822" t="s">
        <v>4736</v>
      </c>
      <c r="F51" s="831"/>
      <c r="G51" s="831"/>
      <c r="H51" s="831"/>
      <c r="I51" s="831"/>
      <c r="J51" s="831">
        <v>1</v>
      </c>
      <c r="K51" s="831">
        <v>38</v>
      </c>
      <c r="L51" s="831">
        <v>1</v>
      </c>
      <c r="M51" s="831">
        <v>38</v>
      </c>
      <c r="N51" s="831"/>
      <c r="O51" s="831"/>
      <c r="P51" s="827"/>
      <c r="Q51" s="832"/>
    </row>
    <row r="52" spans="1:17" ht="14.45" customHeight="1" x14ac:dyDescent="0.2">
      <c r="A52" s="821" t="s">
        <v>4847</v>
      </c>
      <c r="B52" s="822" t="s">
        <v>4790</v>
      </c>
      <c r="C52" s="822" t="s">
        <v>4734</v>
      </c>
      <c r="D52" s="822" t="s">
        <v>4770</v>
      </c>
      <c r="E52" s="822" t="s">
        <v>4771</v>
      </c>
      <c r="F52" s="831">
        <v>2</v>
      </c>
      <c r="G52" s="831">
        <v>710</v>
      </c>
      <c r="H52" s="831"/>
      <c r="I52" s="831">
        <v>355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4848</v>
      </c>
      <c r="B53" s="822" t="s">
        <v>4790</v>
      </c>
      <c r="C53" s="822" t="s">
        <v>4734</v>
      </c>
      <c r="D53" s="822" t="s">
        <v>4735</v>
      </c>
      <c r="E53" s="822" t="s">
        <v>4736</v>
      </c>
      <c r="F53" s="831">
        <v>2</v>
      </c>
      <c r="G53" s="831">
        <v>74</v>
      </c>
      <c r="H53" s="831">
        <v>1.9473684210526316</v>
      </c>
      <c r="I53" s="831">
        <v>37</v>
      </c>
      <c r="J53" s="831">
        <v>1</v>
      </c>
      <c r="K53" s="831">
        <v>38</v>
      </c>
      <c r="L53" s="831">
        <v>1</v>
      </c>
      <c r="M53" s="831">
        <v>38</v>
      </c>
      <c r="N53" s="831"/>
      <c r="O53" s="831"/>
      <c r="P53" s="827"/>
      <c r="Q53" s="832"/>
    </row>
    <row r="54" spans="1:17" ht="14.45" customHeight="1" x14ac:dyDescent="0.2">
      <c r="A54" s="821" t="s">
        <v>4848</v>
      </c>
      <c r="B54" s="822" t="s">
        <v>4790</v>
      </c>
      <c r="C54" s="822" t="s">
        <v>4734</v>
      </c>
      <c r="D54" s="822" t="s">
        <v>4770</v>
      </c>
      <c r="E54" s="822" t="s">
        <v>4771</v>
      </c>
      <c r="F54" s="831">
        <v>6</v>
      </c>
      <c r="G54" s="831">
        <v>2130</v>
      </c>
      <c r="H54" s="831"/>
      <c r="I54" s="831">
        <v>355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4849</v>
      </c>
      <c r="B55" s="822" t="s">
        <v>4790</v>
      </c>
      <c r="C55" s="822" t="s">
        <v>4734</v>
      </c>
      <c r="D55" s="822" t="s">
        <v>4735</v>
      </c>
      <c r="E55" s="822" t="s">
        <v>4736</v>
      </c>
      <c r="F55" s="831">
        <v>3</v>
      </c>
      <c r="G55" s="831">
        <v>111</v>
      </c>
      <c r="H55" s="831">
        <v>2.9210526315789473</v>
      </c>
      <c r="I55" s="831">
        <v>37</v>
      </c>
      <c r="J55" s="831">
        <v>1</v>
      </c>
      <c r="K55" s="831">
        <v>38</v>
      </c>
      <c r="L55" s="831">
        <v>1</v>
      </c>
      <c r="M55" s="831">
        <v>38</v>
      </c>
      <c r="N55" s="831"/>
      <c r="O55" s="831"/>
      <c r="P55" s="827"/>
      <c r="Q55" s="832"/>
    </row>
    <row r="56" spans="1:17" ht="14.45" customHeight="1" x14ac:dyDescent="0.2">
      <c r="A56" s="821" t="s">
        <v>4849</v>
      </c>
      <c r="B56" s="822" t="s">
        <v>4790</v>
      </c>
      <c r="C56" s="822" t="s">
        <v>4734</v>
      </c>
      <c r="D56" s="822" t="s">
        <v>4770</v>
      </c>
      <c r="E56" s="822" t="s">
        <v>4771</v>
      </c>
      <c r="F56" s="831">
        <v>4</v>
      </c>
      <c r="G56" s="831">
        <v>1420</v>
      </c>
      <c r="H56" s="831"/>
      <c r="I56" s="831">
        <v>355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4850</v>
      </c>
      <c r="B57" s="822" t="s">
        <v>4790</v>
      </c>
      <c r="C57" s="822" t="s">
        <v>4734</v>
      </c>
      <c r="D57" s="822" t="s">
        <v>4770</v>
      </c>
      <c r="E57" s="822" t="s">
        <v>4771</v>
      </c>
      <c r="F57" s="831">
        <v>1</v>
      </c>
      <c r="G57" s="831">
        <v>355</v>
      </c>
      <c r="H57" s="831"/>
      <c r="I57" s="831">
        <v>355</v>
      </c>
      <c r="J57" s="831"/>
      <c r="K57" s="831"/>
      <c r="L57" s="831"/>
      <c r="M57" s="831"/>
      <c r="N57" s="831"/>
      <c r="O57" s="831"/>
      <c r="P57" s="827"/>
      <c r="Q57" s="832"/>
    </row>
    <row r="58" spans="1:17" ht="14.45" customHeight="1" x14ac:dyDescent="0.2">
      <c r="A58" s="821" t="s">
        <v>4851</v>
      </c>
      <c r="B58" s="822" t="s">
        <v>4790</v>
      </c>
      <c r="C58" s="822" t="s">
        <v>4734</v>
      </c>
      <c r="D58" s="822" t="s">
        <v>4735</v>
      </c>
      <c r="E58" s="822" t="s">
        <v>4736</v>
      </c>
      <c r="F58" s="831">
        <v>1</v>
      </c>
      <c r="G58" s="831">
        <v>37</v>
      </c>
      <c r="H58" s="831">
        <v>0.97368421052631582</v>
      </c>
      <c r="I58" s="831">
        <v>37</v>
      </c>
      <c r="J58" s="831">
        <v>1</v>
      </c>
      <c r="K58" s="831">
        <v>38</v>
      </c>
      <c r="L58" s="831">
        <v>1</v>
      </c>
      <c r="M58" s="831">
        <v>38</v>
      </c>
      <c r="N58" s="831"/>
      <c r="O58" s="831"/>
      <c r="P58" s="827"/>
      <c r="Q58" s="832"/>
    </row>
    <row r="59" spans="1:17" ht="14.45" customHeight="1" x14ac:dyDescent="0.2">
      <c r="A59" s="821" t="s">
        <v>4851</v>
      </c>
      <c r="B59" s="822" t="s">
        <v>4790</v>
      </c>
      <c r="C59" s="822" t="s">
        <v>4734</v>
      </c>
      <c r="D59" s="822" t="s">
        <v>4770</v>
      </c>
      <c r="E59" s="822" t="s">
        <v>4771</v>
      </c>
      <c r="F59" s="831">
        <v>3</v>
      </c>
      <c r="G59" s="831">
        <v>1065</v>
      </c>
      <c r="H59" s="831"/>
      <c r="I59" s="831">
        <v>355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554</v>
      </c>
      <c r="B60" s="822" t="s">
        <v>4164</v>
      </c>
      <c r="C60" s="822" t="s">
        <v>4734</v>
      </c>
      <c r="D60" s="822" t="s">
        <v>4735</v>
      </c>
      <c r="E60" s="822" t="s">
        <v>4736</v>
      </c>
      <c r="F60" s="831">
        <v>2</v>
      </c>
      <c r="G60" s="831">
        <v>74</v>
      </c>
      <c r="H60" s="831">
        <v>1.9473684210526316</v>
      </c>
      <c r="I60" s="831">
        <v>37</v>
      </c>
      <c r="J60" s="831">
        <v>1</v>
      </c>
      <c r="K60" s="831">
        <v>38</v>
      </c>
      <c r="L60" s="831">
        <v>1</v>
      </c>
      <c r="M60" s="831">
        <v>38</v>
      </c>
      <c r="N60" s="831">
        <v>7</v>
      </c>
      <c r="O60" s="831">
        <v>266</v>
      </c>
      <c r="P60" s="827">
        <v>7</v>
      </c>
      <c r="Q60" s="832">
        <v>38</v>
      </c>
    </row>
    <row r="61" spans="1:17" ht="14.45" customHeight="1" x14ac:dyDescent="0.2">
      <c r="A61" s="821" t="s">
        <v>554</v>
      </c>
      <c r="B61" s="822" t="s">
        <v>4790</v>
      </c>
      <c r="C61" s="822" t="s">
        <v>4734</v>
      </c>
      <c r="D61" s="822" t="s">
        <v>4735</v>
      </c>
      <c r="E61" s="822" t="s">
        <v>4736</v>
      </c>
      <c r="F61" s="831">
        <v>7</v>
      </c>
      <c r="G61" s="831">
        <v>259</v>
      </c>
      <c r="H61" s="831">
        <v>1.1359649122807018</v>
      </c>
      <c r="I61" s="831">
        <v>37</v>
      </c>
      <c r="J61" s="831">
        <v>6</v>
      </c>
      <c r="K61" s="831">
        <v>228</v>
      </c>
      <c r="L61" s="831">
        <v>1</v>
      </c>
      <c r="M61" s="831">
        <v>38</v>
      </c>
      <c r="N61" s="831">
        <v>13</v>
      </c>
      <c r="O61" s="831">
        <v>494</v>
      </c>
      <c r="P61" s="827">
        <v>2.1666666666666665</v>
      </c>
      <c r="Q61" s="832">
        <v>38</v>
      </c>
    </row>
    <row r="62" spans="1:17" ht="14.45" customHeight="1" x14ac:dyDescent="0.2">
      <c r="A62" s="821" t="s">
        <v>554</v>
      </c>
      <c r="B62" s="822" t="s">
        <v>4733</v>
      </c>
      <c r="C62" s="822" t="s">
        <v>4739</v>
      </c>
      <c r="D62" s="822" t="s">
        <v>4852</v>
      </c>
      <c r="E62" s="822" t="s">
        <v>4853</v>
      </c>
      <c r="F62" s="831">
        <v>28.8</v>
      </c>
      <c r="G62" s="831">
        <v>12346.01</v>
      </c>
      <c r="H62" s="831">
        <v>7.6047984231112755</v>
      </c>
      <c r="I62" s="831">
        <v>428.68090277777776</v>
      </c>
      <c r="J62" s="831">
        <v>4.4000000000000004</v>
      </c>
      <c r="K62" s="831">
        <v>1623.45</v>
      </c>
      <c r="L62" s="831">
        <v>1</v>
      </c>
      <c r="M62" s="831">
        <v>368.96590909090907</v>
      </c>
      <c r="N62" s="831">
        <v>7.1</v>
      </c>
      <c r="O62" s="831">
        <v>2867.1099999999997</v>
      </c>
      <c r="P62" s="827">
        <v>1.7660599340909788</v>
      </c>
      <c r="Q62" s="832">
        <v>403.81830985915491</v>
      </c>
    </row>
    <row r="63" spans="1:17" ht="14.45" customHeight="1" x14ac:dyDescent="0.2">
      <c r="A63" s="821" t="s">
        <v>554</v>
      </c>
      <c r="B63" s="822" t="s">
        <v>4733</v>
      </c>
      <c r="C63" s="822" t="s">
        <v>4739</v>
      </c>
      <c r="D63" s="822" t="s">
        <v>4854</v>
      </c>
      <c r="E63" s="822" t="s">
        <v>700</v>
      </c>
      <c r="F63" s="831">
        <v>26.6</v>
      </c>
      <c r="G63" s="831">
        <v>7933.76</v>
      </c>
      <c r="H63" s="831">
        <v>14.15731620271235</v>
      </c>
      <c r="I63" s="831">
        <v>298.26165413533835</v>
      </c>
      <c r="J63" s="831">
        <v>1.8</v>
      </c>
      <c r="K63" s="831">
        <v>560.4</v>
      </c>
      <c r="L63" s="831">
        <v>1</v>
      </c>
      <c r="M63" s="831">
        <v>311.33333333333331</v>
      </c>
      <c r="N63" s="831">
        <v>0.6</v>
      </c>
      <c r="O63" s="831">
        <v>186.81</v>
      </c>
      <c r="P63" s="827">
        <v>0.33335117773019274</v>
      </c>
      <c r="Q63" s="832">
        <v>311.35000000000002</v>
      </c>
    </row>
    <row r="64" spans="1:17" ht="14.45" customHeight="1" x14ac:dyDescent="0.2">
      <c r="A64" s="821" t="s">
        <v>554</v>
      </c>
      <c r="B64" s="822" t="s">
        <v>4733</v>
      </c>
      <c r="C64" s="822" t="s">
        <v>4739</v>
      </c>
      <c r="D64" s="822" t="s">
        <v>4855</v>
      </c>
      <c r="E64" s="822" t="s">
        <v>804</v>
      </c>
      <c r="F64" s="831"/>
      <c r="G64" s="831"/>
      <c r="H64" s="831"/>
      <c r="I64" s="831"/>
      <c r="J64" s="831"/>
      <c r="K64" s="831"/>
      <c r="L64" s="831"/>
      <c r="M64" s="831"/>
      <c r="N64" s="831">
        <v>1</v>
      </c>
      <c r="O64" s="831">
        <v>690.48</v>
      </c>
      <c r="P64" s="827"/>
      <c r="Q64" s="832">
        <v>690.48</v>
      </c>
    </row>
    <row r="65" spans="1:17" ht="14.45" customHeight="1" x14ac:dyDescent="0.2">
      <c r="A65" s="821" t="s">
        <v>554</v>
      </c>
      <c r="B65" s="822" t="s">
        <v>4733</v>
      </c>
      <c r="C65" s="822" t="s">
        <v>4739</v>
      </c>
      <c r="D65" s="822" t="s">
        <v>4856</v>
      </c>
      <c r="E65" s="822" t="s">
        <v>1772</v>
      </c>
      <c r="F65" s="831">
        <v>106</v>
      </c>
      <c r="G65" s="831">
        <v>6190.4</v>
      </c>
      <c r="H65" s="831">
        <v>32.656678624182312</v>
      </c>
      <c r="I65" s="831">
        <v>58.4</v>
      </c>
      <c r="J65" s="831">
        <v>7</v>
      </c>
      <c r="K65" s="831">
        <v>189.56</v>
      </c>
      <c r="L65" s="831">
        <v>1</v>
      </c>
      <c r="M65" s="831">
        <v>27.080000000000002</v>
      </c>
      <c r="N65" s="831"/>
      <c r="O65" s="831"/>
      <c r="P65" s="827"/>
      <c r="Q65" s="832"/>
    </row>
    <row r="66" spans="1:17" ht="14.45" customHeight="1" x14ac:dyDescent="0.2">
      <c r="A66" s="821" t="s">
        <v>554</v>
      </c>
      <c r="B66" s="822" t="s">
        <v>4733</v>
      </c>
      <c r="C66" s="822" t="s">
        <v>4739</v>
      </c>
      <c r="D66" s="822" t="s">
        <v>4857</v>
      </c>
      <c r="E66" s="822"/>
      <c r="F66" s="831"/>
      <c r="G66" s="831"/>
      <c r="H66" s="831"/>
      <c r="I66" s="831"/>
      <c r="J66" s="831">
        <v>0.70000000000000007</v>
      </c>
      <c r="K66" s="831">
        <v>484.6</v>
      </c>
      <c r="L66" s="831">
        <v>1</v>
      </c>
      <c r="M66" s="831">
        <v>692.28571428571422</v>
      </c>
      <c r="N66" s="831"/>
      <c r="O66" s="831"/>
      <c r="P66" s="827"/>
      <c r="Q66" s="832"/>
    </row>
    <row r="67" spans="1:17" ht="14.45" customHeight="1" x14ac:dyDescent="0.2">
      <c r="A67" s="821" t="s">
        <v>554</v>
      </c>
      <c r="B67" s="822" t="s">
        <v>4733</v>
      </c>
      <c r="C67" s="822" t="s">
        <v>4739</v>
      </c>
      <c r="D67" s="822" t="s">
        <v>4857</v>
      </c>
      <c r="E67" s="822" t="s">
        <v>4858</v>
      </c>
      <c r="F67" s="831">
        <v>7.1</v>
      </c>
      <c r="G67" s="831">
        <v>4915.08</v>
      </c>
      <c r="H67" s="831"/>
      <c r="I67" s="831">
        <v>692.26478873239444</v>
      </c>
      <c r="J67" s="831"/>
      <c r="K67" s="831"/>
      <c r="L67" s="831"/>
      <c r="M67" s="831"/>
      <c r="N67" s="831"/>
      <c r="O67" s="831"/>
      <c r="P67" s="827"/>
      <c r="Q67" s="832"/>
    </row>
    <row r="68" spans="1:17" ht="14.45" customHeight="1" x14ac:dyDescent="0.2">
      <c r="A68" s="821" t="s">
        <v>554</v>
      </c>
      <c r="B68" s="822" t="s">
        <v>4733</v>
      </c>
      <c r="C68" s="822" t="s">
        <v>4739</v>
      </c>
      <c r="D68" s="822" t="s">
        <v>4859</v>
      </c>
      <c r="E68" s="822" t="s">
        <v>2551</v>
      </c>
      <c r="F68" s="831">
        <v>7.4</v>
      </c>
      <c r="G68" s="831">
        <v>88899.16</v>
      </c>
      <c r="H68" s="831"/>
      <c r="I68" s="831">
        <v>12013.4</v>
      </c>
      <c r="J68" s="831"/>
      <c r="K68" s="831"/>
      <c r="L68" s="831"/>
      <c r="M68" s="831"/>
      <c r="N68" s="831">
        <v>8.3999999999999986</v>
      </c>
      <c r="O68" s="831">
        <v>18797.030000000002</v>
      </c>
      <c r="P68" s="827"/>
      <c r="Q68" s="832">
        <v>2237.7416666666672</v>
      </c>
    </row>
    <row r="69" spans="1:17" ht="14.45" customHeight="1" x14ac:dyDescent="0.2">
      <c r="A69" s="821" t="s">
        <v>554</v>
      </c>
      <c r="B69" s="822" t="s">
        <v>4733</v>
      </c>
      <c r="C69" s="822" t="s">
        <v>4739</v>
      </c>
      <c r="D69" s="822" t="s">
        <v>4860</v>
      </c>
      <c r="E69" s="822" t="s">
        <v>2569</v>
      </c>
      <c r="F69" s="831">
        <v>1.2</v>
      </c>
      <c r="G69" s="831">
        <v>470.16</v>
      </c>
      <c r="H69" s="831">
        <v>0.35590410513008791</v>
      </c>
      <c r="I69" s="831">
        <v>391.8</v>
      </c>
      <c r="J69" s="831">
        <v>5.3</v>
      </c>
      <c r="K69" s="831">
        <v>1321.03</v>
      </c>
      <c r="L69" s="831">
        <v>1</v>
      </c>
      <c r="M69" s="831">
        <v>249.25094339622643</v>
      </c>
      <c r="N69" s="831">
        <v>3.2</v>
      </c>
      <c r="O69" s="831">
        <v>627.29999999999995</v>
      </c>
      <c r="P69" s="827">
        <v>0.47485674057364324</v>
      </c>
      <c r="Q69" s="832">
        <v>196.03124999999997</v>
      </c>
    </row>
    <row r="70" spans="1:17" ht="14.45" customHeight="1" x14ac:dyDescent="0.2">
      <c r="A70" s="821" t="s">
        <v>554</v>
      </c>
      <c r="B70" s="822" t="s">
        <v>4733</v>
      </c>
      <c r="C70" s="822" t="s">
        <v>4739</v>
      </c>
      <c r="D70" s="822" t="s">
        <v>4861</v>
      </c>
      <c r="E70" s="822" t="s">
        <v>2617</v>
      </c>
      <c r="F70" s="831"/>
      <c r="G70" s="831"/>
      <c r="H70" s="831"/>
      <c r="I70" s="831"/>
      <c r="J70" s="831">
        <v>1</v>
      </c>
      <c r="K70" s="831">
        <v>42.88</v>
      </c>
      <c r="L70" s="831">
        <v>1</v>
      </c>
      <c r="M70" s="831">
        <v>42.88</v>
      </c>
      <c r="N70" s="831"/>
      <c r="O70" s="831"/>
      <c r="P70" s="827"/>
      <c r="Q70" s="832"/>
    </row>
    <row r="71" spans="1:17" ht="14.45" customHeight="1" x14ac:dyDescent="0.2">
      <c r="A71" s="821" t="s">
        <v>554</v>
      </c>
      <c r="B71" s="822" t="s">
        <v>4733</v>
      </c>
      <c r="C71" s="822" t="s">
        <v>4739</v>
      </c>
      <c r="D71" s="822" t="s">
        <v>4862</v>
      </c>
      <c r="E71" s="822"/>
      <c r="F71" s="831"/>
      <c r="G71" s="831"/>
      <c r="H71" s="831"/>
      <c r="I71" s="831"/>
      <c r="J71" s="831">
        <v>55</v>
      </c>
      <c r="K71" s="831">
        <v>4114.55</v>
      </c>
      <c r="L71" s="831">
        <v>1</v>
      </c>
      <c r="M71" s="831">
        <v>74.81</v>
      </c>
      <c r="N71" s="831"/>
      <c r="O71" s="831"/>
      <c r="P71" s="827"/>
      <c r="Q71" s="832"/>
    </row>
    <row r="72" spans="1:17" ht="14.45" customHeight="1" x14ac:dyDescent="0.2">
      <c r="A72" s="821" t="s">
        <v>554</v>
      </c>
      <c r="B72" s="822" t="s">
        <v>4733</v>
      </c>
      <c r="C72" s="822" t="s">
        <v>4739</v>
      </c>
      <c r="D72" s="822" t="s">
        <v>4862</v>
      </c>
      <c r="E72" s="822" t="s">
        <v>3136</v>
      </c>
      <c r="F72" s="831">
        <v>32</v>
      </c>
      <c r="G72" s="831">
        <v>2471.04</v>
      </c>
      <c r="H72" s="831">
        <v>1.1796742223155805</v>
      </c>
      <c r="I72" s="831">
        <v>77.22</v>
      </c>
      <c r="J72" s="831">
        <v>28</v>
      </c>
      <c r="K72" s="831">
        <v>2094.6799999999998</v>
      </c>
      <c r="L72" s="831">
        <v>1</v>
      </c>
      <c r="M72" s="831">
        <v>74.809999999999988</v>
      </c>
      <c r="N72" s="831"/>
      <c r="O72" s="831"/>
      <c r="P72" s="827"/>
      <c r="Q72" s="832"/>
    </row>
    <row r="73" spans="1:17" ht="14.45" customHeight="1" x14ac:dyDescent="0.2">
      <c r="A73" s="821" t="s">
        <v>554</v>
      </c>
      <c r="B73" s="822" t="s">
        <v>4733</v>
      </c>
      <c r="C73" s="822" t="s">
        <v>4739</v>
      </c>
      <c r="D73" s="822" t="s">
        <v>4863</v>
      </c>
      <c r="E73" s="822" t="s">
        <v>4864</v>
      </c>
      <c r="F73" s="831">
        <v>132.9</v>
      </c>
      <c r="G73" s="831">
        <v>31725.22</v>
      </c>
      <c r="H73" s="831">
        <v>1.0021875810471137</v>
      </c>
      <c r="I73" s="831">
        <v>238.71497366440934</v>
      </c>
      <c r="J73" s="831">
        <v>171.39999999999998</v>
      </c>
      <c r="K73" s="831">
        <v>31655.97</v>
      </c>
      <c r="L73" s="831">
        <v>1</v>
      </c>
      <c r="M73" s="831">
        <v>184.69060676779466</v>
      </c>
      <c r="N73" s="831">
        <v>84.600000000000009</v>
      </c>
      <c r="O73" s="831">
        <v>17253.670000000002</v>
      </c>
      <c r="P73" s="827">
        <v>0.54503684455096468</v>
      </c>
      <c r="Q73" s="832">
        <v>203.94408983451538</v>
      </c>
    </row>
    <row r="74" spans="1:17" ht="14.45" customHeight="1" x14ac:dyDescent="0.2">
      <c r="A74" s="821" t="s">
        <v>554</v>
      </c>
      <c r="B74" s="822" t="s">
        <v>4733</v>
      </c>
      <c r="C74" s="822" t="s">
        <v>4739</v>
      </c>
      <c r="D74" s="822" t="s">
        <v>4865</v>
      </c>
      <c r="E74" s="822" t="s">
        <v>4866</v>
      </c>
      <c r="F74" s="831"/>
      <c r="G74" s="831"/>
      <c r="H74" s="831"/>
      <c r="I74" s="831"/>
      <c r="J74" s="831">
        <v>103</v>
      </c>
      <c r="K74" s="831">
        <v>6772.25</v>
      </c>
      <c r="L74" s="831">
        <v>1</v>
      </c>
      <c r="M74" s="831">
        <v>65.75</v>
      </c>
      <c r="N74" s="831">
        <v>20</v>
      </c>
      <c r="O74" s="831">
        <v>589.4</v>
      </c>
      <c r="P74" s="827">
        <v>8.7031636457602715E-2</v>
      </c>
      <c r="Q74" s="832">
        <v>29.47</v>
      </c>
    </row>
    <row r="75" spans="1:17" ht="14.45" customHeight="1" x14ac:dyDescent="0.2">
      <c r="A75" s="821" t="s">
        <v>554</v>
      </c>
      <c r="B75" s="822" t="s">
        <v>4733</v>
      </c>
      <c r="C75" s="822" t="s">
        <v>4739</v>
      </c>
      <c r="D75" s="822" t="s">
        <v>4867</v>
      </c>
      <c r="E75" s="822" t="s">
        <v>4866</v>
      </c>
      <c r="F75" s="831"/>
      <c r="G75" s="831"/>
      <c r="H75" s="831"/>
      <c r="I75" s="831"/>
      <c r="J75" s="831">
        <v>50</v>
      </c>
      <c r="K75" s="831">
        <v>6574</v>
      </c>
      <c r="L75" s="831">
        <v>1</v>
      </c>
      <c r="M75" s="831">
        <v>131.47999999999999</v>
      </c>
      <c r="N75" s="831">
        <v>83</v>
      </c>
      <c r="O75" s="831">
        <v>4891.1900000000005</v>
      </c>
      <c r="P75" s="827">
        <v>0.74402038332826292</v>
      </c>
      <c r="Q75" s="832">
        <v>58.930000000000007</v>
      </c>
    </row>
    <row r="76" spans="1:17" ht="14.45" customHeight="1" x14ac:dyDescent="0.2">
      <c r="A76" s="821" t="s">
        <v>554</v>
      </c>
      <c r="B76" s="822" t="s">
        <v>4733</v>
      </c>
      <c r="C76" s="822" t="s">
        <v>4739</v>
      </c>
      <c r="D76" s="822" t="s">
        <v>4868</v>
      </c>
      <c r="E76" s="822" t="s">
        <v>4869</v>
      </c>
      <c r="F76" s="831">
        <v>0.9</v>
      </c>
      <c r="G76" s="831">
        <v>386.28</v>
      </c>
      <c r="H76" s="831"/>
      <c r="I76" s="831">
        <v>429.19999999999993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554</v>
      </c>
      <c r="B77" s="822" t="s">
        <v>4733</v>
      </c>
      <c r="C77" s="822" t="s">
        <v>4739</v>
      </c>
      <c r="D77" s="822" t="s">
        <v>4870</v>
      </c>
      <c r="E77" s="822"/>
      <c r="F77" s="831">
        <v>90</v>
      </c>
      <c r="G77" s="831">
        <v>5917.5</v>
      </c>
      <c r="H77" s="831"/>
      <c r="I77" s="831">
        <v>65.75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554</v>
      </c>
      <c r="B78" s="822" t="s">
        <v>4733</v>
      </c>
      <c r="C78" s="822" t="s">
        <v>4739</v>
      </c>
      <c r="D78" s="822" t="s">
        <v>4871</v>
      </c>
      <c r="E78" s="822" t="s">
        <v>4872</v>
      </c>
      <c r="F78" s="831">
        <v>56.7</v>
      </c>
      <c r="G78" s="831">
        <v>4348.3100000000004</v>
      </c>
      <c r="H78" s="831">
        <v>4.455783497971062</v>
      </c>
      <c r="I78" s="831">
        <v>76.689770723104061</v>
      </c>
      <c r="J78" s="831">
        <v>16.299999999999997</v>
      </c>
      <c r="K78" s="831">
        <v>975.88000000000011</v>
      </c>
      <c r="L78" s="831">
        <v>1</v>
      </c>
      <c r="M78" s="831">
        <v>59.869938650306764</v>
      </c>
      <c r="N78" s="831">
        <v>5.4</v>
      </c>
      <c r="O78" s="831">
        <v>319.68</v>
      </c>
      <c r="P78" s="827">
        <v>0.32758125999098248</v>
      </c>
      <c r="Q78" s="832">
        <v>59.199999999999996</v>
      </c>
    </row>
    <row r="79" spans="1:17" ht="14.45" customHeight="1" x14ac:dyDescent="0.2">
      <c r="A79" s="821" t="s">
        <v>554</v>
      </c>
      <c r="B79" s="822" t="s">
        <v>4733</v>
      </c>
      <c r="C79" s="822" t="s">
        <v>4739</v>
      </c>
      <c r="D79" s="822" t="s">
        <v>4873</v>
      </c>
      <c r="E79" s="822" t="s">
        <v>4874</v>
      </c>
      <c r="F79" s="831">
        <v>26</v>
      </c>
      <c r="G79" s="831">
        <v>1147.3800000000001</v>
      </c>
      <c r="H79" s="831"/>
      <c r="I79" s="831">
        <v>44.13</v>
      </c>
      <c r="J79" s="831"/>
      <c r="K79" s="831"/>
      <c r="L79" s="831"/>
      <c r="M79" s="831"/>
      <c r="N79" s="831"/>
      <c r="O79" s="831"/>
      <c r="P79" s="827"/>
      <c r="Q79" s="832"/>
    </row>
    <row r="80" spans="1:17" ht="14.45" customHeight="1" x14ac:dyDescent="0.2">
      <c r="A80" s="821" t="s">
        <v>554</v>
      </c>
      <c r="B80" s="822" t="s">
        <v>4733</v>
      </c>
      <c r="C80" s="822" t="s">
        <v>4739</v>
      </c>
      <c r="D80" s="822" t="s">
        <v>4875</v>
      </c>
      <c r="E80" s="822" t="s">
        <v>4876</v>
      </c>
      <c r="F80" s="831">
        <v>2.8500000000000005</v>
      </c>
      <c r="G80" s="831">
        <v>2111.6</v>
      </c>
      <c r="H80" s="831">
        <v>0.77132410150385544</v>
      </c>
      <c r="I80" s="831">
        <v>740.91228070175418</v>
      </c>
      <c r="J80" s="831">
        <v>3.95</v>
      </c>
      <c r="K80" s="831">
        <v>2737.63</v>
      </c>
      <c r="L80" s="831">
        <v>1</v>
      </c>
      <c r="M80" s="831">
        <v>693.07088607594937</v>
      </c>
      <c r="N80" s="831">
        <v>2.75</v>
      </c>
      <c r="O80" s="831">
        <v>1969.49</v>
      </c>
      <c r="P80" s="827">
        <v>0.71941423786267678</v>
      </c>
      <c r="Q80" s="832">
        <v>716.17818181818177</v>
      </c>
    </row>
    <row r="81" spans="1:17" ht="14.45" customHeight="1" x14ac:dyDescent="0.2">
      <c r="A81" s="821" t="s">
        <v>554</v>
      </c>
      <c r="B81" s="822" t="s">
        <v>4733</v>
      </c>
      <c r="C81" s="822" t="s">
        <v>4739</v>
      </c>
      <c r="D81" s="822" t="s">
        <v>4877</v>
      </c>
      <c r="E81" s="822" t="s">
        <v>4876</v>
      </c>
      <c r="F81" s="831">
        <v>0.85</v>
      </c>
      <c r="G81" s="831">
        <v>314.09999999999997</v>
      </c>
      <c r="H81" s="831"/>
      <c r="I81" s="831">
        <v>369.52941176470586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554</v>
      </c>
      <c r="B82" s="822" t="s">
        <v>4733</v>
      </c>
      <c r="C82" s="822" t="s">
        <v>4739</v>
      </c>
      <c r="D82" s="822" t="s">
        <v>4878</v>
      </c>
      <c r="E82" s="822" t="s">
        <v>4879</v>
      </c>
      <c r="F82" s="831">
        <v>7.9</v>
      </c>
      <c r="G82" s="831">
        <v>3529.54</v>
      </c>
      <c r="H82" s="831"/>
      <c r="I82" s="831">
        <v>446.7772151898734</v>
      </c>
      <c r="J82" s="831"/>
      <c r="K82" s="831"/>
      <c r="L82" s="831"/>
      <c r="M82" s="831"/>
      <c r="N82" s="831"/>
      <c r="O82" s="831"/>
      <c r="P82" s="827"/>
      <c r="Q82" s="832"/>
    </row>
    <row r="83" spans="1:17" ht="14.45" customHeight="1" x14ac:dyDescent="0.2">
      <c r="A83" s="821" t="s">
        <v>554</v>
      </c>
      <c r="B83" s="822" t="s">
        <v>4733</v>
      </c>
      <c r="C83" s="822" t="s">
        <v>4739</v>
      </c>
      <c r="D83" s="822" t="s">
        <v>4880</v>
      </c>
      <c r="E83" s="822" t="s">
        <v>4879</v>
      </c>
      <c r="F83" s="831">
        <v>4.2</v>
      </c>
      <c r="G83" s="831">
        <v>2623.8199999999997</v>
      </c>
      <c r="H83" s="831"/>
      <c r="I83" s="831">
        <v>624.7190476190475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554</v>
      </c>
      <c r="B84" s="822" t="s">
        <v>4733</v>
      </c>
      <c r="C84" s="822" t="s">
        <v>4739</v>
      </c>
      <c r="D84" s="822" t="s">
        <v>4881</v>
      </c>
      <c r="E84" s="822"/>
      <c r="F84" s="831">
        <v>19</v>
      </c>
      <c r="G84" s="831">
        <v>1757.31</v>
      </c>
      <c r="H84" s="831"/>
      <c r="I84" s="831">
        <v>92.49</v>
      </c>
      <c r="J84" s="831"/>
      <c r="K84" s="831"/>
      <c r="L84" s="831"/>
      <c r="M84" s="831"/>
      <c r="N84" s="831"/>
      <c r="O84" s="831"/>
      <c r="P84" s="827"/>
      <c r="Q84" s="832"/>
    </row>
    <row r="85" spans="1:17" ht="14.45" customHeight="1" x14ac:dyDescent="0.2">
      <c r="A85" s="821" t="s">
        <v>554</v>
      </c>
      <c r="B85" s="822" t="s">
        <v>4733</v>
      </c>
      <c r="C85" s="822" t="s">
        <v>4739</v>
      </c>
      <c r="D85" s="822" t="s">
        <v>4882</v>
      </c>
      <c r="E85" s="822" t="s">
        <v>4883</v>
      </c>
      <c r="F85" s="831">
        <v>1.3</v>
      </c>
      <c r="G85" s="831">
        <v>2121.44</v>
      </c>
      <c r="H85" s="831">
        <v>0.40624736692939928</v>
      </c>
      <c r="I85" s="831">
        <v>1631.876923076923</v>
      </c>
      <c r="J85" s="831">
        <v>3.2</v>
      </c>
      <c r="K85" s="831">
        <v>5222.04</v>
      </c>
      <c r="L85" s="831">
        <v>1</v>
      </c>
      <c r="M85" s="831">
        <v>1631.8874999999998</v>
      </c>
      <c r="N85" s="831"/>
      <c r="O85" s="831"/>
      <c r="P85" s="827"/>
      <c r="Q85" s="832"/>
    </row>
    <row r="86" spans="1:17" ht="14.45" customHeight="1" x14ac:dyDescent="0.2">
      <c r="A86" s="821" t="s">
        <v>554</v>
      </c>
      <c r="B86" s="822" t="s">
        <v>4733</v>
      </c>
      <c r="C86" s="822" t="s">
        <v>4739</v>
      </c>
      <c r="D86" s="822" t="s">
        <v>4884</v>
      </c>
      <c r="E86" s="822" t="s">
        <v>4885</v>
      </c>
      <c r="F86" s="831"/>
      <c r="G86" s="831"/>
      <c r="H86" s="831"/>
      <c r="I86" s="831"/>
      <c r="J86" s="831">
        <v>2</v>
      </c>
      <c r="K86" s="831">
        <v>4696.22</v>
      </c>
      <c r="L86" s="831">
        <v>1</v>
      </c>
      <c r="M86" s="831">
        <v>2348.11</v>
      </c>
      <c r="N86" s="831"/>
      <c r="O86" s="831"/>
      <c r="P86" s="827"/>
      <c r="Q86" s="832"/>
    </row>
    <row r="87" spans="1:17" ht="14.45" customHeight="1" x14ac:dyDescent="0.2">
      <c r="A87" s="821" t="s">
        <v>554</v>
      </c>
      <c r="B87" s="822" t="s">
        <v>4733</v>
      </c>
      <c r="C87" s="822" t="s">
        <v>4739</v>
      </c>
      <c r="D87" s="822" t="s">
        <v>4886</v>
      </c>
      <c r="E87" s="822" t="s">
        <v>4887</v>
      </c>
      <c r="F87" s="831">
        <v>25.5</v>
      </c>
      <c r="G87" s="831">
        <v>2794.8</v>
      </c>
      <c r="H87" s="831"/>
      <c r="I87" s="831">
        <v>109.60000000000001</v>
      </c>
      <c r="J87" s="831"/>
      <c r="K87" s="831"/>
      <c r="L87" s="831"/>
      <c r="M87" s="831"/>
      <c r="N87" s="831"/>
      <c r="O87" s="831"/>
      <c r="P87" s="827"/>
      <c r="Q87" s="832"/>
    </row>
    <row r="88" spans="1:17" ht="14.45" customHeight="1" x14ac:dyDescent="0.2">
      <c r="A88" s="821" t="s">
        <v>554</v>
      </c>
      <c r="B88" s="822" t="s">
        <v>4733</v>
      </c>
      <c r="C88" s="822" t="s">
        <v>4739</v>
      </c>
      <c r="D88" s="822" t="s">
        <v>4888</v>
      </c>
      <c r="E88" s="822" t="s">
        <v>4889</v>
      </c>
      <c r="F88" s="831"/>
      <c r="G88" s="831"/>
      <c r="H88" s="831"/>
      <c r="I88" s="831"/>
      <c r="J88" s="831"/>
      <c r="K88" s="831"/>
      <c r="L88" s="831"/>
      <c r="M88" s="831"/>
      <c r="N88" s="831">
        <v>1.1000000000000001</v>
      </c>
      <c r="O88" s="831">
        <v>375.1</v>
      </c>
      <c r="P88" s="827"/>
      <c r="Q88" s="832">
        <v>341</v>
      </c>
    </row>
    <row r="89" spans="1:17" ht="14.45" customHeight="1" x14ac:dyDescent="0.2">
      <c r="A89" s="821" t="s">
        <v>554</v>
      </c>
      <c r="B89" s="822" t="s">
        <v>4733</v>
      </c>
      <c r="C89" s="822" t="s">
        <v>4739</v>
      </c>
      <c r="D89" s="822" t="s">
        <v>4890</v>
      </c>
      <c r="E89" s="822" t="s">
        <v>4889</v>
      </c>
      <c r="F89" s="831">
        <v>8.7999999999999989</v>
      </c>
      <c r="G89" s="831">
        <v>6551.84</v>
      </c>
      <c r="H89" s="831">
        <v>0.9235761538992866</v>
      </c>
      <c r="I89" s="831">
        <v>744.52727272727282</v>
      </c>
      <c r="J89" s="831">
        <v>15.499999999999998</v>
      </c>
      <c r="K89" s="831">
        <v>7093.99</v>
      </c>
      <c r="L89" s="831">
        <v>1</v>
      </c>
      <c r="M89" s="831">
        <v>457.67677419354845</v>
      </c>
      <c r="N89" s="831">
        <v>7.8000000000000007</v>
      </c>
      <c r="O89" s="831">
        <v>5274.36</v>
      </c>
      <c r="P89" s="827">
        <v>0.7434969601028476</v>
      </c>
      <c r="Q89" s="832">
        <v>676.19999999999993</v>
      </c>
    </row>
    <row r="90" spans="1:17" ht="14.45" customHeight="1" x14ac:dyDescent="0.2">
      <c r="A90" s="821" t="s">
        <v>554</v>
      </c>
      <c r="B90" s="822" t="s">
        <v>4733</v>
      </c>
      <c r="C90" s="822" t="s">
        <v>4739</v>
      </c>
      <c r="D90" s="822" t="s">
        <v>4891</v>
      </c>
      <c r="E90" s="822" t="s">
        <v>2884</v>
      </c>
      <c r="F90" s="831">
        <v>19.200000000000003</v>
      </c>
      <c r="G90" s="831">
        <v>6947.01</v>
      </c>
      <c r="H90" s="831"/>
      <c r="I90" s="831">
        <v>361.82343749999995</v>
      </c>
      <c r="J90" s="831"/>
      <c r="K90" s="831"/>
      <c r="L90" s="831"/>
      <c r="M90" s="831"/>
      <c r="N90" s="831">
        <v>2.8000000000000003</v>
      </c>
      <c r="O90" s="831">
        <v>893.19999999999993</v>
      </c>
      <c r="P90" s="827"/>
      <c r="Q90" s="832">
        <v>318.99999999999994</v>
      </c>
    </row>
    <row r="91" spans="1:17" ht="14.45" customHeight="1" x14ac:dyDescent="0.2">
      <c r="A91" s="821" t="s">
        <v>554</v>
      </c>
      <c r="B91" s="822" t="s">
        <v>4733</v>
      </c>
      <c r="C91" s="822" t="s">
        <v>4739</v>
      </c>
      <c r="D91" s="822" t="s">
        <v>4892</v>
      </c>
      <c r="E91" s="822" t="s">
        <v>2602</v>
      </c>
      <c r="F91" s="831">
        <v>48</v>
      </c>
      <c r="G91" s="831">
        <v>9690</v>
      </c>
      <c r="H91" s="831">
        <v>6.1081694402420572</v>
      </c>
      <c r="I91" s="831">
        <v>201.875</v>
      </c>
      <c r="J91" s="831">
        <v>30</v>
      </c>
      <c r="K91" s="831">
        <v>1586.4</v>
      </c>
      <c r="L91" s="831">
        <v>1</v>
      </c>
      <c r="M91" s="831">
        <v>52.88</v>
      </c>
      <c r="N91" s="831">
        <v>10</v>
      </c>
      <c r="O91" s="831">
        <v>533.18000000000006</v>
      </c>
      <c r="P91" s="827">
        <v>0.33609430156328796</v>
      </c>
      <c r="Q91" s="832">
        <v>53.318000000000005</v>
      </c>
    </row>
    <row r="92" spans="1:17" ht="14.45" customHeight="1" x14ac:dyDescent="0.2">
      <c r="A92" s="821" t="s">
        <v>554</v>
      </c>
      <c r="B92" s="822" t="s">
        <v>4733</v>
      </c>
      <c r="C92" s="822" t="s">
        <v>4739</v>
      </c>
      <c r="D92" s="822" t="s">
        <v>4893</v>
      </c>
      <c r="E92" s="822" t="s">
        <v>4894</v>
      </c>
      <c r="F92" s="831"/>
      <c r="G92" s="831"/>
      <c r="H92" s="831"/>
      <c r="I92" s="831"/>
      <c r="J92" s="831"/>
      <c r="K92" s="831"/>
      <c r="L92" s="831"/>
      <c r="M92" s="831"/>
      <c r="N92" s="831">
        <v>1.9</v>
      </c>
      <c r="O92" s="831">
        <v>920.04</v>
      </c>
      <c r="P92" s="827"/>
      <c r="Q92" s="832">
        <v>484.2315789473684</v>
      </c>
    </row>
    <row r="93" spans="1:17" ht="14.45" customHeight="1" x14ac:dyDescent="0.2">
      <c r="A93" s="821" t="s">
        <v>554</v>
      </c>
      <c r="B93" s="822" t="s">
        <v>4733</v>
      </c>
      <c r="C93" s="822" t="s">
        <v>4739</v>
      </c>
      <c r="D93" s="822" t="s">
        <v>4895</v>
      </c>
      <c r="E93" s="822" t="s">
        <v>2575</v>
      </c>
      <c r="F93" s="831">
        <v>6</v>
      </c>
      <c r="G93" s="831">
        <v>394.5</v>
      </c>
      <c r="H93" s="831">
        <v>0.36182702008621481</v>
      </c>
      <c r="I93" s="831">
        <v>65.75</v>
      </c>
      <c r="J93" s="831">
        <v>33</v>
      </c>
      <c r="K93" s="831">
        <v>1090.3</v>
      </c>
      <c r="L93" s="831">
        <v>1</v>
      </c>
      <c r="M93" s="831">
        <v>33.039393939393939</v>
      </c>
      <c r="N93" s="831">
        <v>172</v>
      </c>
      <c r="O93" s="831">
        <v>5068.84</v>
      </c>
      <c r="P93" s="827">
        <v>4.6490323764101626</v>
      </c>
      <c r="Q93" s="832">
        <v>29.470000000000002</v>
      </c>
    </row>
    <row r="94" spans="1:17" ht="14.45" customHeight="1" x14ac:dyDescent="0.2">
      <c r="A94" s="821" t="s">
        <v>554</v>
      </c>
      <c r="B94" s="822" t="s">
        <v>4733</v>
      </c>
      <c r="C94" s="822" t="s">
        <v>4739</v>
      </c>
      <c r="D94" s="822" t="s">
        <v>4896</v>
      </c>
      <c r="E94" s="822" t="s">
        <v>4897</v>
      </c>
      <c r="F94" s="831">
        <v>166</v>
      </c>
      <c r="G94" s="831">
        <v>7377.78</v>
      </c>
      <c r="H94" s="831"/>
      <c r="I94" s="831">
        <v>44.444457831325302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554</v>
      </c>
      <c r="B95" s="822" t="s">
        <v>4733</v>
      </c>
      <c r="C95" s="822" t="s">
        <v>4739</v>
      </c>
      <c r="D95" s="822" t="s">
        <v>4898</v>
      </c>
      <c r="E95" s="822" t="s">
        <v>2555</v>
      </c>
      <c r="F95" s="831"/>
      <c r="G95" s="831"/>
      <c r="H95" s="831"/>
      <c r="I95" s="831"/>
      <c r="J95" s="831"/>
      <c r="K95" s="831"/>
      <c r="L95" s="831"/>
      <c r="M95" s="831"/>
      <c r="N95" s="831">
        <v>3.6999999999999997</v>
      </c>
      <c r="O95" s="831">
        <v>1571.2499999999998</v>
      </c>
      <c r="P95" s="827"/>
      <c r="Q95" s="832">
        <v>424.66216216216213</v>
      </c>
    </row>
    <row r="96" spans="1:17" ht="14.45" customHeight="1" x14ac:dyDescent="0.2">
      <c r="A96" s="821" t="s">
        <v>554</v>
      </c>
      <c r="B96" s="822" t="s">
        <v>4733</v>
      </c>
      <c r="C96" s="822" t="s">
        <v>4739</v>
      </c>
      <c r="D96" s="822" t="s">
        <v>4899</v>
      </c>
      <c r="E96" s="822" t="s">
        <v>2569</v>
      </c>
      <c r="F96" s="831">
        <v>0.9</v>
      </c>
      <c r="G96" s="831">
        <v>176.31</v>
      </c>
      <c r="H96" s="831">
        <v>0.39588198311478356</v>
      </c>
      <c r="I96" s="831">
        <v>195.9</v>
      </c>
      <c r="J96" s="831">
        <v>3.1</v>
      </c>
      <c r="K96" s="831">
        <v>445.35999999999996</v>
      </c>
      <c r="L96" s="831">
        <v>1</v>
      </c>
      <c r="M96" s="831">
        <v>143.66451612903225</v>
      </c>
      <c r="N96" s="831">
        <v>2.5</v>
      </c>
      <c r="O96" s="831">
        <v>372.43</v>
      </c>
      <c r="P96" s="827">
        <v>0.83624483563858465</v>
      </c>
      <c r="Q96" s="832">
        <v>148.97200000000001</v>
      </c>
    </row>
    <row r="97" spans="1:17" ht="14.45" customHeight="1" x14ac:dyDescent="0.2">
      <c r="A97" s="821" t="s">
        <v>554</v>
      </c>
      <c r="B97" s="822" t="s">
        <v>4733</v>
      </c>
      <c r="C97" s="822" t="s">
        <v>4739</v>
      </c>
      <c r="D97" s="822" t="s">
        <v>4900</v>
      </c>
      <c r="E97" s="822" t="s">
        <v>2564</v>
      </c>
      <c r="F97" s="831">
        <v>50.2</v>
      </c>
      <c r="G97" s="831">
        <v>100870.97</v>
      </c>
      <c r="H97" s="831">
        <v>11.705390671054648</v>
      </c>
      <c r="I97" s="831">
        <v>2009.38187250996</v>
      </c>
      <c r="J97" s="831">
        <v>14.4</v>
      </c>
      <c r="K97" s="831">
        <v>8617.48</v>
      </c>
      <c r="L97" s="831">
        <v>1</v>
      </c>
      <c r="M97" s="831">
        <v>598.43611111111102</v>
      </c>
      <c r="N97" s="831">
        <v>26.6</v>
      </c>
      <c r="O97" s="831">
        <v>27921.14</v>
      </c>
      <c r="P97" s="827">
        <v>3.2400585786099882</v>
      </c>
      <c r="Q97" s="832">
        <v>1049.6669172932329</v>
      </c>
    </row>
    <row r="98" spans="1:17" ht="14.45" customHeight="1" x14ac:dyDescent="0.2">
      <c r="A98" s="821" t="s">
        <v>554</v>
      </c>
      <c r="B98" s="822" t="s">
        <v>4733</v>
      </c>
      <c r="C98" s="822" t="s">
        <v>4739</v>
      </c>
      <c r="D98" s="822" t="s">
        <v>4901</v>
      </c>
      <c r="E98" s="822" t="s">
        <v>2579</v>
      </c>
      <c r="F98" s="831"/>
      <c r="G98" s="831"/>
      <c r="H98" s="831"/>
      <c r="I98" s="831"/>
      <c r="J98" s="831">
        <v>21.8</v>
      </c>
      <c r="K98" s="831">
        <v>24339.7</v>
      </c>
      <c r="L98" s="831">
        <v>1</v>
      </c>
      <c r="M98" s="831">
        <v>1116.5</v>
      </c>
      <c r="N98" s="831">
        <v>10.5</v>
      </c>
      <c r="O98" s="831">
        <v>28411.199999999997</v>
      </c>
      <c r="P98" s="827">
        <v>1.1672781505113043</v>
      </c>
      <c r="Q98" s="832">
        <v>2705.8285714285712</v>
      </c>
    </row>
    <row r="99" spans="1:17" ht="14.45" customHeight="1" x14ac:dyDescent="0.2">
      <c r="A99" s="821" t="s">
        <v>554</v>
      </c>
      <c r="B99" s="822" t="s">
        <v>4733</v>
      </c>
      <c r="C99" s="822" t="s">
        <v>4739</v>
      </c>
      <c r="D99" s="822" t="s">
        <v>4902</v>
      </c>
      <c r="E99" s="822" t="s">
        <v>4903</v>
      </c>
      <c r="F99" s="831">
        <v>1.4</v>
      </c>
      <c r="G99" s="831">
        <v>274.26</v>
      </c>
      <c r="H99" s="831"/>
      <c r="I99" s="831">
        <v>195.9</v>
      </c>
      <c r="J99" s="831"/>
      <c r="K99" s="831"/>
      <c r="L99" s="831"/>
      <c r="M99" s="831"/>
      <c r="N99" s="831"/>
      <c r="O99" s="831"/>
      <c r="P99" s="827"/>
      <c r="Q99" s="832"/>
    </row>
    <row r="100" spans="1:17" ht="14.45" customHeight="1" x14ac:dyDescent="0.2">
      <c r="A100" s="821" t="s">
        <v>554</v>
      </c>
      <c r="B100" s="822" t="s">
        <v>4733</v>
      </c>
      <c r="C100" s="822" t="s">
        <v>4739</v>
      </c>
      <c r="D100" s="822" t="s">
        <v>4904</v>
      </c>
      <c r="E100" s="822" t="s">
        <v>2590</v>
      </c>
      <c r="F100" s="831"/>
      <c r="G100" s="831"/>
      <c r="H100" s="831"/>
      <c r="I100" s="831"/>
      <c r="J100" s="831"/>
      <c r="K100" s="831"/>
      <c r="L100" s="831"/>
      <c r="M100" s="831"/>
      <c r="N100" s="831">
        <v>8.2999999999999989</v>
      </c>
      <c r="O100" s="831">
        <v>1525.9599999999998</v>
      </c>
      <c r="P100" s="827"/>
      <c r="Q100" s="832">
        <v>183.85060240963855</v>
      </c>
    </row>
    <row r="101" spans="1:17" ht="14.45" customHeight="1" x14ac:dyDescent="0.2">
      <c r="A101" s="821" t="s">
        <v>554</v>
      </c>
      <c r="B101" s="822" t="s">
        <v>4733</v>
      </c>
      <c r="C101" s="822" t="s">
        <v>4739</v>
      </c>
      <c r="D101" s="822" t="s">
        <v>4905</v>
      </c>
      <c r="E101" s="822" t="s">
        <v>2590</v>
      </c>
      <c r="F101" s="831">
        <v>2.7</v>
      </c>
      <c r="G101" s="831">
        <v>1839.42</v>
      </c>
      <c r="H101" s="831">
        <v>0.50700382026559943</v>
      </c>
      <c r="I101" s="831">
        <v>681.26666666666665</v>
      </c>
      <c r="J101" s="831">
        <v>13.799999999999999</v>
      </c>
      <c r="K101" s="831">
        <v>3628.02</v>
      </c>
      <c r="L101" s="831">
        <v>1</v>
      </c>
      <c r="M101" s="831">
        <v>262.90000000000003</v>
      </c>
      <c r="N101" s="831">
        <v>10.799999999999999</v>
      </c>
      <c r="O101" s="831">
        <v>3441.6800000000003</v>
      </c>
      <c r="P101" s="827">
        <v>0.94863865138560433</v>
      </c>
      <c r="Q101" s="832">
        <v>318.67407407407416</v>
      </c>
    </row>
    <row r="102" spans="1:17" ht="14.45" customHeight="1" x14ac:dyDescent="0.2">
      <c r="A102" s="821" t="s">
        <v>554</v>
      </c>
      <c r="B102" s="822" t="s">
        <v>4733</v>
      </c>
      <c r="C102" s="822" t="s">
        <v>4739</v>
      </c>
      <c r="D102" s="822" t="s">
        <v>4906</v>
      </c>
      <c r="E102" s="822" t="s">
        <v>2602</v>
      </c>
      <c r="F102" s="831">
        <v>315.5</v>
      </c>
      <c r="G102" s="831">
        <v>25461.449999999997</v>
      </c>
      <c r="H102" s="831">
        <v>2.335947133168927</v>
      </c>
      <c r="I102" s="831">
        <v>80.701901743264656</v>
      </c>
      <c r="J102" s="831">
        <v>260.25</v>
      </c>
      <c r="K102" s="831">
        <v>10899.84</v>
      </c>
      <c r="L102" s="831">
        <v>1</v>
      </c>
      <c r="M102" s="831">
        <v>41.882190201729109</v>
      </c>
      <c r="N102" s="831">
        <v>141.75</v>
      </c>
      <c r="O102" s="831">
        <v>4732.9100000000008</v>
      </c>
      <c r="P102" s="827">
        <v>0.43421830045211679</v>
      </c>
      <c r="Q102" s="832">
        <v>33.389135802469141</v>
      </c>
    </row>
    <row r="103" spans="1:17" ht="14.45" customHeight="1" x14ac:dyDescent="0.2">
      <c r="A103" s="821" t="s">
        <v>554</v>
      </c>
      <c r="B103" s="822" t="s">
        <v>4733</v>
      </c>
      <c r="C103" s="822" t="s">
        <v>4739</v>
      </c>
      <c r="D103" s="822" t="s">
        <v>4907</v>
      </c>
      <c r="E103" s="822" t="s">
        <v>2596</v>
      </c>
      <c r="F103" s="831">
        <v>11.2</v>
      </c>
      <c r="G103" s="831">
        <v>7976.6599999999989</v>
      </c>
      <c r="H103" s="831">
        <v>2.8446214855284371</v>
      </c>
      <c r="I103" s="831">
        <v>712.20178571428562</v>
      </c>
      <c r="J103" s="831">
        <v>4.0500000000000007</v>
      </c>
      <c r="K103" s="831">
        <v>2804.1199999999994</v>
      </c>
      <c r="L103" s="831">
        <v>1</v>
      </c>
      <c r="M103" s="831">
        <v>692.37530864197504</v>
      </c>
      <c r="N103" s="831">
        <v>2.8</v>
      </c>
      <c r="O103" s="831">
        <v>1614.6</v>
      </c>
      <c r="P103" s="827">
        <v>0.57579561502360821</v>
      </c>
      <c r="Q103" s="832">
        <v>576.64285714285711</v>
      </c>
    </row>
    <row r="104" spans="1:17" ht="14.45" customHeight="1" x14ac:dyDescent="0.2">
      <c r="A104" s="821" t="s">
        <v>554</v>
      </c>
      <c r="B104" s="822" t="s">
        <v>4733</v>
      </c>
      <c r="C104" s="822" t="s">
        <v>4739</v>
      </c>
      <c r="D104" s="822" t="s">
        <v>4908</v>
      </c>
      <c r="E104" s="822" t="s">
        <v>4909</v>
      </c>
      <c r="F104" s="831">
        <v>2.1</v>
      </c>
      <c r="G104" s="831">
        <v>3426.91</v>
      </c>
      <c r="H104" s="831">
        <v>0.97173473525416898</v>
      </c>
      <c r="I104" s="831">
        <v>1631.8619047619047</v>
      </c>
      <c r="J104" s="831">
        <v>2.9000000000000004</v>
      </c>
      <c r="K104" s="831">
        <v>3526.59</v>
      </c>
      <c r="L104" s="831">
        <v>1</v>
      </c>
      <c r="M104" s="831">
        <v>1216.0655172413792</v>
      </c>
      <c r="N104" s="831"/>
      <c r="O104" s="831"/>
      <c r="P104" s="827"/>
      <c r="Q104" s="832"/>
    </row>
    <row r="105" spans="1:17" ht="14.45" customHeight="1" x14ac:dyDescent="0.2">
      <c r="A105" s="821" t="s">
        <v>554</v>
      </c>
      <c r="B105" s="822" t="s">
        <v>4733</v>
      </c>
      <c r="C105" s="822" t="s">
        <v>4739</v>
      </c>
      <c r="D105" s="822" t="s">
        <v>4910</v>
      </c>
      <c r="E105" s="822" t="s">
        <v>4909</v>
      </c>
      <c r="F105" s="831">
        <v>78.3</v>
      </c>
      <c r="G105" s="831">
        <v>177454.97999999998</v>
      </c>
      <c r="H105" s="831">
        <v>3.846770386010244</v>
      </c>
      <c r="I105" s="831">
        <v>2266.3471264367813</v>
      </c>
      <c r="J105" s="831">
        <v>35.199999999999996</v>
      </c>
      <c r="K105" s="831">
        <v>46130.9</v>
      </c>
      <c r="L105" s="831">
        <v>1</v>
      </c>
      <c r="M105" s="831">
        <v>1310.536931818182</v>
      </c>
      <c r="N105" s="831">
        <v>4</v>
      </c>
      <c r="O105" s="831">
        <v>8664.16</v>
      </c>
      <c r="P105" s="827">
        <v>0.1878168429404152</v>
      </c>
      <c r="Q105" s="832">
        <v>2166.04</v>
      </c>
    </row>
    <row r="106" spans="1:17" ht="14.45" customHeight="1" x14ac:dyDescent="0.2">
      <c r="A106" s="821" t="s">
        <v>554</v>
      </c>
      <c r="B106" s="822" t="s">
        <v>4733</v>
      </c>
      <c r="C106" s="822" t="s">
        <v>4739</v>
      </c>
      <c r="D106" s="822" t="s">
        <v>4911</v>
      </c>
      <c r="E106" s="822"/>
      <c r="F106" s="831"/>
      <c r="G106" s="831"/>
      <c r="H106" s="831"/>
      <c r="I106" s="831"/>
      <c r="J106" s="831">
        <v>3.05</v>
      </c>
      <c r="K106" s="831">
        <v>1804.68</v>
      </c>
      <c r="L106" s="831">
        <v>1</v>
      </c>
      <c r="M106" s="831">
        <v>591.69836065573782</v>
      </c>
      <c r="N106" s="831"/>
      <c r="O106" s="831"/>
      <c r="P106" s="827"/>
      <c r="Q106" s="832"/>
    </row>
    <row r="107" spans="1:17" ht="14.45" customHeight="1" x14ac:dyDescent="0.2">
      <c r="A107" s="821" t="s">
        <v>554</v>
      </c>
      <c r="B107" s="822" t="s">
        <v>4733</v>
      </c>
      <c r="C107" s="822" t="s">
        <v>4739</v>
      </c>
      <c r="D107" s="822" t="s">
        <v>4912</v>
      </c>
      <c r="E107" s="822" t="s">
        <v>4913</v>
      </c>
      <c r="F107" s="831">
        <v>7.2</v>
      </c>
      <c r="G107" s="831">
        <v>1945.34</v>
      </c>
      <c r="H107" s="831">
        <v>5.5381768490576775</v>
      </c>
      <c r="I107" s="831">
        <v>270.18611111111107</v>
      </c>
      <c r="J107" s="831">
        <v>1.3</v>
      </c>
      <c r="K107" s="831">
        <v>351.26000000000005</v>
      </c>
      <c r="L107" s="831">
        <v>1</v>
      </c>
      <c r="M107" s="831">
        <v>270.20000000000005</v>
      </c>
      <c r="N107" s="831"/>
      <c r="O107" s="831"/>
      <c r="P107" s="827"/>
      <c r="Q107" s="832"/>
    </row>
    <row r="108" spans="1:17" ht="14.45" customHeight="1" x14ac:dyDescent="0.2">
      <c r="A108" s="821" t="s">
        <v>554</v>
      </c>
      <c r="B108" s="822" t="s">
        <v>4733</v>
      </c>
      <c r="C108" s="822" t="s">
        <v>4739</v>
      </c>
      <c r="D108" s="822" t="s">
        <v>4914</v>
      </c>
      <c r="E108" s="822" t="s">
        <v>3299</v>
      </c>
      <c r="F108" s="831"/>
      <c r="G108" s="831"/>
      <c r="H108" s="831"/>
      <c r="I108" s="831"/>
      <c r="J108" s="831"/>
      <c r="K108" s="831"/>
      <c r="L108" s="831"/>
      <c r="M108" s="831"/>
      <c r="N108" s="831">
        <v>0.5</v>
      </c>
      <c r="O108" s="831">
        <v>367.95</v>
      </c>
      <c r="P108" s="827"/>
      <c r="Q108" s="832">
        <v>735.9</v>
      </c>
    </row>
    <row r="109" spans="1:17" ht="14.45" customHeight="1" x14ac:dyDescent="0.2">
      <c r="A109" s="821" t="s">
        <v>554</v>
      </c>
      <c r="B109" s="822" t="s">
        <v>4733</v>
      </c>
      <c r="C109" s="822" t="s">
        <v>4739</v>
      </c>
      <c r="D109" s="822" t="s">
        <v>4915</v>
      </c>
      <c r="E109" s="822" t="s">
        <v>1734</v>
      </c>
      <c r="F109" s="831">
        <v>0</v>
      </c>
      <c r="G109" s="831">
        <v>0</v>
      </c>
      <c r="H109" s="831">
        <v>0</v>
      </c>
      <c r="I109" s="831"/>
      <c r="J109" s="831">
        <v>10</v>
      </c>
      <c r="K109" s="831">
        <v>924.9</v>
      </c>
      <c r="L109" s="831">
        <v>1</v>
      </c>
      <c r="M109" s="831">
        <v>92.49</v>
      </c>
      <c r="N109" s="831">
        <v>11</v>
      </c>
      <c r="O109" s="831">
        <v>1017.3899999999999</v>
      </c>
      <c r="P109" s="827">
        <v>1.0999999999999999</v>
      </c>
      <c r="Q109" s="832">
        <v>92.49</v>
      </c>
    </row>
    <row r="110" spans="1:17" ht="14.45" customHeight="1" x14ac:dyDescent="0.2">
      <c r="A110" s="821" t="s">
        <v>554</v>
      </c>
      <c r="B110" s="822" t="s">
        <v>4733</v>
      </c>
      <c r="C110" s="822" t="s">
        <v>4739</v>
      </c>
      <c r="D110" s="822" t="s">
        <v>4916</v>
      </c>
      <c r="E110" s="822" t="s">
        <v>3136</v>
      </c>
      <c r="F110" s="831">
        <v>0.4</v>
      </c>
      <c r="G110" s="831">
        <v>308.88</v>
      </c>
      <c r="H110" s="831"/>
      <c r="I110" s="831">
        <v>772.19999999999993</v>
      </c>
      <c r="J110" s="831"/>
      <c r="K110" s="831"/>
      <c r="L110" s="831"/>
      <c r="M110" s="831"/>
      <c r="N110" s="831"/>
      <c r="O110" s="831"/>
      <c r="P110" s="827"/>
      <c r="Q110" s="832"/>
    </row>
    <row r="111" spans="1:17" ht="14.45" customHeight="1" x14ac:dyDescent="0.2">
      <c r="A111" s="821" t="s">
        <v>554</v>
      </c>
      <c r="B111" s="822" t="s">
        <v>4733</v>
      </c>
      <c r="C111" s="822" t="s">
        <v>4739</v>
      </c>
      <c r="D111" s="822" t="s">
        <v>4917</v>
      </c>
      <c r="E111" s="822" t="s">
        <v>4918</v>
      </c>
      <c r="F111" s="831">
        <v>9</v>
      </c>
      <c r="G111" s="831">
        <v>1895.13</v>
      </c>
      <c r="H111" s="831"/>
      <c r="I111" s="831">
        <v>210.57000000000002</v>
      </c>
      <c r="J111" s="831"/>
      <c r="K111" s="831"/>
      <c r="L111" s="831"/>
      <c r="M111" s="831"/>
      <c r="N111" s="831"/>
      <c r="O111" s="831"/>
      <c r="P111" s="827"/>
      <c r="Q111" s="832"/>
    </row>
    <row r="112" spans="1:17" ht="14.45" customHeight="1" x14ac:dyDescent="0.2">
      <c r="A112" s="821" t="s">
        <v>554</v>
      </c>
      <c r="B112" s="822" t="s">
        <v>4733</v>
      </c>
      <c r="C112" s="822" t="s">
        <v>4739</v>
      </c>
      <c r="D112" s="822" t="s">
        <v>4919</v>
      </c>
      <c r="E112" s="822"/>
      <c r="F112" s="831">
        <v>0.9</v>
      </c>
      <c r="G112" s="831">
        <v>26068.95</v>
      </c>
      <c r="H112" s="831"/>
      <c r="I112" s="831">
        <v>28965.5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554</v>
      </c>
      <c r="B113" s="822" t="s">
        <v>4733</v>
      </c>
      <c r="C113" s="822" t="s">
        <v>4739</v>
      </c>
      <c r="D113" s="822" t="s">
        <v>4920</v>
      </c>
      <c r="E113" s="822" t="s">
        <v>1734</v>
      </c>
      <c r="F113" s="831"/>
      <c r="G113" s="831"/>
      <c r="H113" s="831"/>
      <c r="I113" s="831"/>
      <c r="J113" s="831">
        <v>0</v>
      </c>
      <c r="K113" s="831">
        <v>0</v>
      </c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554</v>
      </c>
      <c r="B114" s="822" t="s">
        <v>4733</v>
      </c>
      <c r="C114" s="822" t="s">
        <v>4739</v>
      </c>
      <c r="D114" s="822" t="s">
        <v>4921</v>
      </c>
      <c r="E114" s="822" t="s">
        <v>4885</v>
      </c>
      <c r="F114" s="831"/>
      <c r="G114" s="831"/>
      <c r="H114" s="831"/>
      <c r="I114" s="831"/>
      <c r="J114" s="831">
        <v>0</v>
      </c>
      <c r="K114" s="831">
        <v>0</v>
      </c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554</v>
      </c>
      <c r="B115" s="822" t="s">
        <v>4733</v>
      </c>
      <c r="C115" s="822" t="s">
        <v>4739</v>
      </c>
      <c r="D115" s="822" t="s">
        <v>4922</v>
      </c>
      <c r="E115" s="822" t="s">
        <v>1673</v>
      </c>
      <c r="F115" s="831"/>
      <c r="G115" s="831"/>
      <c r="H115" s="831"/>
      <c r="I115" s="831"/>
      <c r="J115" s="831"/>
      <c r="K115" s="831"/>
      <c r="L115" s="831"/>
      <c r="M115" s="831"/>
      <c r="N115" s="831">
        <v>4</v>
      </c>
      <c r="O115" s="831">
        <v>5149.4399999999996</v>
      </c>
      <c r="P115" s="827"/>
      <c r="Q115" s="832">
        <v>1287.3599999999999</v>
      </c>
    </row>
    <row r="116" spans="1:17" ht="14.45" customHeight="1" x14ac:dyDescent="0.2">
      <c r="A116" s="821" t="s">
        <v>554</v>
      </c>
      <c r="B116" s="822" t="s">
        <v>4733</v>
      </c>
      <c r="C116" s="822" t="s">
        <v>4739</v>
      </c>
      <c r="D116" s="822" t="s">
        <v>4923</v>
      </c>
      <c r="E116" s="822" t="s">
        <v>4924</v>
      </c>
      <c r="F116" s="831">
        <v>26</v>
      </c>
      <c r="G116" s="831">
        <v>2434.38</v>
      </c>
      <c r="H116" s="831"/>
      <c r="I116" s="831">
        <v>93.63000000000001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554</v>
      </c>
      <c r="B117" s="822" t="s">
        <v>4733</v>
      </c>
      <c r="C117" s="822" t="s">
        <v>4739</v>
      </c>
      <c r="D117" s="822" t="s">
        <v>4925</v>
      </c>
      <c r="E117" s="822" t="s">
        <v>2617</v>
      </c>
      <c r="F117" s="831"/>
      <c r="G117" s="831"/>
      <c r="H117" s="831"/>
      <c r="I117" s="831"/>
      <c r="J117" s="831">
        <v>0</v>
      </c>
      <c r="K117" s="831">
        <v>0</v>
      </c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554</v>
      </c>
      <c r="B118" s="822" t="s">
        <v>4733</v>
      </c>
      <c r="C118" s="822" t="s">
        <v>4739</v>
      </c>
      <c r="D118" s="822" t="s">
        <v>4926</v>
      </c>
      <c r="E118" s="822" t="s">
        <v>4927</v>
      </c>
      <c r="F118" s="831"/>
      <c r="G118" s="831"/>
      <c r="H118" s="831"/>
      <c r="I118" s="831"/>
      <c r="J118" s="831"/>
      <c r="K118" s="831"/>
      <c r="L118" s="831"/>
      <c r="M118" s="831"/>
      <c r="N118" s="831">
        <v>6.3000000000000007</v>
      </c>
      <c r="O118" s="831">
        <v>4223.3</v>
      </c>
      <c r="P118" s="827"/>
      <c r="Q118" s="832">
        <v>670.36507936507928</v>
      </c>
    </row>
    <row r="119" spans="1:17" ht="14.45" customHeight="1" x14ac:dyDescent="0.2">
      <c r="A119" s="821" t="s">
        <v>554</v>
      </c>
      <c r="B119" s="822" t="s">
        <v>4733</v>
      </c>
      <c r="C119" s="822" t="s">
        <v>4739</v>
      </c>
      <c r="D119" s="822" t="s">
        <v>4928</v>
      </c>
      <c r="E119" s="822" t="s">
        <v>1739</v>
      </c>
      <c r="F119" s="831"/>
      <c r="G119" s="831"/>
      <c r="H119" s="831"/>
      <c r="I119" s="831"/>
      <c r="J119" s="831"/>
      <c r="K119" s="831"/>
      <c r="L119" s="831"/>
      <c r="M119" s="831"/>
      <c r="N119" s="831">
        <v>26.1</v>
      </c>
      <c r="O119" s="831">
        <v>27221.939999999995</v>
      </c>
      <c r="P119" s="827"/>
      <c r="Q119" s="832">
        <v>1042.9862068965515</v>
      </c>
    </row>
    <row r="120" spans="1:17" ht="14.45" customHeight="1" x14ac:dyDescent="0.2">
      <c r="A120" s="821" t="s">
        <v>554</v>
      </c>
      <c r="B120" s="822" t="s">
        <v>4733</v>
      </c>
      <c r="C120" s="822" t="s">
        <v>4739</v>
      </c>
      <c r="D120" s="822" t="s">
        <v>4929</v>
      </c>
      <c r="E120" s="822" t="s">
        <v>1739</v>
      </c>
      <c r="F120" s="831"/>
      <c r="G120" s="831"/>
      <c r="H120" s="831"/>
      <c r="I120" s="831"/>
      <c r="J120" s="831"/>
      <c r="K120" s="831"/>
      <c r="L120" s="831"/>
      <c r="M120" s="831"/>
      <c r="N120" s="831">
        <v>1.4000000000000001</v>
      </c>
      <c r="O120" s="831">
        <v>693.42</v>
      </c>
      <c r="P120" s="827"/>
      <c r="Q120" s="832">
        <v>495.2999999999999</v>
      </c>
    </row>
    <row r="121" spans="1:17" ht="14.45" customHeight="1" x14ac:dyDescent="0.2">
      <c r="A121" s="821" t="s">
        <v>554</v>
      </c>
      <c r="B121" s="822" t="s">
        <v>4733</v>
      </c>
      <c r="C121" s="822" t="s">
        <v>4739</v>
      </c>
      <c r="D121" s="822" t="s">
        <v>4930</v>
      </c>
      <c r="E121" s="822" t="s">
        <v>2590</v>
      </c>
      <c r="F121" s="831"/>
      <c r="G121" s="831"/>
      <c r="H121" s="831"/>
      <c r="I121" s="831"/>
      <c r="J121" s="831">
        <v>14.200000000000001</v>
      </c>
      <c r="K121" s="831">
        <v>22991.22</v>
      </c>
      <c r="L121" s="831">
        <v>1</v>
      </c>
      <c r="M121" s="831">
        <v>1619.1</v>
      </c>
      <c r="N121" s="831"/>
      <c r="O121" s="831"/>
      <c r="P121" s="827"/>
      <c r="Q121" s="832"/>
    </row>
    <row r="122" spans="1:17" ht="14.45" customHeight="1" x14ac:dyDescent="0.2">
      <c r="A122" s="821" t="s">
        <v>554</v>
      </c>
      <c r="B122" s="822" t="s">
        <v>4733</v>
      </c>
      <c r="C122" s="822" t="s">
        <v>4931</v>
      </c>
      <c r="D122" s="822" t="s">
        <v>4932</v>
      </c>
      <c r="E122" s="822" t="s">
        <v>4933</v>
      </c>
      <c r="F122" s="831">
        <v>22</v>
      </c>
      <c r="G122" s="831">
        <v>47565.23</v>
      </c>
      <c r="H122" s="831">
        <v>3.1133152245058255</v>
      </c>
      <c r="I122" s="831">
        <v>2162.0559090909092</v>
      </c>
      <c r="J122" s="831">
        <v>7</v>
      </c>
      <c r="K122" s="831">
        <v>15278</v>
      </c>
      <c r="L122" s="831">
        <v>1</v>
      </c>
      <c r="M122" s="831">
        <v>2182.5714285714284</v>
      </c>
      <c r="N122" s="831">
        <v>10</v>
      </c>
      <c r="O122" s="831">
        <v>22177.3</v>
      </c>
      <c r="P122" s="827">
        <v>1.4515839769603351</v>
      </c>
      <c r="Q122" s="832">
        <v>2217.73</v>
      </c>
    </row>
    <row r="123" spans="1:17" ht="14.45" customHeight="1" x14ac:dyDescent="0.2">
      <c r="A123" s="821" t="s">
        <v>554</v>
      </c>
      <c r="B123" s="822" t="s">
        <v>4733</v>
      </c>
      <c r="C123" s="822" t="s">
        <v>4931</v>
      </c>
      <c r="D123" s="822" t="s">
        <v>4934</v>
      </c>
      <c r="E123" s="822" t="s">
        <v>4935</v>
      </c>
      <c r="F123" s="831">
        <v>24</v>
      </c>
      <c r="G123" s="831">
        <v>63471.8</v>
      </c>
      <c r="H123" s="831">
        <v>1.1884591475242854</v>
      </c>
      <c r="I123" s="831">
        <v>2644.6583333333333</v>
      </c>
      <c r="J123" s="831">
        <v>20</v>
      </c>
      <c r="K123" s="831">
        <v>53406.8</v>
      </c>
      <c r="L123" s="831">
        <v>1</v>
      </c>
      <c r="M123" s="831">
        <v>2670.34</v>
      </c>
      <c r="N123" s="831">
        <v>9</v>
      </c>
      <c r="O123" s="831">
        <v>24370.469999999998</v>
      </c>
      <c r="P123" s="827">
        <v>0.45631773482028498</v>
      </c>
      <c r="Q123" s="832">
        <v>2707.83</v>
      </c>
    </row>
    <row r="124" spans="1:17" ht="14.45" customHeight="1" x14ac:dyDescent="0.2">
      <c r="A124" s="821" t="s">
        <v>554</v>
      </c>
      <c r="B124" s="822" t="s">
        <v>4733</v>
      </c>
      <c r="C124" s="822" t="s">
        <v>4931</v>
      </c>
      <c r="D124" s="822" t="s">
        <v>4936</v>
      </c>
      <c r="E124" s="822" t="s">
        <v>4937</v>
      </c>
      <c r="F124" s="831">
        <v>2</v>
      </c>
      <c r="G124" s="831">
        <v>2423.2199999999998</v>
      </c>
      <c r="H124" s="831"/>
      <c r="I124" s="831">
        <v>1211.6099999999999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554</v>
      </c>
      <c r="B125" s="822" t="s">
        <v>4733</v>
      </c>
      <c r="C125" s="822" t="s">
        <v>4938</v>
      </c>
      <c r="D125" s="822" t="s">
        <v>4939</v>
      </c>
      <c r="E125" s="822" t="s">
        <v>4940</v>
      </c>
      <c r="F125" s="831">
        <v>0.1</v>
      </c>
      <c r="G125" s="831">
        <v>25.2</v>
      </c>
      <c r="H125" s="831"/>
      <c r="I125" s="831">
        <v>251.99999999999997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554</v>
      </c>
      <c r="B126" s="822" t="s">
        <v>4733</v>
      </c>
      <c r="C126" s="822" t="s">
        <v>4938</v>
      </c>
      <c r="D126" s="822" t="s">
        <v>4941</v>
      </c>
      <c r="E126" s="822" t="s">
        <v>4940</v>
      </c>
      <c r="F126" s="831">
        <v>1</v>
      </c>
      <c r="G126" s="831">
        <v>1848.87</v>
      </c>
      <c r="H126" s="831"/>
      <c r="I126" s="831">
        <v>1848.87</v>
      </c>
      <c r="J126" s="831"/>
      <c r="K126" s="831"/>
      <c r="L126" s="831"/>
      <c r="M126" s="831"/>
      <c r="N126" s="831"/>
      <c r="O126" s="831"/>
      <c r="P126" s="827"/>
      <c r="Q126" s="832"/>
    </row>
    <row r="127" spans="1:17" ht="14.45" customHeight="1" x14ac:dyDescent="0.2">
      <c r="A127" s="821" t="s">
        <v>554</v>
      </c>
      <c r="B127" s="822" t="s">
        <v>4733</v>
      </c>
      <c r="C127" s="822" t="s">
        <v>4734</v>
      </c>
      <c r="D127" s="822" t="s">
        <v>4942</v>
      </c>
      <c r="E127" s="822" t="s">
        <v>4943</v>
      </c>
      <c r="F127" s="831">
        <v>9308</v>
      </c>
      <c r="G127" s="831">
        <v>10175793</v>
      </c>
      <c r="H127" s="831">
        <v>1.4717651387632582</v>
      </c>
      <c r="I127" s="831">
        <v>1093.2308766652343</v>
      </c>
      <c r="J127" s="831">
        <v>6389</v>
      </c>
      <c r="K127" s="831">
        <v>6914006</v>
      </c>
      <c r="L127" s="831">
        <v>1</v>
      </c>
      <c r="M127" s="831">
        <v>1082.173423070903</v>
      </c>
      <c r="N127" s="831">
        <v>5505</v>
      </c>
      <c r="O127" s="831">
        <v>6100483</v>
      </c>
      <c r="P127" s="827">
        <v>0.88233695487102559</v>
      </c>
      <c r="Q127" s="832">
        <v>1108.1712988192553</v>
      </c>
    </row>
    <row r="128" spans="1:17" ht="14.45" customHeight="1" x14ac:dyDescent="0.2">
      <c r="A128" s="821" t="s">
        <v>554</v>
      </c>
      <c r="B128" s="822" t="s">
        <v>4733</v>
      </c>
      <c r="C128" s="822" t="s">
        <v>4734</v>
      </c>
      <c r="D128" s="822" t="s">
        <v>4799</v>
      </c>
      <c r="E128" s="822" t="s">
        <v>4800</v>
      </c>
      <c r="F128" s="831">
        <v>45</v>
      </c>
      <c r="G128" s="831">
        <v>8820</v>
      </c>
      <c r="H128" s="831">
        <v>1.6415410385259632</v>
      </c>
      <c r="I128" s="831">
        <v>196</v>
      </c>
      <c r="J128" s="831">
        <v>27</v>
      </c>
      <c r="K128" s="831">
        <v>5373</v>
      </c>
      <c r="L128" s="831">
        <v>1</v>
      </c>
      <c r="M128" s="831">
        <v>199</v>
      </c>
      <c r="N128" s="831">
        <v>20</v>
      </c>
      <c r="O128" s="831">
        <v>4020</v>
      </c>
      <c r="P128" s="827">
        <v>0.7481853713009492</v>
      </c>
      <c r="Q128" s="832">
        <v>201</v>
      </c>
    </row>
    <row r="129" spans="1:17" ht="14.45" customHeight="1" x14ac:dyDescent="0.2">
      <c r="A129" s="821" t="s">
        <v>554</v>
      </c>
      <c r="B129" s="822" t="s">
        <v>4733</v>
      </c>
      <c r="C129" s="822" t="s">
        <v>4734</v>
      </c>
      <c r="D129" s="822" t="s">
        <v>4805</v>
      </c>
      <c r="E129" s="822" t="s">
        <v>4806</v>
      </c>
      <c r="F129" s="831">
        <v>479</v>
      </c>
      <c r="G129" s="831">
        <v>336238</v>
      </c>
      <c r="H129" s="831">
        <v>1.5650040959189753</v>
      </c>
      <c r="I129" s="831">
        <v>701.95824634655537</v>
      </c>
      <c r="J129" s="831">
        <v>304</v>
      </c>
      <c r="K129" s="831">
        <v>214848</v>
      </c>
      <c r="L129" s="831">
        <v>1</v>
      </c>
      <c r="M129" s="831">
        <v>706.73684210526312</v>
      </c>
      <c r="N129" s="831">
        <v>292</v>
      </c>
      <c r="O129" s="831">
        <v>207548</v>
      </c>
      <c r="P129" s="827">
        <v>0.96602249031873699</v>
      </c>
      <c r="Q129" s="832">
        <v>710.78082191780823</v>
      </c>
    </row>
    <row r="130" spans="1:17" ht="14.45" customHeight="1" x14ac:dyDescent="0.2">
      <c r="A130" s="821" t="s">
        <v>554</v>
      </c>
      <c r="B130" s="822" t="s">
        <v>4733</v>
      </c>
      <c r="C130" s="822" t="s">
        <v>4734</v>
      </c>
      <c r="D130" s="822" t="s">
        <v>4760</v>
      </c>
      <c r="E130" s="822" t="s">
        <v>4761</v>
      </c>
      <c r="F130" s="831">
        <v>556</v>
      </c>
      <c r="G130" s="831">
        <v>247402</v>
      </c>
      <c r="H130" s="831">
        <v>1.8583489821978518</v>
      </c>
      <c r="I130" s="831">
        <v>444.96762589928056</v>
      </c>
      <c r="J130" s="831">
        <v>296</v>
      </c>
      <c r="K130" s="831">
        <v>133130</v>
      </c>
      <c r="L130" s="831">
        <v>1</v>
      </c>
      <c r="M130" s="831">
        <v>449.76351351351349</v>
      </c>
      <c r="N130" s="831">
        <v>286</v>
      </c>
      <c r="O130" s="831">
        <v>129784</v>
      </c>
      <c r="P130" s="827">
        <v>0.9748666716743033</v>
      </c>
      <c r="Q130" s="832">
        <v>453.79020979020981</v>
      </c>
    </row>
    <row r="131" spans="1:17" ht="14.45" customHeight="1" x14ac:dyDescent="0.2">
      <c r="A131" s="821" t="s">
        <v>554</v>
      </c>
      <c r="B131" s="822" t="s">
        <v>4733</v>
      </c>
      <c r="C131" s="822" t="s">
        <v>4734</v>
      </c>
      <c r="D131" s="822" t="s">
        <v>4762</v>
      </c>
      <c r="E131" s="822" t="s">
        <v>4763</v>
      </c>
      <c r="F131" s="831">
        <v>467</v>
      </c>
      <c r="G131" s="831">
        <v>104141</v>
      </c>
      <c r="H131" s="831">
        <v>1.5019542235747148</v>
      </c>
      <c r="I131" s="831">
        <v>223</v>
      </c>
      <c r="J131" s="831">
        <v>307</v>
      </c>
      <c r="K131" s="831">
        <v>69337</v>
      </c>
      <c r="L131" s="831">
        <v>1</v>
      </c>
      <c r="M131" s="831">
        <v>225.85342019543975</v>
      </c>
      <c r="N131" s="831">
        <v>291</v>
      </c>
      <c r="O131" s="831">
        <v>66316</v>
      </c>
      <c r="P131" s="827">
        <v>0.95643018878809294</v>
      </c>
      <c r="Q131" s="832">
        <v>227.89003436426117</v>
      </c>
    </row>
    <row r="132" spans="1:17" ht="14.45" customHeight="1" x14ac:dyDescent="0.2">
      <c r="A132" s="821" t="s">
        <v>554</v>
      </c>
      <c r="B132" s="822" t="s">
        <v>4733</v>
      </c>
      <c r="C132" s="822" t="s">
        <v>4734</v>
      </c>
      <c r="D132" s="822" t="s">
        <v>4944</v>
      </c>
      <c r="E132" s="822" t="s">
        <v>4945</v>
      </c>
      <c r="F132" s="831">
        <v>1</v>
      </c>
      <c r="G132" s="831">
        <v>2774</v>
      </c>
      <c r="H132" s="831"/>
      <c r="I132" s="831">
        <v>2774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554</v>
      </c>
      <c r="B133" s="822" t="s">
        <v>4733</v>
      </c>
      <c r="C133" s="822" t="s">
        <v>4734</v>
      </c>
      <c r="D133" s="822" t="s">
        <v>4946</v>
      </c>
      <c r="E133" s="822" t="s">
        <v>4947</v>
      </c>
      <c r="F133" s="831">
        <v>0</v>
      </c>
      <c r="G133" s="831">
        <v>0</v>
      </c>
      <c r="H133" s="831"/>
      <c r="I133" s="831"/>
      <c r="J133" s="831">
        <v>0</v>
      </c>
      <c r="K133" s="831">
        <v>0</v>
      </c>
      <c r="L133" s="831"/>
      <c r="M133" s="831"/>
      <c r="N133" s="831">
        <v>0</v>
      </c>
      <c r="O133" s="831">
        <v>0</v>
      </c>
      <c r="P133" s="827"/>
      <c r="Q133" s="832"/>
    </row>
    <row r="134" spans="1:17" ht="14.45" customHeight="1" x14ac:dyDescent="0.2">
      <c r="A134" s="821" t="s">
        <v>554</v>
      </c>
      <c r="B134" s="822" t="s">
        <v>4733</v>
      </c>
      <c r="C134" s="822" t="s">
        <v>4734</v>
      </c>
      <c r="D134" s="822" t="s">
        <v>4948</v>
      </c>
      <c r="E134" s="822" t="s">
        <v>4949</v>
      </c>
      <c r="F134" s="831">
        <v>198</v>
      </c>
      <c r="G134" s="831">
        <v>0</v>
      </c>
      <c r="H134" s="831"/>
      <c r="I134" s="831">
        <v>0</v>
      </c>
      <c r="J134" s="831">
        <v>32</v>
      </c>
      <c r="K134" s="831">
        <v>0</v>
      </c>
      <c r="L134" s="831"/>
      <c r="M134" s="831">
        <v>0</v>
      </c>
      <c r="N134" s="831">
        <v>15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554</v>
      </c>
      <c r="B135" s="822" t="s">
        <v>4733</v>
      </c>
      <c r="C135" s="822" t="s">
        <v>4734</v>
      </c>
      <c r="D135" s="822" t="s">
        <v>4950</v>
      </c>
      <c r="E135" s="822" t="s">
        <v>4951</v>
      </c>
      <c r="F135" s="831"/>
      <c r="G135" s="831"/>
      <c r="H135" s="831"/>
      <c r="I135" s="831"/>
      <c r="J135" s="831"/>
      <c r="K135" s="831"/>
      <c r="L135" s="831"/>
      <c r="M135" s="831"/>
      <c r="N135" s="831">
        <v>13</v>
      </c>
      <c r="O135" s="831">
        <v>9425</v>
      </c>
      <c r="P135" s="827"/>
      <c r="Q135" s="832">
        <v>725</v>
      </c>
    </row>
    <row r="136" spans="1:17" ht="14.45" customHeight="1" x14ac:dyDescent="0.2">
      <c r="A136" s="821" t="s">
        <v>554</v>
      </c>
      <c r="B136" s="822" t="s">
        <v>4733</v>
      </c>
      <c r="C136" s="822" t="s">
        <v>4734</v>
      </c>
      <c r="D136" s="822" t="s">
        <v>4770</v>
      </c>
      <c r="E136" s="822" t="s">
        <v>4771</v>
      </c>
      <c r="F136" s="831">
        <v>585</v>
      </c>
      <c r="G136" s="831">
        <v>207675</v>
      </c>
      <c r="H136" s="831">
        <v>1.6433364457878994</v>
      </c>
      <c r="I136" s="831">
        <v>355</v>
      </c>
      <c r="J136" s="831">
        <v>353</v>
      </c>
      <c r="K136" s="831">
        <v>126374</v>
      </c>
      <c r="L136" s="831">
        <v>1</v>
      </c>
      <c r="M136" s="831">
        <v>358</v>
      </c>
      <c r="N136" s="831">
        <v>340</v>
      </c>
      <c r="O136" s="831">
        <v>122396</v>
      </c>
      <c r="P136" s="827">
        <v>0.96852200610885153</v>
      </c>
      <c r="Q136" s="832">
        <v>359.98823529411766</v>
      </c>
    </row>
    <row r="137" spans="1:17" ht="14.45" customHeight="1" x14ac:dyDescent="0.2">
      <c r="A137" s="821" t="s">
        <v>554</v>
      </c>
      <c r="B137" s="822" t="s">
        <v>4733</v>
      </c>
      <c r="C137" s="822" t="s">
        <v>4734</v>
      </c>
      <c r="D137" s="822" t="s">
        <v>4952</v>
      </c>
      <c r="E137" s="822" t="s">
        <v>4953</v>
      </c>
      <c r="F137" s="831">
        <v>11</v>
      </c>
      <c r="G137" s="831">
        <v>0</v>
      </c>
      <c r="H137" s="831"/>
      <c r="I137" s="831">
        <v>0</v>
      </c>
      <c r="J137" s="831">
        <v>11</v>
      </c>
      <c r="K137" s="831">
        <v>0</v>
      </c>
      <c r="L137" s="831"/>
      <c r="M137" s="831">
        <v>0</v>
      </c>
      <c r="N137" s="831">
        <v>4</v>
      </c>
      <c r="O137" s="831">
        <v>0</v>
      </c>
      <c r="P137" s="827"/>
      <c r="Q137" s="832">
        <v>0</v>
      </c>
    </row>
    <row r="138" spans="1:17" ht="14.45" customHeight="1" x14ac:dyDescent="0.2">
      <c r="A138" s="821" t="s">
        <v>554</v>
      </c>
      <c r="B138" s="822" t="s">
        <v>4733</v>
      </c>
      <c r="C138" s="822" t="s">
        <v>4734</v>
      </c>
      <c r="D138" s="822" t="s">
        <v>4954</v>
      </c>
      <c r="E138" s="822" t="s">
        <v>4955</v>
      </c>
      <c r="F138" s="831">
        <v>1</v>
      </c>
      <c r="G138" s="831">
        <v>121</v>
      </c>
      <c r="H138" s="831"/>
      <c r="I138" s="831">
        <v>121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554</v>
      </c>
      <c r="B139" s="822" t="s">
        <v>4733</v>
      </c>
      <c r="C139" s="822" t="s">
        <v>4734</v>
      </c>
      <c r="D139" s="822" t="s">
        <v>4956</v>
      </c>
      <c r="E139" s="822" t="s">
        <v>4957</v>
      </c>
      <c r="F139" s="831">
        <v>3</v>
      </c>
      <c r="G139" s="831">
        <v>0</v>
      </c>
      <c r="H139" s="831"/>
      <c r="I139" s="831">
        <v>0</v>
      </c>
      <c r="J139" s="831">
        <v>3</v>
      </c>
      <c r="K139" s="831">
        <v>0</v>
      </c>
      <c r="L139" s="831"/>
      <c r="M139" s="831">
        <v>0</v>
      </c>
      <c r="N139" s="831"/>
      <c r="O139" s="831"/>
      <c r="P139" s="827"/>
      <c r="Q139" s="832"/>
    </row>
    <row r="140" spans="1:17" ht="14.45" customHeight="1" x14ac:dyDescent="0.2">
      <c r="A140" s="821" t="s">
        <v>554</v>
      </c>
      <c r="B140" s="822" t="s">
        <v>4733</v>
      </c>
      <c r="C140" s="822" t="s">
        <v>4734</v>
      </c>
      <c r="D140" s="822" t="s">
        <v>4958</v>
      </c>
      <c r="E140" s="822" t="s">
        <v>4959</v>
      </c>
      <c r="F140" s="831">
        <v>1</v>
      </c>
      <c r="G140" s="831">
        <v>1114</v>
      </c>
      <c r="H140" s="831"/>
      <c r="I140" s="831">
        <v>1114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554</v>
      </c>
      <c r="B141" s="822" t="s">
        <v>4733</v>
      </c>
      <c r="C141" s="822" t="s">
        <v>4734</v>
      </c>
      <c r="D141" s="822" t="s">
        <v>4960</v>
      </c>
      <c r="E141" s="822" t="s">
        <v>4961</v>
      </c>
      <c r="F141" s="831">
        <v>1</v>
      </c>
      <c r="G141" s="831">
        <v>236</v>
      </c>
      <c r="H141" s="831">
        <v>3.330369868619731E-3</v>
      </c>
      <c r="I141" s="831">
        <v>236</v>
      </c>
      <c r="J141" s="831">
        <v>299</v>
      </c>
      <c r="K141" s="831">
        <v>70863</v>
      </c>
      <c r="L141" s="831">
        <v>1</v>
      </c>
      <c r="M141" s="831">
        <v>237</v>
      </c>
      <c r="N141" s="831">
        <v>13</v>
      </c>
      <c r="O141" s="831">
        <v>3094</v>
      </c>
      <c r="P141" s="827">
        <v>4.3661713447073931E-2</v>
      </c>
      <c r="Q141" s="832">
        <v>238</v>
      </c>
    </row>
    <row r="142" spans="1:17" ht="14.45" customHeight="1" x14ac:dyDescent="0.2">
      <c r="A142" s="821" t="s">
        <v>554</v>
      </c>
      <c r="B142" s="822" t="s">
        <v>4962</v>
      </c>
      <c r="C142" s="822" t="s">
        <v>4734</v>
      </c>
      <c r="D142" s="822" t="s">
        <v>4963</v>
      </c>
      <c r="E142" s="822" t="s">
        <v>4964</v>
      </c>
      <c r="F142" s="831"/>
      <c r="G142" s="831"/>
      <c r="H142" s="831"/>
      <c r="I142" s="831"/>
      <c r="J142" s="831">
        <v>0</v>
      </c>
      <c r="K142" s="831">
        <v>0</v>
      </c>
      <c r="L142" s="831"/>
      <c r="M142" s="831"/>
      <c r="N142" s="831"/>
      <c r="O142" s="831"/>
      <c r="P142" s="827"/>
      <c r="Q142" s="832"/>
    </row>
    <row r="143" spans="1:17" ht="14.45" customHeight="1" x14ac:dyDescent="0.2">
      <c r="A143" s="821" t="s">
        <v>554</v>
      </c>
      <c r="B143" s="822" t="s">
        <v>4962</v>
      </c>
      <c r="C143" s="822" t="s">
        <v>4734</v>
      </c>
      <c r="D143" s="822" t="s">
        <v>4965</v>
      </c>
      <c r="E143" s="822" t="s">
        <v>4966</v>
      </c>
      <c r="F143" s="831"/>
      <c r="G143" s="831"/>
      <c r="H143" s="831"/>
      <c r="I143" s="831"/>
      <c r="J143" s="831">
        <v>0</v>
      </c>
      <c r="K143" s="831">
        <v>0</v>
      </c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554</v>
      </c>
      <c r="B144" s="822" t="s">
        <v>4962</v>
      </c>
      <c r="C144" s="822" t="s">
        <v>4734</v>
      </c>
      <c r="D144" s="822" t="s">
        <v>4967</v>
      </c>
      <c r="E144" s="822" t="s">
        <v>4968</v>
      </c>
      <c r="F144" s="831"/>
      <c r="G144" s="831"/>
      <c r="H144" s="831"/>
      <c r="I144" s="831"/>
      <c r="J144" s="831">
        <v>0</v>
      </c>
      <c r="K144" s="831">
        <v>0</v>
      </c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554</v>
      </c>
      <c r="B145" s="822" t="s">
        <v>4962</v>
      </c>
      <c r="C145" s="822" t="s">
        <v>4734</v>
      </c>
      <c r="D145" s="822" t="s">
        <v>4969</v>
      </c>
      <c r="E145" s="822" t="s">
        <v>4970</v>
      </c>
      <c r="F145" s="831">
        <v>0</v>
      </c>
      <c r="G145" s="831">
        <v>0</v>
      </c>
      <c r="H145" s="831"/>
      <c r="I145" s="831"/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554</v>
      </c>
      <c r="B146" s="822" t="s">
        <v>4971</v>
      </c>
      <c r="C146" s="822" t="s">
        <v>4734</v>
      </c>
      <c r="D146" s="822" t="s">
        <v>4972</v>
      </c>
      <c r="E146" s="822" t="s">
        <v>4973</v>
      </c>
      <c r="F146" s="831"/>
      <c r="G146" s="831"/>
      <c r="H146" s="831"/>
      <c r="I146" s="831"/>
      <c r="J146" s="831">
        <v>1</v>
      </c>
      <c r="K146" s="831">
        <v>5410</v>
      </c>
      <c r="L146" s="831">
        <v>1</v>
      </c>
      <c r="M146" s="831">
        <v>5410</v>
      </c>
      <c r="N146" s="831"/>
      <c r="O146" s="831"/>
      <c r="P146" s="827"/>
      <c r="Q146" s="832"/>
    </row>
    <row r="147" spans="1:17" ht="14.45" customHeight="1" x14ac:dyDescent="0.2">
      <c r="A147" s="821" t="s">
        <v>554</v>
      </c>
      <c r="B147" s="822" t="s">
        <v>4971</v>
      </c>
      <c r="C147" s="822" t="s">
        <v>4734</v>
      </c>
      <c r="D147" s="822" t="s">
        <v>4974</v>
      </c>
      <c r="E147" s="822" t="s">
        <v>4975</v>
      </c>
      <c r="F147" s="831"/>
      <c r="G147" s="831"/>
      <c r="H147" s="831"/>
      <c r="I147" s="831"/>
      <c r="J147" s="831">
        <v>1</v>
      </c>
      <c r="K147" s="831">
        <v>3760</v>
      </c>
      <c r="L147" s="831">
        <v>1</v>
      </c>
      <c r="M147" s="831">
        <v>3760</v>
      </c>
      <c r="N147" s="831"/>
      <c r="O147" s="831"/>
      <c r="P147" s="827"/>
      <c r="Q147" s="832"/>
    </row>
    <row r="148" spans="1:17" ht="14.45" customHeight="1" x14ac:dyDescent="0.2">
      <c r="A148" s="821" t="s">
        <v>554</v>
      </c>
      <c r="B148" s="822" t="s">
        <v>4971</v>
      </c>
      <c r="C148" s="822" t="s">
        <v>4734</v>
      </c>
      <c r="D148" s="822" t="s">
        <v>4976</v>
      </c>
      <c r="E148" s="822" t="s">
        <v>4977</v>
      </c>
      <c r="F148" s="831"/>
      <c r="G148" s="831"/>
      <c r="H148" s="831"/>
      <c r="I148" s="831"/>
      <c r="J148" s="831">
        <v>1</v>
      </c>
      <c r="K148" s="831">
        <v>937</v>
      </c>
      <c r="L148" s="831">
        <v>1</v>
      </c>
      <c r="M148" s="831">
        <v>937</v>
      </c>
      <c r="N148" s="831"/>
      <c r="O148" s="831"/>
      <c r="P148" s="827"/>
      <c r="Q148" s="832"/>
    </row>
    <row r="149" spans="1:17" ht="14.45" customHeight="1" x14ac:dyDescent="0.2">
      <c r="A149" s="821" t="s">
        <v>554</v>
      </c>
      <c r="B149" s="822" t="s">
        <v>4971</v>
      </c>
      <c r="C149" s="822" t="s">
        <v>4734</v>
      </c>
      <c r="D149" s="822" t="s">
        <v>4978</v>
      </c>
      <c r="E149" s="822" t="s">
        <v>4979</v>
      </c>
      <c r="F149" s="831"/>
      <c r="G149" s="831"/>
      <c r="H149" s="831"/>
      <c r="I149" s="831"/>
      <c r="J149" s="831">
        <v>1</v>
      </c>
      <c r="K149" s="831">
        <v>2237</v>
      </c>
      <c r="L149" s="831">
        <v>1</v>
      </c>
      <c r="M149" s="831">
        <v>2237</v>
      </c>
      <c r="N149" s="831"/>
      <c r="O149" s="831"/>
      <c r="P149" s="827"/>
      <c r="Q149" s="832"/>
    </row>
    <row r="150" spans="1:17" ht="14.45" customHeight="1" x14ac:dyDescent="0.2">
      <c r="A150" s="821" t="s">
        <v>554</v>
      </c>
      <c r="B150" s="822" t="s">
        <v>4971</v>
      </c>
      <c r="C150" s="822" t="s">
        <v>4734</v>
      </c>
      <c r="D150" s="822" t="s">
        <v>4980</v>
      </c>
      <c r="E150" s="822" t="s">
        <v>4981</v>
      </c>
      <c r="F150" s="831"/>
      <c r="G150" s="831"/>
      <c r="H150" s="831"/>
      <c r="I150" s="831"/>
      <c r="J150" s="831">
        <v>1</v>
      </c>
      <c r="K150" s="831">
        <v>0</v>
      </c>
      <c r="L150" s="831"/>
      <c r="M150" s="831">
        <v>0</v>
      </c>
      <c r="N150" s="831"/>
      <c r="O150" s="831"/>
      <c r="P150" s="827"/>
      <c r="Q150" s="832"/>
    </row>
    <row r="151" spans="1:17" ht="14.45" customHeight="1" x14ac:dyDescent="0.2">
      <c r="A151" s="821" t="s">
        <v>554</v>
      </c>
      <c r="B151" s="822" t="s">
        <v>4737</v>
      </c>
      <c r="C151" s="822" t="s">
        <v>4739</v>
      </c>
      <c r="D151" s="822" t="s">
        <v>4852</v>
      </c>
      <c r="E151" s="822" t="s">
        <v>4853</v>
      </c>
      <c r="F151" s="831"/>
      <c r="G151" s="831"/>
      <c r="H151" s="831"/>
      <c r="I151" s="831"/>
      <c r="J151" s="831">
        <v>0</v>
      </c>
      <c r="K151" s="831">
        <v>0</v>
      </c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554</v>
      </c>
      <c r="B152" s="822" t="s">
        <v>4737</v>
      </c>
      <c r="C152" s="822" t="s">
        <v>4739</v>
      </c>
      <c r="D152" s="822" t="s">
        <v>4854</v>
      </c>
      <c r="E152" s="822" t="s">
        <v>700</v>
      </c>
      <c r="F152" s="831"/>
      <c r="G152" s="831"/>
      <c r="H152" s="831"/>
      <c r="I152" s="831"/>
      <c r="J152" s="831">
        <v>2.5</v>
      </c>
      <c r="K152" s="831">
        <v>778.37</v>
      </c>
      <c r="L152" s="831">
        <v>1</v>
      </c>
      <c r="M152" s="831">
        <v>311.34800000000001</v>
      </c>
      <c r="N152" s="831"/>
      <c r="O152" s="831"/>
      <c r="P152" s="827"/>
      <c r="Q152" s="832"/>
    </row>
    <row r="153" spans="1:17" ht="14.45" customHeight="1" x14ac:dyDescent="0.2">
      <c r="A153" s="821" t="s">
        <v>554</v>
      </c>
      <c r="B153" s="822" t="s">
        <v>4737</v>
      </c>
      <c r="C153" s="822" t="s">
        <v>4739</v>
      </c>
      <c r="D153" s="822" t="s">
        <v>4863</v>
      </c>
      <c r="E153" s="822" t="s">
        <v>4864</v>
      </c>
      <c r="F153" s="831"/>
      <c r="G153" s="831"/>
      <c r="H153" s="831"/>
      <c r="I153" s="831"/>
      <c r="J153" s="831">
        <v>11</v>
      </c>
      <c r="K153" s="831">
        <v>1997.55</v>
      </c>
      <c r="L153" s="831">
        <v>1</v>
      </c>
      <c r="M153" s="831">
        <v>181.59545454545454</v>
      </c>
      <c r="N153" s="831"/>
      <c r="O153" s="831"/>
      <c r="P153" s="827"/>
      <c r="Q153" s="832"/>
    </row>
    <row r="154" spans="1:17" ht="14.45" customHeight="1" x14ac:dyDescent="0.2">
      <c r="A154" s="821" t="s">
        <v>554</v>
      </c>
      <c r="B154" s="822" t="s">
        <v>4737</v>
      </c>
      <c r="C154" s="822" t="s">
        <v>4739</v>
      </c>
      <c r="D154" s="822" t="s">
        <v>4865</v>
      </c>
      <c r="E154" s="822" t="s">
        <v>4866</v>
      </c>
      <c r="F154" s="831"/>
      <c r="G154" s="831"/>
      <c r="H154" s="831"/>
      <c r="I154" s="831"/>
      <c r="J154" s="831">
        <v>0</v>
      </c>
      <c r="K154" s="831">
        <v>0</v>
      </c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554</v>
      </c>
      <c r="B155" s="822" t="s">
        <v>4737</v>
      </c>
      <c r="C155" s="822" t="s">
        <v>4739</v>
      </c>
      <c r="D155" s="822" t="s">
        <v>4867</v>
      </c>
      <c r="E155" s="822" t="s">
        <v>4866</v>
      </c>
      <c r="F155" s="831"/>
      <c r="G155" s="831"/>
      <c r="H155" s="831"/>
      <c r="I155" s="831"/>
      <c r="J155" s="831">
        <v>16</v>
      </c>
      <c r="K155" s="831">
        <v>2103.6799999999998</v>
      </c>
      <c r="L155" s="831">
        <v>1</v>
      </c>
      <c r="M155" s="831">
        <v>131.47999999999999</v>
      </c>
      <c r="N155" s="831"/>
      <c r="O155" s="831"/>
      <c r="P155" s="827"/>
      <c r="Q155" s="832"/>
    </row>
    <row r="156" spans="1:17" ht="14.45" customHeight="1" x14ac:dyDescent="0.2">
      <c r="A156" s="821" t="s">
        <v>554</v>
      </c>
      <c r="B156" s="822" t="s">
        <v>4737</v>
      </c>
      <c r="C156" s="822" t="s">
        <v>4739</v>
      </c>
      <c r="D156" s="822" t="s">
        <v>4890</v>
      </c>
      <c r="E156" s="822" t="s">
        <v>4889</v>
      </c>
      <c r="F156" s="831"/>
      <c r="G156" s="831"/>
      <c r="H156" s="831"/>
      <c r="I156" s="831"/>
      <c r="J156" s="831">
        <v>8.8999999999999986</v>
      </c>
      <c r="K156" s="831">
        <v>2565.3799999999997</v>
      </c>
      <c r="L156" s="831">
        <v>1</v>
      </c>
      <c r="M156" s="831">
        <v>288.24494382022471</v>
      </c>
      <c r="N156" s="831"/>
      <c r="O156" s="831"/>
      <c r="P156" s="827"/>
      <c r="Q156" s="832"/>
    </row>
    <row r="157" spans="1:17" ht="14.45" customHeight="1" x14ac:dyDescent="0.2">
      <c r="A157" s="821" t="s">
        <v>554</v>
      </c>
      <c r="B157" s="822" t="s">
        <v>4737</v>
      </c>
      <c r="C157" s="822" t="s">
        <v>4739</v>
      </c>
      <c r="D157" s="822" t="s">
        <v>4900</v>
      </c>
      <c r="E157" s="822" t="s">
        <v>2564</v>
      </c>
      <c r="F157" s="831"/>
      <c r="G157" s="831"/>
      <c r="H157" s="831"/>
      <c r="I157" s="831"/>
      <c r="J157" s="831">
        <v>0</v>
      </c>
      <c r="K157" s="831">
        <v>0</v>
      </c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554</v>
      </c>
      <c r="B158" s="822" t="s">
        <v>4737</v>
      </c>
      <c r="C158" s="822" t="s">
        <v>4739</v>
      </c>
      <c r="D158" s="822" t="s">
        <v>4905</v>
      </c>
      <c r="E158" s="822" t="s">
        <v>2590</v>
      </c>
      <c r="F158" s="831"/>
      <c r="G158" s="831"/>
      <c r="H158" s="831"/>
      <c r="I158" s="831"/>
      <c r="J158" s="831">
        <v>3.5</v>
      </c>
      <c r="K158" s="831">
        <v>920.15</v>
      </c>
      <c r="L158" s="831">
        <v>1</v>
      </c>
      <c r="M158" s="831">
        <v>262.89999999999998</v>
      </c>
      <c r="N158" s="831"/>
      <c r="O158" s="831"/>
      <c r="P158" s="827"/>
      <c r="Q158" s="832"/>
    </row>
    <row r="159" spans="1:17" ht="14.45" customHeight="1" x14ac:dyDescent="0.2">
      <c r="A159" s="821" t="s">
        <v>554</v>
      </c>
      <c r="B159" s="822" t="s">
        <v>4737</v>
      </c>
      <c r="C159" s="822" t="s">
        <v>4739</v>
      </c>
      <c r="D159" s="822" t="s">
        <v>4906</v>
      </c>
      <c r="E159" s="822" t="s">
        <v>2602</v>
      </c>
      <c r="F159" s="831">
        <v>14</v>
      </c>
      <c r="G159" s="831">
        <v>1534.4</v>
      </c>
      <c r="H159" s="831"/>
      <c r="I159" s="831">
        <v>109.60000000000001</v>
      </c>
      <c r="J159" s="831"/>
      <c r="K159" s="831"/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554</v>
      </c>
      <c r="B160" s="822" t="s">
        <v>4737</v>
      </c>
      <c r="C160" s="822" t="s">
        <v>4739</v>
      </c>
      <c r="D160" s="822" t="s">
        <v>4907</v>
      </c>
      <c r="E160" s="822" t="s">
        <v>2596</v>
      </c>
      <c r="F160" s="831"/>
      <c r="G160" s="831"/>
      <c r="H160" s="831"/>
      <c r="I160" s="831"/>
      <c r="J160" s="831">
        <v>1</v>
      </c>
      <c r="K160" s="831">
        <v>561.5</v>
      </c>
      <c r="L160" s="831">
        <v>1</v>
      </c>
      <c r="M160" s="831">
        <v>561.5</v>
      </c>
      <c r="N160" s="831"/>
      <c r="O160" s="831"/>
      <c r="P160" s="827"/>
      <c r="Q160" s="832"/>
    </row>
    <row r="161" spans="1:17" ht="14.45" customHeight="1" x14ac:dyDescent="0.2">
      <c r="A161" s="821" t="s">
        <v>554</v>
      </c>
      <c r="B161" s="822" t="s">
        <v>4737</v>
      </c>
      <c r="C161" s="822" t="s">
        <v>4739</v>
      </c>
      <c r="D161" s="822" t="s">
        <v>4910</v>
      </c>
      <c r="E161" s="822" t="s">
        <v>4909</v>
      </c>
      <c r="F161" s="831"/>
      <c r="G161" s="831"/>
      <c r="H161" s="831"/>
      <c r="I161" s="831"/>
      <c r="J161" s="831">
        <v>2.9</v>
      </c>
      <c r="K161" s="831">
        <v>3373.09</v>
      </c>
      <c r="L161" s="831">
        <v>1</v>
      </c>
      <c r="M161" s="831">
        <v>1163.1344827586208</v>
      </c>
      <c r="N161" s="831"/>
      <c r="O161" s="831"/>
      <c r="P161" s="827"/>
      <c r="Q161" s="832"/>
    </row>
    <row r="162" spans="1:17" ht="14.45" customHeight="1" x14ac:dyDescent="0.2">
      <c r="A162" s="821" t="s">
        <v>554</v>
      </c>
      <c r="B162" s="822" t="s">
        <v>4737</v>
      </c>
      <c r="C162" s="822" t="s">
        <v>4739</v>
      </c>
      <c r="D162" s="822" t="s">
        <v>4915</v>
      </c>
      <c r="E162" s="822" t="s">
        <v>1734</v>
      </c>
      <c r="F162" s="831"/>
      <c r="G162" s="831"/>
      <c r="H162" s="831"/>
      <c r="I162" s="831"/>
      <c r="J162" s="831">
        <v>0</v>
      </c>
      <c r="K162" s="831">
        <v>0</v>
      </c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554</v>
      </c>
      <c r="B163" s="822" t="s">
        <v>4737</v>
      </c>
      <c r="C163" s="822" t="s">
        <v>4739</v>
      </c>
      <c r="D163" s="822" t="s">
        <v>4930</v>
      </c>
      <c r="E163" s="822"/>
      <c r="F163" s="831"/>
      <c r="G163" s="831"/>
      <c r="H163" s="831"/>
      <c r="I163" s="831"/>
      <c r="J163" s="831">
        <v>13.1</v>
      </c>
      <c r="K163" s="831">
        <v>21210.21</v>
      </c>
      <c r="L163" s="831">
        <v>1</v>
      </c>
      <c r="M163" s="831">
        <v>1619.1</v>
      </c>
      <c r="N163" s="831"/>
      <c r="O163" s="831"/>
      <c r="P163" s="827"/>
      <c r="Q163" s="832"/>
    </row>
    <row r="164" spans="1:17" ht="14.45" customHeight="1" x14ac:dyDescent="0.2">
      <c r="A164" s="821" t="s">
        <v>554</v>
      </c>
      <c r="B164" s="822" t="s">
        <v>4737</v>
      </c>
      <c r="C164" s="822" t="s">
        <v>4931</v>
      </c>
      <c r="D164" s="822" t="s">
        <v>4932</v>
      </c>
      <c r="E164" s="822" t="s">
        <v>4933</v>
      </c>
      <c r="F164" s="831">
        <v>1</v>
      </c>
      <c r="G164" s="831">
        <v>2159.5700000000002</v>
      </c>
      <c r="H164" s="831">
        <v>6.5906455235723527E-2</v>
      </c>
      <c r="I164" s="831">
        <v>2159.5700000000002</v>
      </c>
      <c r="J164" s="831">
        <v>15</v>
      </c>
      <c r="K164" s="831">
        <v>32767.200000000001</v>
      </c>
      <c r="L164" s="831">
        <v>1</v>
      </c>
      <c r="M164" s="831">
        <v>2184.48</v>
      </c>
      <c r="N164" s="831">
        <v>7</v>
      </c>
      <c r="O164" s="831">
        <v>15524.11</v>
      </c>
      <c r="P164" s="827">
        <v>0.47376980639175764</v>
      </c>
      <c r="Q164" s="832">
        <v>2217.73</v>
      </c>
    </row>
    <row r="165" spans="1:17" ht="14.45" customHeight="1" x14ac:dyDescent="0.2">
      <c r="A165" s="821" t="s">
        <v>554</v>
      </c>
      <c r="B165" s="822" t="s">
        <v>4737</v>
      </c>
      <c r="C165" s="822" t="s">
        <v>4931</v>
      </c>
      <c r="D165" s="822" t="s">
        <v>4934</v>
      </c>
      <c r="E165" s="822" t="s">
        <v>4935</v>
      </c>
      <c r="F165" s="831"/>
      <c r="G165" s="831"/>
      <c r="H165" s="831"/>
      <c r="I165" s="831"/>
      <c r="J165" s="831">
        <v>5</v>
      </c>
      <c r="K165" s="831">
        <v>13343.560000000001</v>
      </c>
      <c r="L165" s="831">
        <v>1</v>
      </c>
      <c r="M165" s="831">
        <v>2668.7120000000004</v>
      </c>
      <c r="N165" s="831">
        <v>7</v>
      </c>
      <c r="O165" s="831">
        <v>18954.809999999998</v>
      </c>
      <c r="P165" s="827">
        <v>1.4205212102317519</v>
      </c>
      <c r="Q165" s="832">
        <v>2707.8299999999995</v>
      </c>
    </row>
    <row r="166" spans="1:17" ht="14.45" customHeight="1" x14ac:dyDescent="0.2">
      <c r="A166" s="821" t="s">
        <v>554</v>
      </c>
      <c r="B166" s="822" t="s">
        <v>4737</v>
      </c>
      <c r="C166" s="822" t="s">
        <v>4938</v>
      </c>
      <c r="D166" s="822" t="s">
        <v>4982</v>
      </c>
      <c r="E166" s="822" t="s">
        <v>4983</v>
      </c>
      <c r="F166" s="831"/>
      <c r="G166" s="831"/>
      <c r="H166" s="831"/>
      <c r="I166" s="831"/>
      <c r="J166" s="831">
        <v>0</v>
      </c>
      <c r="K166" s="831">
        <v>0</v>
      </c>
      <c r="L166" s="831"/>
      <c r="M166" s="831"/>
      <c r="N166" s="831"/>
      <c r="O166" s="831"/>
      <c r="P166" s="827"/>
      <c r="Q166" s="832"/>
    </row>
    <row r="167" spans="1:17" ht="14.45" customHeight="1" x14ac:dyDescent="0.2">
      <c r="A167" s="821" t="s">
        <v>554</v>
      </c>
      <c r="B167" s="822" t="s">
        <v>4737</v>
      </c>
      <c r="C167" s="822" t="s">
        <v>4938</v>
      </c>
      <c r="D167" s="822" t="s">
        <v>4984</v>
      </c>
      <c r="E167" s="822" t="s">
        <v>4985</v>
      </c>
      <c r="F167" s="831"/>
      <c r="G167" s="831"/>
      <c r="H167" s="831"/>
      <c r="I167" s="831"/>
      <c r="J167" s="831">
        <v>0</v>
      </c>
      <c r="K167" s="831">
        <v>0</v>
      </c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554</v>
      </c>
      <c r="B168" s="822" t="s">
        <v>4737</v>
      </c>
      <c r="C168" s="822" t="s">
        <v>4938</v>
      </c>
      <c r="D168" s="822" t="s">
        <v>4986</v>
      </c>
      <c r="E168" s="822" t="s">
        <v>4987</v>
      </c>
      <c r="F168" s="831"/>
      <c r="G168" s="831"/>
      <c r="H168" s="831"/>
      <c r="I168" s="831"/>
      <c r="J168" s="831">
        <v>0</v>
      </c>
      <c r="K168" s="831">
        <v>0</v>
      </c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554</v>
      </c>
      <c r="B169" s="822" t="s">
        <v>4737</v>
      </c>
      <c r="C169" s="822" t="s">
        <v>4938</v>
      </c>
      <c r="D169" s="822" t="s">
        <v>4988</v>
      </c>
      <c r="E169" s="822" t="s">
        <v>4989</v>
      </c>
      <c r="F169" s="831"/>
      <c r="G169" s="831"/>
      <c r="H169" s="831"/>
      <c r="I169" s="831"/>
      <c r="J169" s="831">
        <v>0</v>
      </c>
      <c r="K169" s="831">
        <v>0</v>
      </c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554</v>
      </c>
      <c r="B170" s="822" t="s">
        <v>4737</v>
      </c>
      <c r="C170" s="822" t="s">
        <v>4734</v>
      </c>
      <c r="D170" s="822" t="s">
        <v>4799</v>
      </c>
      <c r="E170" s="822" t="s">
        <v>4800</v>
      </c>
      <c r="F170" s="831">
        <v>1</v>
      </c>
      <c r="G170" s="831">
        <v>196</v>
      </c>
      <c r="H170" s="831"/>
      <c r="I170" s="831">
        <v>196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554</v>
      </c>
      <c r="B171" s="822" t="s">
        <v>4737</v>
      </c>
      <c r="C171" s="822" t="s">
        <v>4734</v>
      </c>
      <c r="D171" s="822" t="s">
        <v>4805</v>
      </c>
      <c r="E171" s="822" t="s">
        <v>4806</v>
      </c>
      <c r="F171" s="831">
        <v>48</v>
      </c>
      <c r="G171" s="831">
        <v>33696</v>
      </c>
      <c r="H171" s="831"/>
      <c r="I171" s="831">
        <v>702</v>
      </c>
      <c r="J171" s="831">
        <v>101</v>
      </c>
      <c r="K171" s="831">
        <v>0</v>
      </c>
      <c r="L171" s="831"/>
      <c r="M171" s="831">
        <v>0</v>
      </c>
      <c r="N171" s="831">
        <v>69</v>
      </c>
      <c r="O171" s="831">
        <v>0</v>
      </c>
      <c r="P171" s="827"/>
      <c r="Q171" s="832">
        <v>0</v>
      </c>
    </row>
    <row r="172" spans="1:17" ht="14.45" customHeight="1" x14ac:dyDescent="0.2">
      <c r="A172" s="821" t="s">
        <v>554</v>
      </c>
      <c r="B172" s="822" t="s">
        <v>4737</v>
      </c>
      <c r="C172" s="822" t="s">
        <v>4734</v>
      </c>
      <c r="D172" s="822" t="s">
        <v>4760</v>
      </c>
      <c r="E172" s="822" t="s">
        <v>4761</v>
      </c>
      <c r="F172" s="831">
        <v>23</v>
      </c>
      <c r="G172" s="831">
        <v>10235</v>
      </c>
      <c r="H172" s="831"/>
      <c r="I172" s="831">
        <v>445</v>
      </c>
      <c r="J172" s="831">
        <v>82</v>
      </c>
      <c r="K172" s="831">
        <v>0</v>
      </c>
      <c r="L172" s="831"/>
      <c r="M172" s="831">
        <v>0</v>
      </c>
      <c r="N172" s="831">
        <v>56</v>
      </c>
      <c r="O172" s="831">
        <v>0</v>
      </c>
      <c r="P172" s="827"/>
      <c r="Q172" s="832">
        <v>0</v>
      </c>
    </row>
    <row r="173" spans="1:17" ht="14.45" customHeight="1" x14ac:dyDescent="0.2">
      <c r="A173" s="821" t="s">
        <v>554</v>
      </c>
      <c r="B173" s="822" t="s">
        <v>4737</v>
      </c>
      <c r="C173" s="822" t="s">
        <v>4734</v>
      </c>
      <c r="D173" s="822" t="s">
        <v>4762</v>
      </c>
      <c r="E173" s="822" t="s">
        <v>4763</v>
      </c>
      <c r="F173" s="831">
        <v>4</v>
      </c>
      <c r="G173" s="831">
        <v>892</v>
      </c>
      <c r="H173" s="831"/>
      <c r="I173" s="831">
        <v>223</v>
      </c>
      <c r="J173" s="831">
        <v>2</v>
      </c>
      <c r="K173" s="831">
        <v>0</v>
      </c>
      <c r="L173" s="831"/>
      <c r="M173" s="831">
        <v>0</v>
      </c>
      <c r="N173" s="831">
        <v>14</v>
      </c>
      <c r="O173" s="831">
        <v>0</v>
      </c>
      <c r="P173" s="827"/>
      <c r="Q173" s="832">
        <v>0</v>
      </c>
    </row>
    <row r="174" spans="1:17" ht="14.45" customHeight="1" x14ac:dyDescent="0.2">
      <c r="A174" s="821" t="s">
        <v>554</v>
      </c>
      <c r="B174" s="822" t="s">
        <v>4737</v>
      </c>
      <c r="C174" s="822" t="s">
        <v>4734</v>
      </c>
      <c r="D174" s="822" t="s">
        <v>4946</v>
      </c>
      <c r="E174" s="822" t="s">
        <v>4947</v>
      </c>
      <c r="F174" s="831">
        <v>0</v>
      </c>
      <c r="G174" s="831">
        <v>0</v>
      </c>
      <c r="H174" s="831"/>
      <c r="I174" s="831"/>
      <c r="J174" s="831">
        <v>0</v>
      </c>
      <c r="K174" s="831">
        <v>0</v>
      </c>
      <c r="L174" s="831"/>
      <c r="M174" s="831"/>
      <c r="N174" s="831">
        <v>0</v>
      </c>
      <c r="O174" s="831">
        <v>0</v>
      </c>
      <c r="P174" s="827"/>
      <c r="Q174" s="832"/>
    </row>
    <row r="175" spans="1:17" ht="14.45" customHeight="1" x14ac:dyDescent="0.2">
      <c r="A175" s="821" t="s">
        <v>554</v>
      </c>
      <c r="B175" s="822" t="s">
        <v>4737</v>
      </c>
      <c r="C175" s="822" t="s">
        <v>4734</v>
      </c>
      <c r="D175" s="822" t="s">
        <v>4948</v>
      </c>
      <c r="E175" s="822" t="s">
        <v>4949</v>
      </c>
      <c r="F175" s="831">
        <v>41</v>
      </c>
      <c r="G175" s="831">
        <v>0</v>
      </c>
      <c r="H175" s="831"/>
      <c r="I175" s="831">
        <v>0</v>
      </c>
      <c r="J175" s="831">
        <v>112</v>
      </c>
      <c r="K175" s="831">
        <v>0</v>
      </c>
      <c r="L175" s="831"/>
      <c r="M175" s="831">
        <v>0</v>
      </c>
      <c r="N175" s="831">
        <v>149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554</v>
      </c>
      <c r="B176" s="822" t="s">
        <v>4737</v>
      </c>
      <c r="C176" s="822" t="s">
        <v>4734</v>
      </c>
      <c r="D176" s="822" t="s">
        <v>4770</v>
      </c>
      <c r="E176" s="822" t="s">
        <v>4771</v>
      </c>
      <c r="F176" s="831">
        <v>87</v>
      </c>
      <c r="G176" s="831">
        <v>30885</v>
      </c>
      <c r="H176" s="831"/>
      <c r="I176" s="831">
        <v>355</v>
      </c>
      <c r="J176" s="831">
        <v>209</v>
      </c>
      <c r="K176" s="831">
        <v>0</v>
      </c>
      <c r="L176" s="831"/>
      <c r="M176" s="831">
        <v>0</v>
      </c>
      <c r="N176" s="831">
        <v>165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554</v>
      </c>
      <c r="B177" s="822" t="s">
        <v>4737</v>
      </c>
      <c r="C177" s="822" t="s">
        <v>4734</v>
      </c>
      <c r="D177" s="822" t="s">
        <v>4990</v>
      </c>
      <c r="E177" s="822" t="s">
        <v>4991</v>
      </c>
      <c r="F177" s="831"/>
      <c r="G177" s="831"/>
      <c r="H177" s="831"/>
      <c r="I177" s="831"/>
      <c r="J177" s="831">
        <v>0</v>
      </c>
      <c r="K177" s="831">
        <v>0</v>
      </c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554</v>
      </c>
      <c r="B178" s="822" t="s">
        <v>4737</v>
      </c>
      <c r="C178" s="822" t="s">
        <v>4734</v>
      </c>
      <c r="D178" s="822" t="s">
        <v>4952</v>
      </c>
      <c r="E178" s="822" t="s">
        <v>4953</v>
      </c>
      <c r="F178" s="831"/>
      <c r="G178" s="831"/>
      <c r="H178" s="831"/>
      <c r="I178" s="831"/>
      <c r="J178" s="831"/>
      <c r="K178" s="831"/>
      <c r="L178" s="831"/>
      <c r="M178" s="831"/>
      <c r="N178" s="831">
        <v>2</v>
      </c>
      <c r="O178" s="831">
        <v>0</v>
      </c>
      <c r="P178" s="827"/>
      <c r="Q178" s="832">
        <v>0</v>
      </c>
    </row>
    <row r="179" spans="1:17" ht="14.45" customHeight="1" x14ac:dyDescent="0.2">
      <c r="A179" s="821" t="s">
        <v>554</v>
      </c>
      <c r="B179" s="822" t="s">
        <v>4737</v>
      </c>
      <c r="C179" s="822" t="s">
        <v>4734</v>
      </c>
      <c r="D179" s="822" t="s">
        <v>4992</v>
      </c>
      <c r="E179" s="822" t="s">
        <v>4993</v>
      </c>
      <c r="F179" s="831"/>
      <c r="G179" s="831"/>
      <c r="H179" s="831"/>
      <c r="I179" s="831"/>
      <c r="J179" s="831">
        <v>0</v>
      </c>
      <c r="K179" s="831">
        <v>0</v>
      </c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554</v>
      </c>
      <c r="B180" s="822" t="s">
        <v>4737</v>
      </c>
      <c r="C180" s="822" t="s">
        <v>4734</v>
      </c>
      <c r="D180" s="822" t="s">
        <v>4994</v>
      </c>
      <c r="E180" s="822" t="s">
        <v>4995</v>
      </c>
      <c r="F180" s="831"/>
      <c r="G180" s="831"/>
      <c r="H180" s="831"/>
      <c r="I180" s="831"/>
      <c r="J180" s="831">
        <v>0</v>
      </c>
      <c r="K180" s="831">
        <v>0</v>
      </c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554</v>
      </c>
      <c r="B181" s="822" t="s">
        <v>4737</v>
      </c>
      <c r="C181" s="822" t="s">
        <v>4734</v>
      </c>
      <c r="D181" s="822" t="s">
        <v>4996</v>
      </c>
      <c r="E181" s="822" t="s">
        <v>4997</v>
      </c>
      <c r="F181" s="831"/>
      <c r="G181" s="831"/>
      <c r="H181" s="831"/>
      <c r="I181" s="831"/>
      <c r="J181" s="831">
        <v>0</v>
      </c>
      <c r="K181" s="831">
        <v>0</v>
      </c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554</v>
      </c>
      <c r="B182" s="822" t="s">
        <v>4737</v>
      </c>
      <c r="C182" s="822" t="s">
        <v>4734</v>
      </c>
      <c r="D182" s="822" t="s">
        <v>4960</v>
      </c>
      <c r="E182" s="822" t="s">
        <v>4961</v>
      </c>
      <c r="F182" s="831"/>
      <c r="G182" s="831"/>
      <c r="H182" s="831"/>
      <c r="I182" s="831"/>
      <c r="J182" s="831">
        <v>94</v>
      </c>
      <c r="K182" s="831">
        <v>0</v>
      </c>
      <c r="L182" s="831"/>
      <c r="M182" s="831">
        <v>0</v>
      </c>
      <c r="N182" s="831"/>
      <c r="O182" s="831"/>
      <c r="P182" s="827"/>
      <c r="Q182" s="832"/>
    </row>
    <row r="183" spans="1:17" ht="14.45" customHeight="1" x14ac:dyDescent="0.2">
      <c r="A183" s="821" t="s">
        <v>554</v>
      </c>
      <c r="B183" s="822" t="s">
        <v>4737</v>
      </c>
      <c r="C183" s="822" t="s">
        <v>4734</v>
      </c>
      <c r="D183" s="822" t="s">
        <v>4998</v>
      </c>
      <c r="E183" s="822" t="s">
        <v>4999</v>
      </c>
      <c r="F183" s="831">
        <v>2862</v>
      </c>
      <c r="G183" s="831">
        <v>0</v>
      </c>
      <c r="H183" s="831"/>
      <c r="I183" s="831">
        <v>0</v>
      </c>
      <c r="J183" s="831">
        <v>6799</v>
      </c>
      <c r="K183" s="831">
        <v>0</v>
      </c>
      <c r="L183" s="831"/>
      <c r="M183" s="831">
        <v>0</v>
      </c>
      <c r="N183" s="831">
        <v>6338</v>
      </c>
      <c r="O183" s="831">
        <v>0</v>
      </c>
      <c r="P183" s="827"/>
      <c r="Q183" s="832">
        <v>0</v>
      </c>
    </row>
    <row r="184" spans="1:17" ht="14.45" customHeight="1" x14ac:dyDescent="0.2">
      <c r="A184" s="821" t="s">
        <v>554</v>
      </c>
      <c r="B184" s="822" t="s">
        <v>4737</v>
      </c>
      <c r="C184" s="822" t="s">
        <v>4734</v>
      </c>
      <c r="D184" s="822" t="s">
        <v>5000</v>
      </c>
      <c r="E184" s="822" t="s">
        <v>5001</v>
      </c>
      <c r="F184" s="831">
        <v>70</v>
      </c>
      <c r="G184" s="831">
        <v>0</v>
      </c>
      <c r="H184" s="831"/>
      <c r="I184" s="831">
        <v>0</v>
      </c>
      <c r="J184" s="831">
        <v>0</v>
      </c>
      <c r="K184" s="831">
        <v>0</v>
      </c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554</v>
      </c>
      <c r="B185" s="822" t="s">
        <v>4737</v>
      </c>
      <c r="C185" s="822" t="s">
        <v>4734</v>
      </c>
      <c r="D185" s="822" t="s">
        <v>5002</v>
      </c>
      <c r="E185" s="822" t="s">
        <v>5003</v>
      </c>
      <c r="F185" s="831"/>
      <c r="G185" s="831"/>
      <c r="H185" s="831"/>
      <c r="I185" s="831"/>
      <c r="J185" s="831">
        <v>3</v>
      </c>
      <c r="K185" s="831">
        <v>0</v>
      </c>
      <c r="L185" s="831"/>
      <c r="M185" s="831">
        <v>0</v>
      </c>
      <c r="N185" s="831">
        <v>37</v>
      </c>
      <c r="O185" s="831">
        <v>0</v>
      </c>
      <c r="P185" s="827"/>
      <c r="Q185" s="832">
        <v>0</v>
      </c>
    </row>
    <row r="186" spans="1:17" ht="14.45" customHeight="1" x14ac:dyDescent="0.2">
      <c r="A186" s="821" t="s">
        <v>554</v>
      </c>
      <c r="B186" s="822" t="s">
        <v>4737</v>
      </c>
      <c r="C186" s="822" t="s">
        <v>4734</v>
      </c>
      <c r="D186" s="822" t="s">
        <v>5004</v>
      </c>
      <c r="E186" s="822" t="s">
        <v>5005</v>
      </c>
      <c r="F186" s="831"/>
      <c r="G186" s="831"/>
      <c r="H186" s="831"/>
      <c r="I186" s="831"/>
      <c r="J186" s="831">
        <v>23</v>
      </c>
      <c r="K186" s="831">
        <v>0</v>
      </c>
      <c r="L186" s="831"/>
      <c r="M186" s="831">
        <v>0</v>
      </c>
      <c r="N186" s="831">
        <v>35</v>
      </c>
      <c r="O186" s="831">
        <v>0</v>
      </c>
      <c r="P186" s="827"/>
      <c r="Q186" s="832">
        <v>0</v>
      </c>
    </row>
    <row r="187" spans="1:17" ht="14.45" customHeight="1" x14ac:dyDescent="0.2">
      <c r="A187" s="821" t="s">
        <v>554</v>
      </c>
      <c r="B187" s="822" t="s">
        <v>5006</v>
      </c>
      <c r="C187" s="822" t="s">
        <v>4739</v>
      </c>
      <c r="D187" s="822" t="s">
        <v>4854</v>
      </c>
      <c r="E187" s="822" t="s">
        <v>700</v>
      </c>
      <c r="F187" s="831"/>
      <c r="G187" s="831"/>
      <c r="H187" s="831"/>
      <c r="I187" s="831"/>
      <c r="J187" s="831">
        <v>0</v>
      </c>
      <c r="K187" s="831">
        <v>0</v>
      </c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554</v>
      </c>
      <c r="B188" s="822" t="s">
        <v>5006</v>
      </c>
      <c r="C188" s="822" t="s">
        <v>4739</v>
      </c>
      <c r="D188" s="822" t="s">
        <v>4863</v>
      </c>
      <c r="E188" s="822" t="s">
        <v>4864</v>
      </c>
      <c r="F188" s="831"/>
      <c r="G188" s="831"/>
      <c r="H188" s="831"/>
      <c r="I188" s="831"/>
      <c r="J188" s="831">
        <v>0</v>
      </c>
      <c r="K188" s="831">
        <v>0</v>
      </c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554</v>
      </c>
      <c r="B189" s="822" t="s">
        <v>5006</v>
      </c>
      <c r="C189" s="822" t="s">
        <v>4739</v>
      </c>
      <c r="D189" s="822" t="s">
        <v>4890</v>
      </c>
      <c r="E189" s="822" t="s">
        <v>4889</v>
      </c>
      <c r="F189" s="831"/>
      <c r="G189" s="831"/>
      <c r="H189" s="831"/>
      <c r="I189" s="831"/>
      <c r="J189" s="831">
        <v>0</v>
      </c>
      <c r="K189" s="831">
        <v>0</v>
      </c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554</v>
      </c>
      <c r="B190" s="822" t="s">
        <v>5006</v>
      </c>
      <c r="C190" s="822" t="s">
        <v>4739</v>
      </c>
      <c r="D190" s="822" t="s">
        <v>4905</v>
      </c>
      <c r="E190" s="822" t="s">
        <v>2590</v>
      </c>
      <c r="F190" s="831"/>
      <c r="G190" s="831"/>
      <c r="H190" s="831"/>
      <c r="I190" s="831"/>
      <c r="J190" s="831">
        <v>0</v>
      </c>
      <c r="K190" s="831">
        <v>0</v>
      </c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554</v>
      </c>
      <c r="B191" s="822" t="s">
        <v>5006</v>
      </c>
      <c r="C191" s="822" t="s">
        <v>4739</v>
      </c>
      <c r="D191" s="822" t="s">
        <v>4907</v>
      </c>
      <c r="E191" s="822" t="s">
        <v>2596</v>
      </c>
      <c r="F191" s="831"/>
      <c r="G191" s="831"/>
      <c r="H191" s="831"/>
      <c r="I191" s="831"/>
      <c r="J191" s="831">
        <v>0</v>
      </c>
      <c r="K191" s="831">
        <v>0</v>
      </c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554</v>
      </c>
      <c r="B192" s="822" t="s">
        <v>5006</v>
      </c>
      <c r="C192" s="822" t="s">
        <v>4739</v>
      </c>
      <c r="D192" s="822" t="s">
        <v>4910</v>
      </c>
      <c r="E192" s="822" t="s">
        <v>4909</v>
      </c>
      <c r="F192" s="831"/>
      <c r="G192" s="831"/>
      <c r="H192" s="831"/>
      <c r="I192" s="831"/>
      <c r="J192" s="831">
        <v>0</v>
      </c>
      <c r="K192" s="831">
        <v>0</v>
      </c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554</v>
      </c>
      <c r="B193" s="822" t="s">
        <v>5006</v>
      </c>
      <c r="C193" s="822" t="s">
        <v>4739</v>
      </c>
      <c r="D193" s="822" t="s">
        <v>4930</v>
      </c>
      <c r="E193" s="822" t="s">
        <v>2590</v>
      </c>
      <c r="F193" s="831"/>
      <c r="G193" s="831"/>
      <c r="H193" s="831"/>
      <c r="I193" s="831"/>
      <c r="J193" s="831">
        <v>0</v>
      </c>
      <c r="K193" s="831">
        <v>0</v>
      </c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554</v>
      </c>
      <c r="B194" s="822" t="s">
        <v>5006</v>
      </c>
      <c r="C194" s="822" t="s">
        <v>4931</v>
      </c>
      <c r="D194" s="822" t="s">
        <v>4932</v>
      </c>
      <c r="E194" s="822" t="s">
        <v>4933</v>
      </c>
      <c r="F194" s="831"/>
      <c r="G194" s="831"/>
      <c r="H194" s="831"/>
      <c r="I194" s="831"/>
      <c r="J194" s="831">
        <v>0</v>
      </c>
      <c r="K194" s="831">
        <v>0</v>
      </c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554</v>
      </c>
      <c r="B195" s="822" t="s">
        <v>5006</v>
      </c>
      <c r="C195" s="822" t="s">
        <v>4734</v>
      </c>
      <c r="D195" s="822" t="s">
        <v>4805</v>
      </c>
      <c r="E195" s="822" t="s">
        <v>4806</v>
      </c>
      <c r="F195" s="831"/>
      <c r="G195" s="831"/>
      <c r="H195" s="831"/>
      <c r="I195" s="831"/>
      <c r="J195" s="831">
        <v>0</v>
      </c>
      <c r="K195" s="831">
        <v>0</v>
      </c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554</v>
      </c>
      <c r="B196" s="822" t="s">
        <v>5006</v>
      </c>
      <c r="C196" s="822" t="s">
        <v>4734</v>
      </c>
      <c r="D196" s="822" t="s">
        <v>4760</v>
      </c>
      <c r="E196" s="822" t="s">
        <v>4761</v>
      </c>
      <c r="F196" s="831"/>
      <c r="G196" s="831"/>
      <c r="H196" s="831"/>
      <c r="I196" s="831"/>
      <c r="J196" s="831">
        <v>0</v>
      </c>
      <c r="K196" s="831">
        <v>0</v>
      </c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554</v>
      </c>
      <c r="B197" s="822" t="s">
        <v>5006</v>
      </c>
      <c r="C197" s="822" t="s">
        <v>4734</v>
      </c>
      <c r="D197" s="822" t="s">
        <v>4946</v>
      </c>
      <c r="E197" s="822" t="s">
        <v>4947</v>
      </c>
      <c r="F197" s="831"/>
      <c r="G197" s="831"/>
      <c r="H197" s="831"/>
      <c r="I197" s="831"/>
      <c r="J197" s="831">
        <v>0</v>
      </c>
      <c r="K197" s="831">
        <v>0</v>
      </c>
      <c r="L197" s="831"/>
      <c r="M197" s="831"/>
      <c r="N197" s="831"/>
      <c r="O197" s="831"/>
      <c r="P197" s="827"/>
      <c r="Q197" s="832"/>
    </row>
    <row r="198" spans="1:17" ht="14.45" customHeight="1" x14ac:dyDescent="0.2">
      <c r="A198" s="821" t="s">
        <v>554</v>
      </c>
      <c r="B198" s="822" t="s">
        <v>5006</v>
      </c>
      <c r="C198" s="822" t="s">
        <v>4734</v>
      </c>
      <c r="D198" s="822" t="s">
        <v>4948</v>
      </c>
      <c r="E198" s="822" t="s">
        <v>4949</v>
      </c>
      <c r="F198" s="831"/>
      <c r="G198" s="831"/>
      <c r="H198" s="831"/>
      <c r="I198" s="831"/>
      <c r="J198" s="831">
        <v>0</v>
      </c>
      <c r="K198" s="831">
        <v>0</v>
      </c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554</v>
      </c>
      <c r="B199" s="822" t="s">
        <v>5006</v>
      </c>
      <c r="C199" s="822" t="s">
        <v>4734</v>
      </c>
      <c r="D199" s="822" t="s">
        <v>4770</v>
      </c>
      <c r="E199" s="822" t="s">
        <v>4771</v>
      </c>
      <c r="F199" s="831"/>
      <c r="G199" s="831"/>
      <c r="H199" s="831"/>
      <c r="I199" s="831"/>
      <c r="J199" s="831">
        <v>0</v>
      </c>
      <c r="K199" s="831">
        <v>0</v>
      </c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554</v>
      </c>
      <c r="B200" s="822" t="s">
        <v>5006</v>
      </c>
      <c r="C200" s="822" t="s">
        <v>4734</v>
      </c>
      <c r="D200" s="822" t="s">
        <v>4960</v>
      </c>
      <c r="E200" s="822" t="s">
        <v>4961</v>
      </c>
      <c r="F200" s="831"/>
      <c r="G200" s="831"/>
      <c r="H200" s="831"/>
      <c r="I200" s="831"/>
      <c r="J200" s="831">
        <v>0</v>
      </c>
      <c r="K200" s="831">
        <v>0</v>
      </c>
      <c r="L200" s="831"/>
      <c r="M200" s="831"/>
      <c r="N200" s="831"/>
      <c r="O200" s="831"/>
      <c r="P200" s="827"/>
      <c r="Q200" s="832"/>
    </row>
    <row r="201" spans="1:17" ht="14.45" customHeight="1" x14ac:dyDescent="0.2">
      <c r="A201" s="821" t="s">
        <v>554</v>
      </c>
      <c r="B201" s="822" t="s">
        <v>5006</v>
      </c>
      <c r="C201" s="822" t="s">
        <v>4734</v>
      </c>
      <c r="D201" s="822" t="s">
        <v>4998</v>
      </c>
      <c r="E201" s="822" t="s">
        <v>4999</v>
      </c>
      <c r="F201" s="831"/>
      <c r="G201" s="831"/>
      <c r="H201" s="831"/>
      <c r="I201" s="831"/>
      <c r="J201" s="831">
        <v>0</v>
      </c>
      <c r="K201" s="831">
        <v>0</v>
      </c>
      <c r="L201" s="831"/>
      <c r="M201" s="831"/>
      <c r="N201" s="831"/>
      <c r="O201" s="831"/>
      <c r="P201" s="827"/>
      <c r="Q201" s="832"/>
    </row>
    <row r="202" spans="1:17" ht="14.45" customHeight="1" x14ac:dyDescent="0.2">
      <c r="A202" s="821" t="s">
        <v>554</v>
      </c>
      <c r="B202" s="822" t="s">
        <v>5006</v>
      </c>
      <c r="C202" s="822" t="s">
        <v>4734</v>
      </c>
      <c r="D202" s="822" t="s">
        <v>5000</v>
      </c>
      <c r="E202" s="822" t="s">
        <v>5001</v>
      </c>
      <c r="F202" s="831"/>
      <c r="G202" s="831"/>
      <c r="H202" s="831"/>
      <c r="I202" s="831"/>
      <c r="J202" s="831">
        <v>0</v>
      </c>
      <c r="K202" s="831">
        <v>0</v>
      </c>
      <c r="L202" s="831"/>
      <c r="M202" s="831"/>
      <c r="N202" s="831"/>
      <c r="O202" s="831"/>
      <c r="P202" s="827"/>
      <c r="Q202" s="832"/>
    </row>
    <row r="203" spans="1:17" ht="14.45" customHeight="1" x14ac:dyDescent="0.2">
      <c r="A203" s="821" t="s">
        <v>554</v>
      </c>
      <c r="B203" s="822" t="s">
        <v>5006</v>
      </c>
      <c r="C203" s="822" t="s">
        <v>4734</v>
      </c>
      <c r="D203" s="822" t="s">
        <v>5002</v>
      </c>
      <c r="E203" s="822" t="s">
        <v>5003</v>
      </c>
      <c r="F203" s="831"/>
      <c r="G203" s="831"/>
      <c r="H203" s="831"/>
      <c r="I203" s="831"/>
      <c r="J203" s="831">
        <v>0</v>
      </c>
      <c r="K203" s="831">
        <v>0</v>
      </c>
      <c r="L203" s="831"/>
      <c r="M203" s="831"/>
      <c r="N203" s="831"/>
      <c r="O203" s="831"/>
      <c r="P203" s="827"/>
      <c r="Q203" s="832"/>
    </row>
    <row r="204" spans="1:17" ht="14.45" customHeight="1" x14ac:dyDescent="0.2">
      <c r="A204" s="821" t="s">
        <v>554</v>
      </c>
      <c r="B204" s="822" t="s">
        <v>5006</v>
      </c>
      <c r="C204" s="822" t="s">
        <v>4734</v>
      </c>
      <c r="D204" s="822" t="s">
        <v>5004</v>
      </c>
      <c r="E204" s="822" t="s">
        <v>5005</v>
      </c>
      <c r="F204" s="831"/>
      <c r="G204" s="831"/>
      <c r="H204" s="831"/>
      <c r="I204" s="831"/>
      <c r="J204" s="831">
        <v>0</v>
      </c>
      <c r="K204" s="831">
        <v>0</v>
      </c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5007</v>
      </c>
      <c r="B205" s="822" t="s">
        <v>4164</v>
      </c>
      <c r="C205" s="822" t="s">
        <v>4734</v>
      </c>
      <c r="D205" s="822" t="s">
        <v>4735</v>
      </c>
      <c r="E205" s="822" t="s">
        <v>4736</v>
      </c>
      <c r="F205" s="831">
        <v>5</v>
      </c>
      <c r="G205" s="831">
        <v>185</v>
      </c>
      <c r="H205" s="831"/>
      <c r="I205" s="831">
        <v>37</v>
      </c>
      <c r="J205" s="831"/>
      <c r="K205" s="831"/>
      <c r="L205" s="831"/>
      <c r="M205" s="831"/>
      <c r="N205" s="831">
        <v>1</v>
      </c>
      <c r="O205" s="831">
        <v>38</v>
      </c>
      <c r="P205" s="827"/>
      <c r="Q205" s="832">
        <v>38</v>
      </c>
    </row>
    <row r="206" spans="1:17" ht="14.45" customHeight="1" x14ac:dyDescent="0.2">
      <c r="A206" s="821" t="s">
        <v>5007</v>
      </c>
      <c r="B206" s="822" t="s">
        <v>4164</v>
      </c>
      <c r="C206" s="822" t="s">
        <v>4734</v>
      </c>
      <c r="D206" s="822" t="s">
        <v>4766</v>
      </c>
      <c r="E206" s="822" t="s">
        <v>4767</v>
      </c>
      <c r="F206" s="831">
        <v>1</v>
      </c>
      <c r="G206" s="831">
        <v>471</v>
      </c>
      <c r="H206" s="831"/>
      <c r="I206" s="831">
        <v>471</v>
      </c>
      <c r="J206" s="831"/>
      <c r="K206" s="831"/>
      <c r="L206" s="831"/>
      <c r="M206" s="831"/>
      <c r="N206" s="831"/>
      <c r="O206" s="831"/>
      <c r="P206" s="827"/>
      <c r="Q206" s="832"/>
    </row>
    <row r="207" spans="1:17" ht="14.45" customHeight="1" x14ac:dyDescent="0.2">
      <c r="A207" s="821" t="s">
        <v>5007</v>
      </c>
      <c r="B207" s="822" t="s">
        <v>4790</v>
      </c>
      <c r="C207" s="822" t="s">
        <v>4734</v>
      </c>
      <c r="D207" s="822" t="s">
        <v>4735</v>
      </c>
      <c r="E207" s="822" t="s">
        <v>4736</v>
      </c>
      <c r="F207" s="831">
        <v>43</v>
      </c>
      <c r="G207" s="831">
        <v>1591</v>
      </c>
      <c r="H207" s="831">
        <v>1.4437386569872959</v>
      </c>
      <c r="I207" s="831">
        <v>37</v>
      </c>
      <c r="J207" s="831">
        <v>29</v>
      </c>
      <c r="K207" s="831">
        <v>1102</v>
      </c>
      <c r="L207" s="831">
        <v>1</v>
      </c>
      <c r="M207" s="831">
        <v>38</v>
      </c>
      <c r="N207" s="831">
        <v>1</v>
      </c>
      <c r="O207" s="831">
        <v>38</v>
      </c>
      <c r="P207" s="827">
        <v>3.4482758620689655E-2</v>
      </c>
      <c r="Q207" s="832">
        <v>38</v>
      </c>
    </row>
    <row r="208" spans="1:17" ht="14.45" customHeight="1" x14ac:dyDescent="0.2">
      <c r="A208" s="821" t="s">
        <v>5007</v>
      </c>
      <c r="B208" s="822" t="s">
        <v>4790</v>
      </c>
      <c r="C208" s="822" t="s">
        <v>4734</v>
      </c>
      <c r="D208" s="822" t="s">
        <v>4770</v>
      </c>
      <c r="E208" s="822" t="s">
        <v>4771</v>
      </c>
      <c r="F208" s="831">
        <v>85</v>
      </c>
      <c r="G208" s="831">
        <v>30175</v>
      </c>
      <c r="H208" s="831"/>
      <c r="I208" s="831">
        <v>355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5008</v>
      </c>
      <c r="B209" s="822" t="s">
        <v>4790</v>
      </c>
      <c r="C209" s="822" t="s">
        <v>4734</v>
      </c>
      <c r="D209" s="822" t="s">
        <v>4735</v>
      </c>
      <c r="E209" s="822" t="s">
        <v>4736</v>
      </c>
      <c r="F209" s="831">
        <v>1</v>
      </c>
      <c r="G209" s="831">
        <v>37</v>
      </c>
      <c r="H209" s="831"/>
      <c r="I209" s="831">
        <v>37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5008</v>
      </c>
      <c r="B210" s="822" t="s">
        <v>4790</v>
      </c>
      <c r="C210" s="822" t="s">
        <v>4734</v>
      </c>
      <c r="D210" s="822" t="s">
        <v>4770</v>
      </c>
      <c r="E210" s="822" t="s">
        <v>4771</v>
      </c>
      <c r="F210" s="831">
        <v>4</v>
      </c>
      <c r="G210" s="831">
        <v>1420</v>
      </c>
      <c r="H210" s="831"/>
      <c r="I210" s="831">
        <v>355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5009</v>
      </c>
      <c r="B211" s="822" t="s">
        <v>4790</v>
      </c>
      <c r="C211" s="822" t="s">
        <v>4734</v>
      </c>
      <c r="D211" s="822" t="s">
        <v>4770</v>
      </c>
      <c r="E211" s="822" t="s">
        <v>4771</v>
      </c>
      <c r="F211" s="831">
        <v>2</v>
      </c>
      <c r="G211" s="831">
        <v>710</v>
      </c>
      <c r="H211" s="831"/>
      <c r="I211" s="831">
        <v>355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thickBot="1" x14ac:dyDescent="0.25">
      <c r="A212" s="813" t="s">
        <v>5010</v>
      </c>
      <c r="B212" s="814" t="s">
        <v>4790</v>
      </c>
      <c r="C212" s="814" t="s">
        <v>4734</v>
      </c>
      <c r="D212" s="814" t="s">
        <v>4770</v>
      </c>
      <c r="E212" s="814" t="s">
        <v>4771</v>
      </c>
      <c r="F212" s="833">
        <v>1</v>
      </c>
      <c r="G212" s="833">
        <v>355</v>
      </c>
      <c r="H212" s="833">
        <v>0.99162011173184361</v>
      </c>
      <c r="I212" s="833">
        <v>355</v>
      </c>
      <c r="J212" s="833">
        <v>1</v>
      </c>
      <c r="K212" s="833">
        <v>358</v>
      </c>
      <c r="L212" s="833">
        <v>1</v>
      </c>
      <c r="M212" s="833">
        <v>358</v>
      </c>
      <c r="N212" s="833"/>
      <c r="O212" s="833"/>
      <c r="P212" s="819"/>
      <c r="Q212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A24B338-6573-495A-BB3C-27F398D4AAF4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517.68299999999999</v>
      </c>
      <c r="C5" s="114">
        <v>316.154</v>
      </c>
      <c r="D5" s="114">
        <v>286.22500000000002</v>
      </c>
      <c r="E5" s="424">
        <f>IF(OR(D5=0,B5=0),"",D5/B5)</f>
        <v>0.5528962704975825</v>
      </c>
      <c r="F5" s="129">
        <f>IF(OR(D5=0,C5=0),"",D5/C5)</f>
        <v>0.90533410932646752</v>
      </c>
      <c r="G5" s="130">
        <v>273</v>
      </c>
      <c r="H5" s="114">
        <v>152</v>
      </c>
      <c r="I5" s="114">
        <v>138</v>
      </c>
      <c r="J5" s="424">
        <f>IF(OR(I5=0,G5=0),"",I5/G5)</f>
        <v>0.50549450549450547</v>
      </c>
      <c r="K5" s="131">
        <f>IF(OR(I5=0,H5=0),"",I5/H5)</f>
        <v>0.90789473684210531</v>
      </c>
      <c r="L5" s="121"/>
      <c r="M5" s="121"/>
      <c r="N5" s="7">
        <f>D5-C5</f>
        <v>-29.928999999999974</v>
      </c>
      <c r="O5" s="8">
        <f>I5-H5</f>
        <v>-14</v>
      </c>
      <c r="P5" s="7">
        <f>D5-B5</f>
        <v>-231.45799999999997</v>
      </c>
      <c r="Q5" s="8">
        <f>I5-G5</f>
        <v>-135</v>
      </c>
    </row>
    <row r="6" spans="1:17" ht="14.45" hidden="1" customHeight="1" outlineLevel="1" x14ac:dyDescent="0.2">
      <c r="A6" s="441" t="s">
        <v>168</v>
      </c>
      <c r="B6" s="120">
        <v>285.56299999999999</v>
      </c>
      <c r="C6" s="113">
        <v>113.307</v>
      </c>
      <c r="D6" s="113">
        <v>106.002</v>
      </c>
      <c r="E6" s="424">
        <f t="shared" ref="E6:E12" si="0">IF(OR(D6=0,B6=0),"",D6/B6)</f>
        <v>0.37120355228093277</v>
      </c>
      <c r="F6" s="129">
        <f t="shared" ref="F6:F12" si="1">IF(OR(D6=0,C6=0),"",D6/C6)</f>
        <v>0.93552913765257217</v>
      </c>
      <c r="G6" s="133">
        <v>94</v>
      </c>
      <c r="H6" s="113">
        <v>53</v>
      </c>
      <c r="I6" s="113">
        <v>48</v>
      </c>
      <c r="J6" s="425">
        <f t="shared" ref="J6:J12" si="2">IF(OR(I6=0,G6=0),"",I6/G6)</f>
        <v>0.51063829787234039</v>
      </c>
      <c r="K6" s="134">
        <f t="shared" ref="K6:K12" si="3">IF(OR(I6=0,H6=0),"",I6/H6)</f>
        <v>0.90566037735849059</v>
      </c>
      <c r="L6" s="121"/>
      <c r="M6" s="121"/>
      <c r="N6" s="5">
        <f t="shared" ref="N6:N13" si="4">D6-C6</f>
        <v>-7.3050000000000068</v>
      </c>
      <c r="O6" s="6">
        <f t="shared" ref="O6:O13" si="5">I6-H6</f>
        <v>-5</v>
      </c>
      <c r="P6" s="5">
        <f t="shared" ref="P6:P13" si="6">D6-B6</f>
        <v>-179.56099999999998</v>
      </c>
      <c r="Q6" s="6">
        <f t="shared" ref="Q6:Q13" si="7">I6-G6</f>
        <v>-46</v>
      </c>
    </row>
    <row r="7" spans="1:17" ht="14.45" hidden="1" customHeight="1" outlineLevel="1" x14ac:dyDescent="0.2">
      <c r="A7" s="441" t="s">
        <v>169</v>
      </c>
      <c r="B7" s="120">
        <v>218.577</v>
      </c>
      <c r="C7" s="113">
        <v>116.053</v>
      </c>
      <c r="D7" s="113">
        <v>109.98399999999999</v>
      </c>
      <c r="E7" s="424">
        <f t="shared" si="0"/>
        <v>0.50318194503538793</v>
      </c>
      <c r="F7" s="129">
        <f t="shared" si="1"/>
        <v>0.94770492792086369</v>
      </c>
      <c r="G7" s="133">
        <v>97</v>
      </c>
      <c r="H7" s="113">
        <v>52</v>
      </c>
      <c r="I7" s="113">
        <v>56</v>
      </c>
      <c r="J7" s="425">
        <f t="shared" si="2"/>
        <v>0.57731958762886593</v>
      </c>
      <c r="K7" s="134">
        <f t="shared" si="3"/>
        <v>1.0769230769230769</v>
      </c>
      <c r="L7" s="121"/>
      <c r="M7" s="121"/>
      <c r="N7" s="5">
        <f t="shared" si="4"/>
        <v>-6.0690000000000026</v>
      </c>
      <c r="O7" s="6">
        <f t="shared" si="5"/>
        <v>4</v>
      </c>
      <c r="P7" s="5">
        <f t="shared" si="6"/>
        <v>-108.593</v>
      </c>
      <c r="Q7" s="6">
        <f t="shared" si="7"/>
        <v>-41</v>
      </c>
    </row>
    <row r="8" spans="1:17" ht="14.45" hidden="1" customHeight="1" outlineLevel="1" x14ac:dyDescent="0.2">
      <c r="A8" s="441" t="s">
        <v>170</v>
      </c>
      <c r="B8" s="120">
        <v>57.631</v>
      </c>
      <c r="C8" s="113">
        <v>14.930999999999999</v>
      </c>
      <c r="D8" s="113">
        <v>9.7449999999999992</v>
      </c>
      <c r="E8" s="424">
        <f t="shared" si="0"/>
        <v>0.16909302285228434</v>
      </c>
      <c r="F8" s="129">
        <f t="shared" si="1"/>
        <v>0.6526689438081843</v>
      </c>
      <c r="G8" s="133">
        <v>14</v>
      </c>
      <c r="H8" s="113">
        <v>7</v>
      </c>
      <c r="I8" s="113">
        <v>7</v>
      </c>
      <c r="J8" s="425">
        <f t="shared" si="2"/>
        <v>0.5</v>
      </c>
      <c r="K8" s="134">
        <f t="shared" si="3"/>
        <v>1</v>
      </c>
      <c r="L8" s="121"/>
      <c r="M8" s="121"/>
      <c r="N8" s="5">
        <f t="shared" si="4"/>
        <v>-5.1859999999999999</v>
      </c>
      <c r="O8" s="6">
        <f t="shared" si="5"/>
        <v>0</v>
      </c>
      <c r="P8" s="5">
        <f t="shared" si="6"/>
        <v>-47.886000000000003</v>
      </c>
      <c r="Q8" s="6">
        <f t="shared" si="7"/>
        <v>-7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175.59299999999999</v>
      </c>
      <c r="C10" s="113">
        <v>76.293000000000006</v>
      </c>
      <c r="D10" s="113">
        <v>78.403000000000006</v>
      </c>
      <c r="E10" s="424">
        <f t="shared" si="0"/>
        <v>0.44650413171367886</v>
      </c>
      <c r="F10" s="129">
        <f t="shared" si="1"/>
        <v>1.0276565346755273</v>
      </c>
      <c r="G10" s="133">
        <v>65</v>
      </c>
      <c r="H10" s="113">
        <v>40</v>
      </c>
      <c r="I10" s="113">
        <v>41</v>
      </c>
      <c r="J10" s="425">
        <f t="shared" si="2"/>
        <v>0.63076923076923075</v>
      </c>
      <c r="K10" s="134">
        <f t="shared" si="3"/>
        <v>1.0249999999999999</v>
      </c>
      <c r="L10" s="121"/>
      <c r="M10" s="121"/>
      <c r="N10" s="5">
        <f t="shared" si="4"/>
        <v>2.1099999999999994</v>
      </c>
      <c r="O10" s="6">
        <f t="shared" si="5"/>
        <v>1</v>
      </c>
      <c r="P10" s="5">
        <f t="shared" si="6"/>
        <v>-97.189999999999984</v>
      </c>
      <c r="Q10" s="6">
        <f t="shared" si="7"/>
        <v>-24</v>
      </c>
    </row>
    <row r="11" spans="1:17" ht="14.45" hidden="1" customHeight="1" outlineLevel="1" x14ac:dyDescent="0.2">
      <c r="A11" s="441" t="s">
        <v>173</v>
      </c>
      <c r="B11" s="120">
        <v>7.5209999999999999</v>
      </c>
      <c r="C11" s="113">
        <v>3.11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4</v>
      </c>
      <c r="H11" s="113">
        <v>1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-3.11</v>
      </c>
      <c r="O11" s="6">
        <f t="shared" si="5"/>
        <v>-1</v>
      </c>
      <c r="P11" s="5">
        <f t="shared" si="6"/>
        <v>-7.5209999999999999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0.85699999999999998</v>
      </c>
      <c r="C12" s="239">
        <v>0</v>
      </c>
      <c r="D12" s="239">
        <v>2.379</v>
      </c>
      <c r="E12" s="424">
        <f t="shared" si="0"/>
        <v>2.7759626604434073</v>
      </c>
      <c r="F12" s="129" t="str">
        <f t="shared" si="1"/>
        <v/>
      </c>
      <c r="G12" s="241">
        <v>1</v>
      </c>
      <c r="H12" s="239">
        <v>0</v>
      </c>
      <c r="I12" s="239">
        <v>1</v>
      </c>
      <c r="J12" s="426">
        <f t="shared" si="2"/>
        <v>1</v>
      </c>
      <c r="K12" s="242" t="str">
        <f t="shared" si="3"/>
        <v/>
      </c>
      <c r="L12" s="121"/>
      <c r="M12" s="121"/>
      <c r="N12" s="243">
        <f t="shared" si="4"/>
        <v>2.379</v>
      </c>
      <c r="O12" s="244">
        <f t="shared" si="5"/>
        <v>1</v>
      </c>
      <c r="P12" s="243">
        <f t="shared" si="6"/>
        <v>1.522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1263.425</v>
      </c>
      <c r="C13" s="116">
        <f>SUM(C5:C12)</f>
        <v>639.84800000000007</v>
      </c>
      <c r="D13" s="116">
        <f>SUM(D5:D12)</f>
        <v>592.73800000000006</v>
      </c>
      <c r="E13" s="420">
        <f>IF(OR(D13=0,B13=0),0,D13/B13)</f>
        <v>0.46915171062785688</v>
      </c>
      <c r="F13" s="135">
        <f>IF(OR(D13=0,C13=0),0,D13/C13)</f>
        <v>0.92637313862042237</v>
      </c>
      <c r="G13" s="136">
        <f>SUM(G5:G12)</f>
        <v>548</v>
      </c>
      <c r="H13" s="116">
        <f>SUM(H5:H12)</f>
        <v>305</v>
      </c>
      <c r="I13" s="116">
        <f>SUM(I5:I12)</f>
        <v>291</v>
      </c>
      <c r="J13" s="420">
        <f>IF(OR(I13=0,G13=0),0,I13/G13)</f>
        <v>0.53102189781021902</v>
      </c>
      <c r="K13" s="137">
        <f>IF(OR(I13=0,H13=0),0,I13/H13)</f>
        <v>0.95409836065573772</v>
      </c>
      <c r="L13" s="121"/>
      <c r="M13" s="121"/>
      <c r="N13" s="127">
        <f t="shared" si="4"/>
        <v>-47.110000000000014</v>
      </c>
      <c r="O13" s="138">
        <f t="shared" si="5"/>
        <v>-14</v>
      </c>
      <c r="P13" s="127">
        <f t="shared" si="6"/>
        <v>-670.6869999999999</v>
      </c>
      <c r="Q13" s="138">
        <f t="shared" si="7"/>
        <v>-257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512.12300000000005</v>
      </c>
      <c r="C18" s="114">
        <v>316.154</v>
      </c>
      <c r="D18" s="114">
        <v>281.38200000000001</v>
      </c>
      <c r="E18" s="424">
        <f>IF(OR(D18=0,B18=0),"",D18/B18)</f>
        <v>0.54944222384075692</v>
      </c>
      <c r="F18" s="129">
        <f>IF(OR(D18=0,C18=0),"",D18/C18)</f>
        <v>0.89001562529653278</v>
      </c>
      <c r="G18" s="119">
        <v>272</v>
      </c>
      <c r="H18" s="114">
        <v>152</v>
      </c>
      <c r="I18" s="114">
        <v>137</v>
      </c>
      <c r="J18" s="424">
        <f>IF(OR(I18=0,G18=0),"",I18/G18)</f>
        <v>0.50367647058823528</v>
      </c>
      <c r="K18" s="131">
        <f>IF(OR(I18=0,H18=0),"",I18/H18)</f>
        <v>0.90131578947368418</v>
      </c>
      <c r="L18" s="649">
        <v>0.91871999999999998</v>
      </c>
      <c r="M18" s="650"/>
      <c r="N18" s="145">
        <f t="shared" ref="N18:N26" si="8">D18-C18</f>
        <v>-34.771999999999991</v>
      </c>
      <c r="O18" s="146">
        <f t="shared" ref="O18:O26" si="9">I18-H18</f>
        <v>-15</v>
      </c>
      <c r="P18" s="145">
        <f t="shared" ref="P18:P26" si="10">D18-B18</f>
        <v>-230.74100000000004</v>
      </c>
      <c r="Q18" s="146">
        <f t="shared" ref="Q18:Q26" si="11">I18-G18</f>
        <v>-135</v>
      </c>
    </row>
    <row r="19" spans="1:17" ht="14.45" hidden="1" customHeight="1" outlineLevel="1" x14ac:dyDescent="0.2">
      <c r="A19" s="441" t="s">
        <v>168</v>
      </c>
      <c r="B19" s="120">
        <v>271.98599999999999</v>
      </c>
      <c r="C19" s="113">
        <v>113.307</v>
      </c>
      <c r="D19" s="113">
        <v>106.002</v>
      </c>
      <c r="E19" s="425">
        <f t="shared" ref="E19:E25" si="12">IF(OR(D19=0,B19=0),"",D19/B19)</f>
        <v>0.38973329509607113</v>
      </c>
      <c r="F19" s="132">
        <f t="shared" ref="F19:F25" si="13">IF(OR(D19=0,C19=0),"",D19/C19)</f>
        <v>0.93552913765257217</v>
      </c>
      <c r="G19" s="120">
        <v>92</v>
      </c>
      <c r="H19" s="113">
        <v>53</v>
      </c>
      <c r="I19" s="113">
        <v>48</v>
      </c>
      <c r="J19" s="425">
        <f t="shared" ref="J19:J25" si="14">IF(OR(I19=0,G19=0),"",I19/G19)</f>
        <v>0.52173913043478259</v>
      </c>
      <c r="K19" s="134">
        <f t="shared" ref="K19:K25" si="15">IF(OR(I19=0,H19=0),"",I19/H19)</f>
        <v>0.90566037735849059</v>
      </c>
      <c r="L19" s="649">
        <v>0.99456</v>
      </c>
      <c r="M19" s="650"/>
      <c r="N19" s="147">
        <f t="shared" si="8"/>
        <v>-7.3050000000000068</v>
      </c>
      <c r="O19" s="148">
        <f t="shared" si="9"/>
        <v>-5</v>
      </c>
      <c r="P19" s="147">
        <f t="shared" si="10"/>
        <v>-165.98399999999998</v>
      </c>
      <c r="Q19" s="148">
        <f t="shared" si="11"/>
        <v>-44</v>
      </c>
    </row>
    <row r="20" spans="1:17" ht="14.45" hidden="1" customHeight="1" outlineLevel="1" x14ac:dyDescent="0.2">
      <c r="A20" s="441" t="s">
        <v>169</v>
      </c>
      <c r="B20" s="120">
        <v>218.577</v>
      </c>
      <c r="C20" s="113">
        <v>104.51900000000001</v>
      </c>
      <c r="D20" s="113">
        <v>98.875</v>
      </c>
      <c r="E20" s="425">
        <f t="shared" si="12"/>
        <v>0.45235775035799741</v>
      </c>
      <c r="F20" s="132">
        <f t="shared" si="13"/>
        <v>0.94600024875859889</v>
      </c>
      <c r="G20" s="120">
        <v>97</v>
      </c>
      <c r="H20" s="113">
        <v>50</v>
      </c>
      <c r="I20" s="113">
        <v>54</v>
      </c>
      <c r="J20" s="425">
        <f t="shared" si="14"/>
        <v>0.55670103092783507</v>
      </c>
      <c r="K20" s="134">
        <f t="shared" si="15"/>
        <v>1.08</v>
      </c>
      <c r="L20" s="649">
        <v>0.96671999999999991</v>
      </c>
      <c r="M20" s="650"/>
      <c r="N20" s="147">
        <f t="shared" si="8"/>
        <v>-5.6440000000000055</v>
      </c>
      <c r="O20" s="148">
        <f t="shared" si="9"/>
        <v>4</v>
      </c>
      <c r="P20" s="147">
        <f t="shared" si="10"/>
        <v>-119.702</v>
      </c>
      <c r="Q20" s="148">
        <f t="shared" si="11"/>
        <v>-43</v>
      </c>
    </row>
    <row r="21" spans="1:17" ht="14.45" hidden="1" customHeight="1" outlineLevel="1" x14ac:dyDescent="0.2">
      <c r="A21" s="441" t="s">
        <v>170</v>
      </c>
      <c r="B21" s="120">
        <v>57.631</v>
      </c>
      <c r="C21" s="113">
        <v>14.930999999999999</v>
      </c>
      <c r="D21" s="113">
        <v>9.7449999999999992</v>
      </c>
      <c r="E21" s="425">
        <f t="shared" si="12"/>
        <v>0.16909302285228434</v>
      </c>
      <c r="F21" s="132">
        <f t="shared" si="13"/>
        <v>0.6526689438081843</v>
      </c>
      <c r="G21" s="120">
        <v>14</v>
      </c>
      <c r="H21" s="113">
        <v>7</v>
      </c>
      <c r="I21" s="113">
        <v>7</v>
      </c>
      <c r="J21" s="425">
        <f t="shared" si="14"/>
        <v>0.5</v>
      </c>
      <c r="K21" s="134">
        <f t="shared" si="15"/>
        <v>1</v>
      </c>
      <c r="L21" s="649">
        <v>1.11744</v>
      </c>
      <c r="M21" s="650"/>
      <c r="N21" s="147">
        <f t="shared" si="8"/>
        <v>-5.1859999999999999</v>
      </c>
      <c r="O21" s="148">
        <f t="shared" si="9"/>
        <v>0</v>
      </c>
      <c r="P21" s="147">
        <f t="shared" si="10"/>
        <v>-47.886000000000003</v>
      </c>
      <c r="Q21" s="148">
        <f t="shared" si="11"/>
        <v>-7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175.59299999999999</v>
      </c>
      <c r="C23" s="113">
        <v>76.293000000000006</v>
      </c>
      <c r="D23" s="113">
        <v>74.174999999999997</v>
      </c>
      <c r="E23" s="425">
        <f t="shared" si="12"/>
        <v>0.42242572312108112</v>
      </c>
      <c r="F23" s="132">
        <f t="shared" si="13"/>
        <v>0.97223860642522897</v>
      </c>
      <c r="G23" s="120">
        <v>65</v>
      </c>
      <c r="H23" s="113">
        <v>40</v>
      </c>
      <c r="I23" s="113">
        <v>40</v>
      </c>
      <c r="J23" s="425">
        <f t="shared" si="14"/>
        <v>0.61538461538461542</v>
      </c>
      <c r="K23" s="134">
        <f t="shared" si="15"/>
        <v>1</v>
      </c>
      <c r="L23" s="649">
        <v>0.98495999999999995</v>
      </c>
      <c r="M23" s="650"/>
      <c r="N23" s="147">
        <f t="shared" si="8"/>
        <v>-2.1180000000000092</v>
      </c>
      <c r="O23" s="148">
        <f t="shared" si="9"/>
        <v>0</v>
      </c>
      <c r="P23" s="147">
        <f t="shared" si="10"/>
        <v>-101.41799999999999</v>
      </c>
      <c r="Q23" s="148">
        <f t="shared" si="11"/>
        <v>-25</v>
      </c>
    </row>
    <row r="24" spans="1:17" ht="14.45" hidden="1" customHeight="1" outlineLevel="1" x14ac:dyDescent="0.2">
      <c r="A24" s="441" t="s">
        <v>173</v>
      </c>
      <c r="B24" s="120">
        <v>7.5209999999999999</v>
      </c>
      <c r="C24" s="113">
        <v>3.11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4</v>
      </c>
      <c r="H24" s="113">
        <v>1</v>
      </c>
      <c r="I24" s="113">
        <v>0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-3.11</v>
      </c>
      <c r="O24" s="148">
        <f t="shared" si="9"/>
        <v>-1</v>
      </c>
      <c r="P24" s="147">
        <f t="shared" si="10"/>
        <v>-7.5209999999999999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0.85699999999999998</v>
      </c>
      <c r="C25" s="239">
        <v>0</v>
      </c>
      <c r="D25" s="239">
        <v>2.379</v>
      </c>
      <c r="E25" s="426">
        <f t="shared" si="12"/>
        <v>2.7759626604434073</v>
      </c>
      <c r="F25" s="240" t="str">
        <f t="shared" si="13"/>
        <v/>
      </c>
      <c r="G25" s="238">
        <v>1</v>
      </c>
      <c r="H25" s="239">
        <v>0</v>
      </c>
      <c r="I25" s="239">
        <v>1</v>
      </c>
      <c r="J25" s="426">
        <f t="shared" si="14"/>
        <v>1</v>
      </c>
      <c r="K25" s="242" t="str">
        <f t="shared" si="15"/>
        <v/>
      </c>
      <c r="L25" s="356"/>
      <c r="M25" s="357"/>
      <c r="N25" s="245">
        <f t="shared" si="8"/>
        <v>2.379</v>
      </c>
      <c r="O25" s="246">
        <f t="shared" si="9"/>
        <v>1</v>
      </c>
      <c r="P25" s="245">
        <f t="shared" si="10"/>
        <v>1.522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1244.288</v>
      </c>
      <c r="C26" s="150">
        <f>SUM(C18:C25)</f>
        <v>628.31400000000008</v>
      </c>
      <c r="D26" s="150">
        <f>SUM(D18:D25)</f>
        <v>572.55799999999999</v>
      </c>
      <c r="E26" s="421">
        <f>IF(OR(D26=0,B26=0),0,D26/B26)</f>
        <v>0.46014909731509102</v>
      </c>
      <c r="F26" s="151">
        <f>IF(OR(D26=0,C26=0),0,D26/C26)</f>
        <v>0.91126093004453179</v>
      </c>
      <c r="G26" s="149">
        <f>SUM(G18:G25)</f>
        <v>545</v>
      </c>
      <c r="H26" s="150">
        <f>SUM(H18:H25)</f>
        <v>303</v>
      </c>
      <c r="I26" s="150">
        <f>SUM(I18:I25)</f>
        <v>287</v>
      </c>
      <c r="J26" s="421">
        <f>IF(OR(I26=0,G26=0),0,I26/G26)</f>
        <v>0.52660550458715594</v>
      </c>
      <c r="K26" s="152">
        <f>IF(OR(I26=0,H26=0),0,I26/H26)</f>
        <v>0.94719471947194722</v>
      </c>
      <c r="L26" s="121"/>
      <c r="M26" s="121"/>
      <c r="N26" s="143">
        <f t="shared" si="8"/>
        <v>-55.756000000000085</v>
      </c>
      <c r="O26" s="153">
        <f t="shared" si="9"/>
        <v>-16</v>
      </c>
      <c r="P26" s="143">
        <f t="shared" si="10"/>
        <v>-671.73</v>
      </c>
      <c r="Q26" s="153">
        <f t="shared" si="11"/>
        <v>-258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5.56</v>
      </c>
      <c r="C31" s="114">
        <v>0</v>
      </c>
      <c r="D31" s="114">
        <v>4.843</v>
      </c>
      <c r="E31" s="424">
        <f>IF(OR(D31=0,B31=0),"",D31/B31)</f>
        <v>0.87104316546762595</v>
      </c>
      <c r="F31" s="129" t="str">
        <f>IF(OR(D31=0,C31=0),"",D31/C31)</f>
        <v/>
      </c>
      <c r="G31" s="130">
        <v>1</v>
      </c>
      <c r="H31" s="114">
        <v>0</v>
      </c>
      <c r="I31" s="114">
        <v>1</v>
      </c>
      <c r="J31" s="424">
        <f>IF(OR(I31=0,G31=0),"",I31/G31)</f>
        <v>1</v>
      </c>
      <c r="K31" s="131" t="str">
        <f>IF(OR(I31=0,H31=0),"",I31/H31)</f>
        <v/>
      </c>
      <c r="L31" s="155"/>
      <c r="M31" s="155"/>
      <c r="N31" s="145">
        <f t="shared" ref="N31:N39" si="16">D31-C31</f>
        <v>4.843</v>
      </c>
      <c r="O31" s="146">
        <f t="shared" ref="O31:O39" si="17">I31-H31</f>
        <v>1</v>
      </c>
      <c r="P31" s="145">
        <f t="shared" ref="P31:P39" si="18">D31-B31</f>
        <v>-0.71699999999999964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13.577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2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-13.577</v>
      </c>
      <c r="Q32" s="148">
        <f t="shared" si="19"/>
        <v>-2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11.534000000000001</v>
      </c>
      <c r="D33" s="113">
        <v>11.109</v>
      </c>
      <c r="E33" s="425" t="str">
        <f t="shared" si="20"/>
        <v/>
      </c>
      <c r="F33" s="132">
        <f t="shared" si="21"/>
        <v>0.96315241893532155</v>
      </c>
      <c r="G33" s="133">
        <v>0</v>
      </c>
      <c r="H33" s="113">
        <v>2</v>
      </c>
      <c r="I33" s="113">
        <v>2</v>
      </c>
      <c r="J33" s="425" t="str">
        <f t="shared" si="22"/>
        <v/>
      </c>
      <c r="K33" s="134">
        <f t="shared" si="23"/>
        <v>1</v>
      </c>
      <c r="L33" s="155"/>
      <c r="M33" s="155"/>
      <c r="N33" s="147">
        <f t="shared" si="16"/>
        <v>-0.42500000000000071</v>
      </c>
      <c r="O33" s="148">
        <f t="shared" si="17"/>
        <v>0</v>
      </c>
      <c r="P33" s="147">
        <f t="shared" si="18"/>
        <v>11.109</v>
      </c>
      <c r="Q33" s="148">
        <f t="shared" si="19"/>
        <v>2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4.2279999999999998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4.2279999999999998</v>
      </c>
      <c r="O36" s="148">
        <f t="shared" si="17"/>
        <v>1</v>
      </c>
      <c r="P36" s="147">
        <f t="shared" si="18"/>
        <v>4.2279999999999998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19.137</v>
      </c>
      <c r="C39" s="162">
        <f>SUM(C31:C38)</f>
        <v>11.534000000000001</v>
      </c>
      <c r="D39" s="162">
        <f>SUM(D31:D38)</f>
        <v>20.18</v>
      </c>
      <c r="E39" s="422">
        <f>IF(OR(D39=0,B39=0),0,D39/B39)</f>
        <v>1.0545017505356116</v>
      </c>
      <c r="F39" s="163">
        <f>IF(OR(D39=0,C39=0),0,D39/C39)</f>
        <v>1.7496098491416681</v>
      </c>
      <c r="G39" s="164">
        <f>SUM(G31:G38)</f>
        <v>3</v>
      </c>
      <c r="H39" s="162">
        <f>SUM(H31:H38)</f>
        <v>2</v>
      </c>
      <c r="I39" s="162">
        <f>SUM(I31:I38)</f>
        <v>4</v>
      </c>
      <c r="J39" s="422">
        <f>IF(OR(I39=0,G39=0),0,I39/G39)</f>
        <v>1.3333333333333333</v>
      </c>
      <c r="K39" s="165">
        <f>IF(OR(I39=0,H39=0),0,I39/H39)</f>
        <v>2</v>
      </c>
      <c r="L39" s="155"/>
      <c r="M39" s="155"/>
      <c r="N39" s="160">
        <f t="shared" si="16"/>
        <v>8.645999999999999</v>
      </c>
      <c r="O39" s="166">
        <f t="shared" si="17"/>
        <v>2</v>
      </c>
      <c r="P39" s="160">
        <f t="shared" si="18"/>
        <v>1.0429999999999993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328EA432-A591-4EC6-84C9-CC7E396CDE4F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386</v>
      </c>
      <c r="C33" s="199">
        <v>1426</v>
      </c>
      <c r="D33" s="84">
        <f>IF(C33="","",C33-B33)</f>
        <v>1040</v>
      </c>
      <c r="E33" s="85">
        <f>IF(C33="","",C33/B33)</f>
        <v>3.6943005181347148</v>
      </c>
      <c r="F33" s="86">
        <v>1049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676</v>
      </c>
      <c r="C34" s="200">
        <v>2349</v>
      </c>
      <c r="D34" s="87">
        <f t="shared" ref="D34:D45" si="0">IF(C34="","",C34-B34)</f>
        <v>1673</v>
      </c>
      <c r="E34" s="88">
        <f t="shared" ref="E34:E45" si="1">IF(C34="","",C34/B34)</f>
        <v>3.474852071005917</v>
      </c>
      <c r="F34" s="89">
        <v>1682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1069</v>
      </c>
      <c r="C35" s="200">
        <v>3445</v>
      </c>
      <c r="D35" s="87">
        <f t="shared" si="0"/>
        <v>2376</v>
      </c>
      <c r="E35" s="88">
        <f t="shared" si="1"/>
        <v>3.2226379794200186</v>
      </c>
      <c r="F35" s="89">
        <v>2393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1069</v>
      </c>
      <c r="C36" s="200">
        <v>3435</v>
      </c>
      <c r="D36" s="87">
        <f t="shared" si="0"/>
        <v>2366</v>
      </c>
      <c r="E36" s="88">
        <f t="shared" si="1"/>
        <v>3.213283442469598</v>
      </c>
      <c r="F36" s="89">
        <v>2381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1372</v>
      </c>
      <c r="C37" s="200">
        <v>4277</v>
      </c>
      <c r="D37" s="87">
        <f t="shared" si="0"/>
        <v>2905</v>
      </c>
      <c r="E37" s="88">
        <f t="shared" si="1"/>
        <v>3.1173469387755102</v>
      </c>
      <c r="F37" s="89">
        <v>2920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1718</v>
      </c>
      <c r="C38" s="200">
        <v>5345</v>
      </c>
      <c r="D38" s="87">
        <f t="shared" si="0"/>
        <v>3627</v>
      </c>
      <c r="E38" s="88">
        <f t="shared" si="1"/>
        <v>3.1111757857974389</v>
      </c>
      <c r="F38" s="89">
        <v>3643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2117</v>
      </c>
      <c r="C39" s="200">
        <v>6512</v>
      </c>
      <c r="D39" s="87">
        <f t="shared" si="0"/>
        <v>4395</v>
      </c>
      <c r="E39" s="88">
        <f t="shared" si="1"/>
        <v>3.0760510155880962</v>
      </c>
      <c r="F39" s="89">
        <v>4415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2436</v>
      </c>
      <c r="C40" s="200">
        <v>7588</v>
      </c>
      <c r="D40" s="87">
        <f t="shared" si="0"/>
        <v>5152</v>
      </c>
      <c r="E40" s="88">
        <f t="shared" si="1"/>
        <v>3.1149425287356323</v>
      </c>
      <c r="F40" s="89">
        <v>5170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2792</v>
      </c>
      <c r="C41" s="200">
        <v>8688</v>
      </c>
      <c r="D41" s="87">
        <f t="shared" si="0"/>
        <v>5896</v>
      </c>
      <c r="E41" s="88">
        <f t="shared" si="1"/>
        <v>3.1117478510028653</v>
      </c>
      <c r="F41" s="89">
        <v>5912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A429F02-23D3-4BA4-870C-89D95701277A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79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5535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5012</v>
      </c>
      <c r="B5" s="926">
        <v>2</v>
      </c>
      <c r="C5" s="927">
        <v>21.96</v>
      </c>
      <c r="D5" s="928">
        <v>55.5</v>
      </c>
      <c r="E5" s="929"/>
      <c r="F5" s="930"/>
      <c r="G5" s="931"/>
      <c r="H5" s="932"/>
      <c r="I5" s="930"/>
      <c r="J5" s="931"/>
      <c r="K5" s="933">
        <v>7.77</v>
      </c>
      <c r="L5" s="932">
        <v>5</v>
      </c>
      <c r="M5" s="932">
        <v>45</v>
      </c>
      <c r="N5" s="934">
        <v>15</v>
      </c>
      <c r="O5" s="932" t="s">
        <v>5013</v>
      </c>
      <c r="P5" s="935" t="s">
        <v>5014</v>
      </c>
      <c r="Q5" s="936">
        <f>H5-B5</f>
        <v>-2</v>
      </c>
      <c r="R5" s="951">
        <f>I5-C5</f>
        <v>-21.96</v>
      </c>
      <c r="S5" s="936">
        <f>H5-E5</f>
        <v>0</v>
      </c>
      <c r="T5" s="951">
        <f>I5-F5</f>
        <v>0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3" t="s">
        <v>5015</v>
      </c>
      <c r="B6" s="887">
        <v>1</v>
      </c>
      <c r="C6" s="888">
        <v>22.05</v>
      </c>
      <c r="D6" s="889">
        <v>87</v>
      </c>
      <c r="E6" s="904"/>
      <c r="F6" s="890"/>
      <c r="G6" s="891"/>
      <c r="H6" s="892"/>
      <c r="I6" s="890"/>
      <c r="J6" s="891"/>
      <c r="K6" s="893">
        <v>20.34</v>
      </c>
      <c r="L6" s="892">
        <v>11</v>
      </c>
      <c r="M6" s="892">
        <v>87</v>
      </c>
      <c r="N6" s="894">
        <v>29</v>
      </c>
      <c r="O6" s="892" t="s">
        <v>5013</v>
      </c>
      <c r="P6" s="905" t="s">
        <v>5016</v>
      </c>
      <c r="Q6" s="895">
        <f t="shared" ref="Q6:R69" si="0">H6-B6</f>
        <v>-1</v>
      </c>
      <c r="R6" s="952">
        <f t="shared" si="0"/>
        <v>-22.05</v>
      </c>
      <c r="S6" s="895">
        <f t="shared" ref="S6:S69" si="1">H6-E6</f>
        <v>0</v>
      </c>
      <c r="T6" s="952">
        <f t="shared" ref="T6:T69" si="2">I6-F6</f>
        <v>0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3" t="s">
        <v>5017</v>
      </c>
      <c r="B7" s="906"/>
      <c r="C7" s="907"/>
      <c r="D7" s="908"/>
      <c r="E7" s="896">
        <v>2</v>
      </c>
      <c r="F7" s="897">
        <v>24.75</v>
      </c>
      <c r="G7" s="898">
        <v>46.5</v>
      </c>
      <c r="H7" s="892"/>
      <c r="I7" s="890"/>
      <c r="J7" s="891"/>
      <c r="K7" s="893">
        <v>12.38</v>
      </c>
      <c r="L7" s="892">
        <v>5</v>
      </c>
      <c r="M7" s="892">
        <v>60</v>
      </c>
      <c r="N7" s="894">
        <v>20</v>
      </c>
      <c r="O7" s="892" t="s">
        <v>5013</v>
      </c>
      <c r="P7" s="905" t="s">
        <v>5018</v>
      </c>
      <c r="Q7" s="895">
        <f t="shared" si="0"/>
        <v>0</v>
      </c>
      <c r="R7" s="952">
        <f t="shared" si="0"/>
        <v>0</v>
      </c>
      <c r="S7" s="895">
        <f t="shared" si="1"/>
        <v>-2</v>
      </c>
      <c r="T7" s="952">
        <f t="shared" si="2"/>
        <v>-24.75</v>
      </c>
      <c r="U7" s="961" t="s">
        <v>329</v>
      </c>
      <c r="V7" s="906" t="s">
        <v>329</v>
      </c>
      <c r="W7" s="906" t="s">
        <v>329</v>
      </c>
      <c r="X7" s="959" t="s">
        <v>329</v>
      </c>
      <c r="Y7" s="957"/>
    </row>
    <row r="8" spans="1:25" ht="14.45" customHeight="1" x14ac:dyDescent="0.2">
      <c r="A8" s="924" t="s">
        <v>5019</v>
      </c>
      <c r="B8" s="910">
        <v>1</v>
      </c>
      <c r="C8" s="911">
        <v>31.7</v>
      </c>
      <c r="D8" s="909">
        <v>115</v>
      </c>
      <c r="E8" s="912">
        <v>1</v>
      </c>
      <c r="F8" s="913">
        <v>22</v>
      </c>
      <c r="G8" s="899">
        <v>87</v>
      </c>
      <c r="H8" s="914">
        <v>2</v>
      </c>
      <c r="I8" s="915">
        <v>25.3</v>
      </c>
      <c r="J8" s="900">
        <v>40.5</v>
      </c>
      <c r="K8" s="916">
        <v>12.65</v>
      </c>
      <c r="L8" s="914">
        <v>5</v>
      </c>
      <c r="M8" s="914">
        <v>60</v>
      </c>
      <c r="N8" s="917">
        <v>20</v>
      </c>
      <c r="O8" s="914" t="s">
        <v>5013</v>
      </c>
      <c r="P8" s="918" t="s">
        <v>5018</v>
      </c>
      <c r="Q8" s="919">
        <f t="shared" si="0"/>
        <v>1</v>
      </c>
      <c r="R8" s="953">
        <f t="shared" si="0"/>
        <v>-6.3999999999999986</v>
      </c>
      <c r="S8" s="919">
        <f t="shared" si="1"/>
        <v>1</v>
      </c>
      <c r="T8" s="953">
        <f t="shared" si="2"/>
        <v>3.3000000000000007</v>
      </c>
      <c r="U8" s="962">
        <v>40</v>
      </c>
      <c r="V8" s="910">
        <v>81</v>
      </c>
      <c r="W8" s="910">
        <v>41</v>
      </c>
      <c r="X8" s="960">
        <v>2.0249999999999999</v>
      </c>
      <c r="Y8" s="958">
        <v>41</v>
      </c>
    </row>
    <row r="9" spans="1:25" ht="14.45" customHeight="1" x14ac:dyDescent="0.2">
      <c r="A9" s="923" t="s">
        <v>5020</v>
      </c>
      <c r="B9" s="887">
        <v>1</v>
      </c>
      <c r="C9" s="888">
        <v>3.29</v>
      </c>
      <c r="D9" s="889">
        <v>22</v>
      </c>
      <c r="E9" s="904"/>
      <c r="F9" s="890"/>
      <c r="G9" s="891"/>
      <c r="H9" s="892"/>
      <c r="I9" s="890"/>
      <c r="J9" s="891"/>
      <c r="K9" s="893">
        <v>3.29</v>
      </c>
      <c r="L9" s="892">
        <v>3</v>
      </c>
      <c r="M9" s="892">
        <v>30</v>
      </c>
      <c r="N9" s="894">
        <v>10</v>
      </c>
      <c r="O9" s="892" t="s">
        <v>5013</v>
      </c>
      <c r="P9" s="905" t="s">
        <v>5021</v>
      </c>
      <c r="Q9" s="895">
        <f t="shared" si="0"/>
        <v>-1</v>
      </c>
      <c r="R9" s="952">
        <f t="shared" si="0"/>
        <v>-3.29</v>
      </c>
      <c r="S9" s="895">
        <f t="shared" si="1"/>
        <v>0</v>
      </c>
      <c r="T9" s="952">
        <f t="shared" si="2"/>
        <v>0</v>
      </c>
      <c r="U9" s="961" t="s">
        <v>329</v>
      </c>
      <c r="V9" s="906" t="s">
        <v>329</v>
      </c>
      <c r="W9" s="906" t="s">
        <v>329</v>
      </c>
      <c r="X9" s="959" t="s">
        <v>329</v>
      </c>
      <c r="Y9" s="957"/>
    </row>
    <row r="10" spans="1:25" ht="14.45" customHeight="1" x14ac:dyDescent="0.2">
      <c r="A10" s="924" t="s">
        <v>5022</v>
      </c>
      <c r="B10" s="920">
        <v>1</v>
      </c>
      <c r="C10" s="921">
        <v>4.5999999999999996</v>
      </c>
      <c r="D10" s="901">
        <v>23</v>
      </c>
      <c r="E10" s="922"/>
      <c r="F10" s="915"/>
      <c r="G10" s="902"/>
      <c r="H10" s="914">
        <v>1</v>
      </c>
      <c r="I10" s="915">
        <v>4.5999999999999996</v>
      </c>
      <c r="J10" s="900">
        <v>35</v>
      </c>
      <c r="K10" s="916">
        <v>4.5999999999999996</v>
      </c>
      <c r="L10" s="914">
        <v>4</v>
      </c>
      <c r="M10" s="914">
        <v>39</v>
      </c>
      <c r="N10" s="917">
        <v>13</v>
      </c>
      <c r="O10" s="914" t="s">
        <v>5013</v>
      </c>
      <c r="P10" s="918" t="s">
        <v>5023</v>
      </c>
      <c r="Q10" s="919">
        <f t="shared" si="0"/>
        <v>0</v>
      </c>
      <c r="R10" s="953">
        <f t="shared" si="0"/>
        <v>0</v>
      </c>
      <c r="S10" s="919">
        <f t="shared" si="1"/>
        <v>1</v>
      </c>
      <c r="T10" s="953">
        <f t="shared" si="2"/>
        <v>4.5999999999999996</v>
      </c>
      <c r="U10" s="962">
        <v>13</v>
      </c>
      <c r="V10" s="910">
        <v>35</v>
      </c>
      <c r="W10" s="910">
        <v>22</v>
      </c>
      <c r="X10" s="960">
        <v>2.6923076923076925</v>
      </c>
      <c r="Y10" s="958">
        <v>22</v>
      </c>
    </row>
    <row r="11" spans="1:25" ht="14.45" customHeight="1" x14ac:dyDescent="0.2">
      <c r="A11" s="924" t="s">
        <v>5024</v>
      </c>
      <c r="B11" s="920"/>
      <c r="C11" s="921"/>
      <c r="D11" s="901"/>
      <c r="E11" s="922">
        <v>1</v>
      </c>
      <c r="F11" s="915">
        <v>9.2799999999999994</v>
      </c>
      <c r="G11" s="902">
        <v>48</v>
      </c>
      <c r="H11" s="914"/>
      <c r="I11" s="915"/>
      <c r="J11" s="902"/>
      <c r="K11" s="916">
        <v>6.5</v>
      </c>
      <c r="L11" s="914">
        <v>4</v>
      </c>
      <c r="M11" s="914">
        <v>39</v>
      </c>
      <c r="N11" s="917">
        <v>13</v>
      </c>
      <c r="O11" s="914" t="s">
        <v>5013</v>
      </c>
      <c r="P11" s="918" t="s">
        <v>5025</v>
      </c>
      <c r="Q11" s="919">
        <f t="shared" si="0"/>
        <v>0</v>
      </c>
      <c r="R11" s="953">
        <f t="shared" si="0"/>
        <v>0</v>
      </c>
      <c r="S11" s="919">
        <f t="shared" si="1"/>
        <v>-1</v>
      </c>
      <c r="T11" s="953">
        <f t="shared" si="2"/>
        <v>-9.2799999999999994</v>
      </c>
      <c r="U11" s="962" t="s">
        <v>329</v>
      </c>
      <c r="V11" s="910" t="s">
        <v>329</v>
      </c>
      <c r="W11" s="910" t="s">
        <v>329</v>
      </c>
      <c r="X11" s="960" t="s">
        <v>329</v>
      </c>
      <c r="Y11" s="958"/>
    </row>
    <row r="12" spans="1:25" ht="14.45" customHeight="1" x14ac:dyDescent="0.2">
      <c r="A12" s="923" t="s">
        <v>5026</v>
      </c>
      <c r="B12" s="906"/>
      <c r="C12" s="907"/>
      <c r="D12" s="908"/>
      <c r="E12" s="904"/>
      <c r="F12" s="890"/>
      <c r="G12" s="891"/>
      <c r="H12" s="896">
        <v>1</v>
      </c>
      <c r="I12" s="897">
        <v>3.22</v>
      </c>
      <c r="J12" s="903">
        <v>22</v>
      </c>
      <c r="K12" s="893">
        <v>3.22</v>
      </c>
      <c r="L12" s="892">
        <v>4</v>
      </c>
      <c r="M12" s="892">
        <v>33</v>
      </c>
      <c r="N12" s="894">
        <v>11</v>
      </c>
      <c r="O12" s="892" t="s">
        <v>5013</v>
      </c>
      <c r="P12" s="905" t="s">
        <v>5027</v>
      </c>
      <c r="Q12" s="895">
        <f t="shared" si="0"/>
        <v>1</v>
      </c>
      <c r="R12" s="952">
        <f t="shared" si="0"/>
        <v>3.22</v>
      </c>
      <c r="S12" s="895">
        <f t="shared" si="1"/>
        <v>1</v>
      </c>
      <c r="T12" s="952">
        <f t="shared" si="2"/>
        <v>3.22</v>
      </c>
      <c r="U12" s="961">
        <v>11</v>
      </c>
      <c r="V12" s="906">
        <v>22</v>
      </c>
      <c r="W12" s="906">
        <v>11</v>
      </c>
      <c r="X12" s="959">
        <v>2</v>
      </c>
      <c r="Y12" s="957">
        <v>11</v>
      </c>
    </row>
    <row r="13" spans="1:25" ht="14.45" customHeight="1" x14ac:dyDescent="0.2">
      <c r="A13" s="924" t="s">
        <v>5028</v>
      </c>
      <c r="B13" s="910"/>
      <c r="C13" s="911"/>
      <c r="D13" s="909"/>
      <c r="E13" s="922">
        <v>1</v>
      </c>
      <c r="F13" s="915">
        <v>10.029999999999999</v>
      </c>
      <c r="G13" s="902">
        <v>65</v>
      </c>
      <c r="H13" s="912"/>
      <c r="I13" s="913"/>
      <c r="J13" s="899"/>
      <c r="K13" s="916">
        <v>5.46</v>
      </c>
      <c r="L13" s="914">
        <v>5</v>
      </c>
      <c r="M13" s="914">
        <v>42</v>
      </c>
      <c r="N13" s="917">
        <v>14</v>
      </c>
      <c r="O13" s="914" t="s">
        <v>5013</v>
      </c>
      <c r="P13" s="918" t="s">
        <v>5029</v>
      </c>
      <c r="Q13" s="919">
        <f t="shared" si="0"/>
        <v>0</v>
      </c>
      <c r="R13" s="953">
        <f t="shared" si="0"/>
        <v>0</v>
      </c>
      <c r="S13" s="919">
        <f t="shared" si="1"/>
        <v>-1</v>
      </c>
      <c r="T13" s="953">
        <f t="shared" si="2"/>
        <v>-10.029999999999999</v>
      </c>
      <c r="U13" s="962" t="s">
        <v>329</v>
      </c>
      <c r="V13" s="910" t="s">
        <v>329</v>
      </c>
      <c r="W13" s="910" t="s">
        <v>329</v>
      </c>
      <c r="X13" s="960" t="s">
        <v>329</v>
      </c>
      <c r="Y13" s="958"/>
    </row>
    <row r="14" spans="1:25" ht="14.45" customHeight="1" x14ac:dyDescent="0.2">
      <c r="A14" s="923" t="s">
        <v>5030</v>
      </c>
      <c r="B14" s="887"/>
      <c r="C14" s="888"/>
      <c r="D14" s="889"/>
      <c r="E14" s="904"/>
      <c r="F14" s="890"/>
      <c r="G14" s="891"/>
      <c r="H14" s="892">
        <v>1</v>
      </c>
      <c r="I14" s="890">
        <v>3.42</v>
      </c>
      <c r="J14" s="903">
        <v>31</v>
      </c>
      <c r="K14" s="893">
        <v>1.24</v>
      </c>
      <c r="L14" s="892">
        <v>2</v>
      </c>
      <c r="M14" s="892">
        <v>18</v>
      </c>
      <c r="N14" s="894">
        <v>6</v>
      </c>
      <c r="O14" s="892" t="s">
        <v>5013</v>
      </c>
      <c r="P14" s="905" t="s">
        <v>5031</v>
      </c>
      <c r="Q14" s="895">
        <f t="shared" si="0"/>
        <v>1</v>
      </c>
      <c r="R14" s="952">
        <f t="shared" si="0"/>
        <v>3.42</v>
      </c>
      <c r="S14" s="895">
        <f t="shared" si="1"/>
        <v>1</v>
      </c>
      <c r="T14" s="952">
        <f t="shared" si="2"/>
        <v>3.42</v>
      </c>
      <c r="U14" s="961">
        <v>6</v>
      </c>
      <c r="V14" s="906">
        <v>31</v>
      </c>
      <c r="W14" s="906">
        <v>25</v>
      </c>
      <c r="X14" s="959">
        <v>5.166666666666667</v>
      </c>
      <c r="Y14" s="957">
        <v>25</v>
      </c>
    </row>
    <row r="15" spans="1:25" ht="14.45" customHeight="1" x14ac:dyDescent="0.2">
      <c r="A15" s="924" t="s">
        <v>5032</v>
      </c>
      <c r="B15" s="920">
        <v>1</v>
      </c>
      <c r="C15" s="921">
        <v>2.5</v>
      </c>
      <c r="D15" s="901">
        <v>32</v>
      </c>
      <c r="E15" s="922"/>
      <c r="F15" s="915"/>
      <c r="G15" s="902"/>
      <c r="H15" s="914"/>
      <c r="I15" s="915"/>
      <c r="J15" s="902"/>
      <c r="K15" s="916">
        <v>2.5</v>
      </c>
      <c r="L15" s="914">
        <v>4</v>
      </c>
      <c r="M15" s="914">
        <v>36</v>
      </c>
      <c r="N15" s="917">
        <v>12</v>
      </c>
      <c r="O15" s="914" t="s">
        <v>5013</v>
      </c>
      <c r="P15" s="918" t="s">
        <v>5033</v>
      </c>
      <c r="Q15" s="919">
        <f t="shared" si="0"/>
        <v>-1</v>
      </c>
      <c r="R15" s="953">
        <f t="shared" si="0"/>
        <v>-2.5</v>
      </c>
      <c r="S15" s="919">
        <f t="shared" si="1"/>
        <v>0</v>
      </c>
      <c r="T15" s="953">
        <f t="shared" si="2"/>
        <v>0</v>
      </c>
      <c r="U15" s="962" t="s">
        <v>329</v>
      </c>
      <c r="V15" s="910" t="s">
        <v>329</v>
      </c>
      <c r="W15" s="910" t="s">
        <v>329</v>
      </c>
      <c r="X15" s="960" t="s">
        <v>329</v>
      </c>
      <c r="Y15" s="958"/>
    </row>
    <row r="16" spans="1:25" ht="14.45" customHeight="1" x14ac:dyDescent="0.2">
      <c r="A16" s="924" t="s">
        <v>5034</v>
      </c>
      <c r="B16" s="920">
        <v>1</v>
      </c>
      <c r="C16" s="921">
        <v>5.9</v>
      </c>
      <c r="D16" s="901">
        <v>38</v>
      </c>
      <c r="E16" s="922"/>
      <c r="F16" s="915"/>
      <c r="G16" s="902"/>
      <c r="H16" s="914"/>
      <c r="I16" s="915"/>
      <c r="J16" s="902"/>
      <c r="K16" s="916">
        <v>5.42</v>
      </c>
      <c r="L16" s="914">
        <v>7</v>
      </c>
      <c r="M16" s="914">
        <v>66</v>
      </c>
      <c r="N16" s="917">
        <v>22</v>
      </c>
      <c r="O16" s="914" t="s">
        <v>5013</v>
      </c>
      <c r="P16" s="918" t="s">
        <v>5033</v>
      </c>
      <c r="Q16" s="919">
        <f t="shared" si="0"/>
        <v>-1</v>
      </c>
      <c r="R16" s="953">
        <f t="shared" si="0"/>
        <v>-5.9</v>
      </c>
      <c r="S16" s="919">
        <f t="shared" si="1"/>
        <v>0</v>
      </c>
      <c r="T16" s="953">
        <f t="shared" si="2"/>
        <v>0</v>
      </c>
      <c r="U16" s="962" t="s">
        <v>329</v>
      </c>
      <c r="V16" s="910" t="s">
        <v>329</v>
      </c>
      <c r="W16" s="910" t="s">
        <v>329</v>
      </c>
      <c r="X16" s="960" t="s">
        <v>329</v>
      </c>
      <c r="Y16" s="958"/>
    </row>
    <row r="17" spans="1:25" ht="14.45" customHeight="1" x14ac:dyDescent="0.2">
      <c r="A17" s="923" t="s">
        <v>5035</v>
      </c>
      <c r="B17" s="906"/>
      <c r="C17" s="907"/>
      <c r="D17" s="908"/>
      <c r="E17" s="904">
        <v>1</v>
      </c>
      <c r="F17" s="890">
        <v>8.7200000000000006</v>
      </c>
      <c r="G17" s="891">
        <v>37</v>
      </c>
      <c r="H17" s="896">
        <v>2</v>
      </c>
      <c r="I17" s="897">
        <v>17</v>
      </c>
      <c r="J17" s="903">
        <v>36</v>
      </c>
      <c r="K17" s="893">
        <v>7.19</v>
      </c>
      <c r="L17" s="892">
        <v>3</v>
      </c>
      <c r="M17" s="892">
        <v>30</v>
      </c>
      <c r="N17" s="894">
        <v>10</v>
      </c>
      <c r="O17" s="892" t="s">
        <v>5013</v>
      </c>
      <c r="P17" s="905" t="s">
        <v>5036</v>
      </c>
      <c r="Q17" s="895">
        <f t="shared" si="0"/>
        <v>2</v>
      </c>
      <c r="R17" s="952">
        <f t="shared" si="0"/>
        <v>17</v>
      </c>
      <c r="S17" s="895">
        <f t="shared" si="1"/>
        <v>1</v>
      </c>
      <c r="T17" s="952">
        <f t="shared" si="2"/>
        <v>8.2799999999999994</v>
      </c>
      <c r="U17" s="961">
        <v>20</v>
      </c>
      <c r="V17" s="906">
        <v>72</v>
      </c>
      <c r="W17" s="906">
        <v>52</v>
      </c>
      <c r="X17" s="959">
        <v>3.6</v>
      </c>
      <c r="Y17" s="957">
        <v>52</v>
      </c>
    </row>
    <row r="18" spans="1:25" ht="14.45" customHeight="1" x14ac:dyDescent="0.2">
      <c r="A18" s="923" t="s">
        <v>5037</v>
      </c>
      <c r="B18" s="887">
        <v>1</v>
      </c>
      <c r="C18" s="888">
        <v>0.87</v>
      </c>
      <c r="D18" s="889">
        <v>21</v>
      </c>
      <c r="E18" s="904">
        <v>1</v>
      </c>
      <c r="F18" s="890">
        <v>2.79</v>
      </c>
      <c r="G18" s="891">
        <v>53</v>
      </c>
      <c r="H18" s="892"/>
      <c r="I18" s="890"/>
      <c r="J18" s="891"/>
      <c r="K18" s="893">
        <v>0.62</v>
      </c>
      <c r="L18" s="892">
        <v>2</v>
      </c>
      <c r="M18" s="892">
        <v>18</v>
      </c>
      <c r="N18" s="894">
        <v>6</v>
      </c>
      <c r="O18" s="892" t="s">
        <v>5013</v>
      </c>
      <c r="P18" s="905" t="s">
        <v>5038</v>
      </c>
      <c r="Q18" s="895">
        <f t="shared" si="0"/>
        <v>-1</v>
      </c>
      <c r="R18" s="952">
        <f t="shared" si="0"/>
        <v>-0.87</v>
      </c>
      <c r="S18" s="895">
        <f t="shared" si="1"/>
        <v>-1</v>
      </c>
      <c r="T18" s="952">
        <f t="shared" si="2"/>
        <v>-2.79</v>
      </c>
      <c r="U18" s="961" t="s">
        <v>329</v>
      </c>
      <c r="V18" s="906" t="s">
        <v>329</v>
      </c>
      <c r="W18" s="906" t="s">
        <v>329</v>
      </c>
      <c r="X18" s="959" t="s">
        <v>329</v>
      </c>
      <c r="Y18" s="957"/>
    </row>
    <row r="19" spans="1:25" ht="14.45" customHeight="1" x14ac:dyDescent="0.2">
      <c r="A19" s="924" t="s">
        <v>5039</v>
      </c>
      <c r="B19" s="920">
        <v>1</v>
      </c>
      <c r="C19" s="921">
        <v>7.09</v>
      </c>
      <c r="D19" s="901">
        <v>26</v>
      </c>
      <c r="E19" s="922"/>
      <c r="F19" s="915"/>
      <c r="G19" s="902"/>
      <c r="H19" s="914"/>
      <c r="I19" s="915"/>
      <c r="J19" s="902"/>
      <c r="K19" s="916">
        <v>2.39</v>
      </c>
      <c r="L19" s="914">
        <v>4</v>
      </c>
      <c r="M19" s="914">
        <v>39</v>
      </c>
      <c r="N19" s="917">
        <v>13</v>
      </c>
      <c r="O19" s="914" t="s">
        <v>5013</v>
      </c>
      <c r="P19" s="918" t="s">
        <v>5040</v>
      </c>
      <c r="Q19" s="919">
        <f t="shared" si="0"/>
        <v>-1</v>
      </c>
      <c r="R19" s="953">
        <f t="shared" si="0"/>
        <v>-7.09</v>
      </c>
      <c r="S19" s="919">
        <f t="shared" si="1"/>
        <v>0</v>
      </c>
      <c r="T19" s="953">
        <f t="shared" si="2"/>
        <v>0</v>
      </c>
      <c r="U19" s="962" t="s">
        <v>329</v>
      </c>
      <c r="V19" s="910" t="s">
        <v>329</v>
      </c>
      <c r="W19" s="910" t="s">
        <v>329</v>
      </c>
      <c r="X19" s="960" t="s">
        <v>329</v>
      </c>
      <c r="Y19" s="958"/>
    </row>
    <row r="20" spans="1:25" ht="14.45" customHeight="1" x14ac:dyDescent="0.2">
      <c r="A20" s="923" t="s">
        <v>5041</v>
      </c>
      <c r="B20" s="887"/>
      <c r="C20" s="888"/>
      <c r="D20" s="889"/>
      <c r="E20" s="904">
        <v>1</v>
      </c>
      <c r="F20" s="890">
        <v>0.88</v>
      </c>
      <c r="G20" s="891">
        <v>23</v>
      </c>
      <c r="H20" s="892">
        <v>3</v>
      </c>
      <c r="I20" s="890">
        <v>6.48</v>
      </c>
      <c r="J20" s="903">
        <v>46.7</v>
      </c>
      <c r="K20" s="893">
        <v>0.61</v>
      </c>
      <c r="L20" s="892">
        <v>2</v>
      </c>
      <c r="M20" s="892">
        <v>18</v>
      </c>
      <c r="N20" s="894">
        <v>6</v>
      </c>
      <c r="O20" s="892" t="s">
        <v>5013</v>
      </c>
      <c r="P20" s="905" t="s">
        <v>5042</v>
      </c>
      <c r="Q20" s="895">
        <f t="shared" si="0"/>
        <v>3</v>
      </c>
      <c r="R20" s="952">
        <f t="shared" si="0"/>
        <v>6.48</v>
      </c>
      <c r="S20" s="895">
        <f t="shared" si="1"/>
        <v>2</v>
      </c>
      <c r="T20" s="952">
        <f t="shared" si="2"/>
        <v>5.6000000000000005</v>
      </c>
      <c r="U20" s="961">
        <v>18</v>
      </c>
      <c r="V20" s="906">
        <v>140.10000000000002</v>
      </c>
      <c r="W20" s="906">
        <v>122.10000000000002</v>
      </c>
      <c r="X20" s="959">
        <v>7.783333333333335</v>
      </c>
      <c r="Y20" s="957">
        <v>122</v>
      </c>
    </row>
    <row r="21" spans="1:25" ht="14.45" customHeight="1" x14ac:dyDescent="0.2">
      <c r="A21" s="924" t="s">
        <v>5043</v>
      </c>
      <c r="B21" s="920">
        <v>5</v>
      </c>
      <c r="C21" s="921">
        <v>6.26</v>
      </c>
      <c r="D21" s="901">
        <v>32.6</v>
      </c>
      <c r="E21" s="922">
        <v>3</v>
      </c>
      <c r="F21" s="915">
        <v>2.42</v>
      </c>
      <c r="G21" s="902">
        <v>23.3</v>
      </c>
      <c r="H21" s="914"/>
      <c r="I21" s="915"/>
      <c r="J21" s="902"/>
      <c r="K21" s="916">
        <v>0.74</v>
      </c>
      <c r="L21" s="914">
        <v>3</v>
      </c>
      <c r="M21" s="914">
        <v>24</v>
      </c>
      <c r="N21" s="917">
        <v>8</v>
      </c>
      <c r="O21" s="914" t="s">
        <v>5013</v>
      </c>
      <c r="P21" s="918" t="s">
        <v>5042</v>
      </c>
      <c r="Q21" s="919">
        <f t="shared" si="0"/>
        <v>-5</v>
      </c>
      <c r="R21" s="953">
        <f t="shared" si="0"/>
        <v>-6.26</v>
      </c>
      <c r="S21" s="919">
        <f t="shared" si="1"/>
        <v>-3</v>
      </c>
      <c r="T21" s="953">
        <f t="shared" si="2"/>
        <v>-2.42</v>
      </c>
      <c r="U21" s="962" t="s">
        <v>329</v>
      </c>
      <c r="V21" s="910" t="s">
        <v>329</v>
      </c>
      <c r="W21" s="910" t="s">
        <v>329</v>
      </c>
      <c r="X21" s="960" t="s">
        <v>329</v>
      </c>
      <c r="Y21" s="958"/>
    </row>
    <row r="22" spans="1:25" ht="14.45" customHeight="1" x14ac:dyDescent="0.2">
      <c r="A22" s="924" t="s">
        <v>5044</v>
      </c>
      <c r="B22" s="920">
        <v>1</v>
      </c>
      <c r="C22" s="921">
        <v>1.1000000000000001</v>
      </c>
      <c r="D22" s="901">
        <v>16</v>
      </c>
      <c r="E22" s="922"/>
      <c r="F22" s="915"/>
      <c r="G22" s="902"/>
      <c r="H22" s="914"/>
      <c r="I22" s="915"/>
      <c r="J22" s="902"/>
      <c r="K22" s="916">
        <v>1.1000000000000001</v>
      </c>
      <c r="L22" s="914">
        <v>4</v>
      </c>
      <c r="M22" s="914">
        <v>33</v>
      </c>
      <c r="N22" s="917">
        <v>11</v>
      </c>
      <c r="O22" s="914" t="s">
        <v>5013</v>
      </c>
      <c r="P22" s="918" t="s">
        <v>5042</v>
      </c>
      <c r="Q22" s="919">
        <f t="shared" si="0"/>
        <v>-1</v>
      </c>
      <c r="R22" s="953">
        <f t="shared" si="0"/>
        <v>-1.1000000000000001</v>
      </c>
      <c r="S22" s="919">
        <f t="shared" si="1"/>
        <v>0</v>
      </c>
      <c r="T22" s="953">
        <f t="shared" si="2"/>
        <v>0</v>
      </c>
      <c r="U22" s="962" t="s">
        <v>329</v>
      </c>
      <c r="V22" s="910" t="s">
        <v>329</v>
      </c>
      <c r="W22" s="910" t="s">
        <v>329</v>
      </c>
      <c r="X22" s="960" t="s">
        <v>329</v>
      </c>
      <c r="Y22" s="958"/>
    </row>
    <row r="23" spans="1:25" ht="14.45" customHeight="1" x14ac:dyDescent="0.2">
      <c r="A23" s="923" t="s">
        <v>5045</v>
      </c>
      <c r="B23" s="887">
        <v>2</v>
      </c>
      <c r="C23" s="888">
        <v>4.4000000000000004</v>
      </c>
      <c r="D23" s="889">
        <v>40.5</v>
      </c>
      <c r="E23" s="904"/>
      <c r="F23" s="890"/>
      <c r="G23" s="891"/>
      <c r="H23" s="892"/>
      <c r="I23" s="890"/>
      <c r="J23" s="891"/>
      <c r="K23" s="893">
        <v>0.43</v>
      </c>
      <c r="L23" s="892">
        <v>1</v>
      </c>
      <c r="M23" s="892">
        <v>12</v>
      </c>
      <c r="N23" s="894">
        <v>4</v>
      </c>
      <c r="O23" s="892" t="s">
        <v>5013</v>
      </c>
      <c r="P23" s="905" t="s">
        <v>5046</v>
      </c>
      <c r="Q23" s="895">
        <f t="shared" si="0"/>
        <v>-2</v>
      </c>
      <c r="R23" s="952">
        <f t="shared" si="0"/>
        <v>-4.4000000000000004</v>
      </c>
      <c r="S23" s="895">
        <f t="shared" si="1"/>
        <v>0</v>
      </c>
      <c r="T23" s="952">
        <f t="shared" si="2"/>
        <v>0</v>
      </c>
      <c r="U23" s="961" t="s">
        <v>329</v>
      </c>
      <c r="V23" s="906" t="s">
        <v>329</v>
      </c>
      <c r="W23" s="906" t="s">
        <v>329</v>
      </c>
      <c r="X23" s="959" t="s">
        <v>329</v>
      </c>
      <c r="Y23" s="957"/>
    </row>
    <row r="24" spans="1:25" ht="14.45" customHeight="1" x14ac:dyDescent="0.2">
      <c r="A24" s="924" t="s">
        <v>5047</v>
      </c>
      <c r="B24" s="920">
        <v>1</v>
      </c>
      <c r="C24" s="921">
        <v>3.32</v>
      </c>
      <c r="D24" s="901">
        <v>68</v>
      </c>
      <c r="E24" s="922"/>
      <c r="F24" s="915"/>
      <c r="G24" s="902"/>
      <c r="H24" s="914"/>
      <c r="I24" s="915"/>
      <c r="J24" s="902"/>
      <c r="K24" s="916">
        <v>0.56000000000000005</v>
      </c>
      <c r="L24" s="914">
        <v>2</v>
      </c>
      <c r="M24" s="914">
        <v>18</v>
      </c>
      <c r="N24" s="917">
        <v>6</v>
      </c>
      <c r="O24" s="914" t="s">
        <v>5013</v>
      </c>
      <c r="P24" s="918" t="s">
        <v>5048</v>
      </c>
      <c r="Q24" s="919">
        <f t="shared" si="0"/>
        <v>-1</v>
      </c>
      <c r="R24" s="953">
        <f t="shared" si="0"/>
        <v>-3.32</v>
      </c>
      <c r="S24" s="919">
        <f t="shared" si="1"/>
        <v>0</v>
      </c>
      <c r="T24" s="953">
        <f t="shared" si="2"/>
        <v>0</v>
      </c>
      <c r="U24" s="962" t="s">
        <v>329</v>
      </c>
      <c r="V24" s="910" t="s">
        <v>329</v>
      </c>
      <c r="W24" s="910" t="s">
        <v>329</v>
      </c>
      <c r="X24" s="960" t="s">
        <v>329</v>
      </c>
      <c r="Y24" s="958"/>
    </row>
    <row r="25" spans="1:25" ht="14.45" customHeight="1" x14ac:dyDescent="0.2">
      <c r="A25" s="924" t="s">
        <v>5049</v>
      </c>
      <c r="B25" s="920"/>
      <c r="C25" s="921"/>
      <c r="D25" s="901"/>
      <c r="E25" s="922"/>
      <c r="F25" s="915"/>
      <c r="G25" s="902"/>
      <c r="H25" s="914">
        <v>1</v>
      </c>
      <c r="I25" s="915">
        <v>1.01</v>
      </c>
      <c r="J25" s="900">
        <v>28</v>
      </c>
      <c r="K25" s="916">
        <v>0.78</v>
      </c>
      <c r="L25" s="914">
        <v>3</v>
      </c>
      <c r="M25" s="914">
        <v>24</v>
      </c>
      <c r="N25" s="917">
        <v>8</v>
      </c>
      <c r="O25" s="914" t="s">
        <v>5013</v>
      </c>
      <c r="P25" s="918" t="s">
        <v>5050</v>
      </c>
      <c r="Q25" s="919">
        <f t="shared" si="0"/>
        <v>1</v>
      </c>
      <c r="R25" s="953">
        <f t="shared" si="0"/>
        <v>1.01</v>
      </c>
      <c r="S25" s="919">
        <f t="shared" si="1"/>
        <v>1</v>
      </c>
      <c r="T25" s="953">
        <f t="shared" si="2"/>
        <v>1.01</v>
      </c>
      <c r="U25" s="962">
        <v>8</v>
      </c>
      <c r="V25" s="910">
        <v>28</v>
      </c>
      <c r="W25" s="910">
        <v>20</v>
      </c>
      <c r="X25" s="960">
        <v>3.5</v>
      </c>
      <c r="Y25" s="958">
        <v>20</v>
      </c>
    </row>
    <row r="26" spans="1:25" ht="14.45" customHeight="1" x14ac:dyDescent="0.2">
      <c r="A26" s="923" t="s">
        <v>5051</v>
      </c>
      <c r="B26" s="887">
        <v>1</v>
      </c>
      <c r="C26" s="888">
        <v>3.8</v>
      </c>
      <c r="D26" s="889">
        <v>50</v>
      </c>
      <c r="E26" s="904"/>
      <c r="F26" s="890"/>
      <c r="G26" s="891"/>
      <c r="H26" s="892"/>
      <c r="I26" s="890"/>
      <c r="J26" s="891"/>
      <c r="K26" s="893">
        <v>1.08</v>
      </c>
      <c r="L26" s="892">
        <v>2</v>
      </c>
      <c r="M26" s="892">
        <v>21</v>
      </c>
      <c r="N26" s="894">
        <v>7</v>
      </c>
      <c r="O26" s="892" t="s">
        <v>5013</v>
      </c>
      <c r="P26" s="905" t="s">
        <v>5052</v>
      </c>
      <c r="Q26" s="895">
        <f t="shared" si="0"/>
        <v>-1</v>
      </c>
      <c r="R26" s="952">
        <f t="shared" si="0"/>
        <v>-3.8</v>
      </c>
      <c r="S26" s="895">
        <f t="shared" si="1"/>
        <v>0</v>
      </c>
      <c r="T26" s="952">
        <f t="shared" si="2"/>
        <v>0</v>
      </c>
      <c r="U26" s="961" t="s">
        <v>329</v>
      </c>
      <c r="V26" s="906" t="s">
        <v>329</v>
      </c>
      <c r="W26" s="906" t="s">
        <v>329</v>
      </c>
      <c r="X26" s="959" t="s">
        <v>329</v>
      </c>
      <c r="Y26" s="957"/>
    </row>
    <row r="27" spans="1:25" ht="14.45" customHeight="1" x14ac:dyDescent="0.2">
      <c r="A27" s="924" t="s">
        <v>5053</v>
      </c>
      <c r="B27" s="920">
        <v>5</v>
      </c>
      <c r="C27" s="921">
        <v>14.53</v>
      </c>
      <c r="D27" s="901">
        <v>37.4</v>
      </c>
      <c r="E27" s="922"/>
      <c r="F27" s="915"/>
      <c r="G27" s="902"/>
      <c r="H27" s="914">
        <v>1</v>
      </c>
      <c r="I27" s="915">
        <v>1.61</v>
      </c>
      <c r="J27" s="900">
        <v>24</v>
      </c>
      <c r="K27" s="916">
        <v>1.61</v>
      </c>
      <c r="L27" s="914">
        <v>3</v>
      </c>
      <c r="M27" s="914">
        <v>30</v>
      </c>
      <c r="N27" s="917">
        <v>10</v>
      </c>
      <c r="O27" s="914" t="s">
        <v>5013</v>
      </c>
      <c r="P27" s="918" t="s">
        <v>5054</v>
      </c>
      <c r="Q27" s="919">
        <f t="shared" si="0"/>
        <v>-4</v>
      </c>
      <c r="R27" s="953">
        <f t="shared" si="0"/>
        <v>-12.92</v>
      </c>
      <c r="S27" s="919">
        <f t="shared" si="1"/>
        <v>1</v>
      </c>
      <c r="T27" s="953">
        <f t="shared" si="2"/>
        <v>1.61</v>
      </c>
      <c r="U27" s="962">
        <v>10</v>
      </c>
      <c r="V27" s="910">
        <v>24</v>
      </c>
      <c r="W27" s="910">
        <v>14</v>
      </c>
      <c r="X27" s="960">
        <v>2.4</v>
      </c>
      <c r="Y27" s="958">
        <v>14</v>
      </c>
    </row>
    <row r="28" spans="1:25" ht="14.45" customHeight="1" x14ac:dyDescent="0.2">
      <c r="A28" s="924" t="s">
        <v>5055</v>
      </c>
      <c r="B28" s="920">
        <v>2</v>
      </c>
      <c r="C28" s="921">
        <v>4.4400000000000004</v>
      </c>
      <c r="D28" s="901">
        <v>16.5</v>
      </c>
      <c r="E28" s="922">
        <v>1</v>
      </c>
      <c r="F28" s="915">
        <v>4.18</v>
      </c>
      <c r="G28" s="902">
        <v>45</v>
      </c>
      <c r="H28" s="914"/>
      <c r="I28" s="915"/>
      <c r="J28" s="902"/>
      <c r="K28" s="916">
        <v>2.2200000000000002</v>
      </c>
      <c r="L28" s="914">
        <v>3</v>
      </c>
      <c r="M28" s="914">
        <v>30</v>
      </c>
      <c r="N28" s="917">
        <v>10</v>
      </c>
      <c r="O28" s="914" t="s">
        <v>5013</v>
      </c>
      <c r="P28" s="918" t="s">
        <v>5056</v>
      </c>
      <c r="Q28" s="919">
        <f t="shared" si="0"/>
        <v>-2</v>
      </c>
      <c r="R28" s="953">
        <f t="shared" si="0"/>
        <v>-4.4400000000000004</v>
      </c>
      <c r="S28" s="919">
        <f t="shared" si="1"/>
        <v>-1</v>
      </c>
      <c r="T28" s="953">
        <f t="shared" si="2"/>
        <v>-4.18</v>
      </c>
      <c r="U28" s="962" t="s">
        <v>329</v>
      </c>
      <c r="V28" s="910" t="s">
        <v>329</v>
      </c>
      <c r="W28" s="910" t="s">
        <v>329</v>
      </c>
      <c r="X28" s="960" t="s">
        <v>329</v>
      </c>
      <c r="Y28" s="958"/>
    </row>
    <row r="29" spans="1:25" ht="14.45" customHeight="1" x14ac:dyDescent="0.2">
      <c r="A29" s="923" t="s">
        <v>5057</v>
      </c>
      <c r="B29" s="887">
        <v>9</v>
      </c>
      <c r="C29" s="888">
        <v>20.18</v>
      </c>
      <c r="D29" s="889">
        <v>40</v>
      </c>
      <c r="E29" s="904">
        <v>2</v>
      </c>
      <c r="F29" s="890">
        <v>2.99</v>
      </c>
      <c r="G29" s="891">
        <v>31</v>
      </c>
      <c r="H29" s="892">
        <v>7</v>
      </c>
      <c r="I29" s="890">
        <v>10.34</v>
      </c>
      <c r="J29" s="903">
        <v>28.7</v>
      </c>
      <c r="K29" s="893">
        <v>0.82</v>
      </c>
      <c r="L29" s="892">
        <v>2</v>
      </c>
      <c r="M29" s="892">
        <v>21</v>
      </c>
      <c r="N29" s="894">
        <v>7</v>
      </c>
      <c r="O29" s="892" t="s">
        <v>5013</v>
      </c>
      <c r="P29" s="905" t="s">
        <v>5058</v>
      </c>
      <c r="Q29" s="895">
        <f t="shared" si="0"/>
        <v>-2</v>
      </c>
      <c r="R29" s="952">
        <f t="shared" si="0"/>
        <v>-9.84</v>
      </c>
      <c r="S29" s="895">
        <f t="shared" si="1"/>
        <v>5</v>
      </c>
      <c r="T29" s="952">
        <f t="shared" si="2"/>
        <v>7.35</v>
      </c>
      <c r="U29" s="961">
        <v>49</v>
      </c>
      <c r="V29" s="906">
        <v>200.9</v>
      </c>
      <c r="W29" s="906">
        <v>151.9</v>
      </c>
      <c r="X29" s="959">
        <v>4.1000000000000005</v>
      </c>
      <c r="Y29" s="957">
        <v>152</v>
      </c>
    </row>
    <row r="30" spans="1:25" ht="14.45" customHeight="1" x14ac:dyDescent="0.2">
      <c r="A30" s="924" t="s">
        <v>5059</v>
      </c>
      <c r="B30" s="920">
        <v>20</v>
      </c>
      <c r="C30" s="921">
        <v>41.21</v>
      </c>
      <c r="D30" s="901">
        <v>36.299999999999997</v>
      </c>
      <c r="E30" s="922">
        <v>6</v>
      </c>
      <c r="F30" s="915">
        <v>9.41</v>
      </c>
      <c r="G30" s="902">
        <v>32.200000000000003</v>
      </c>
      <c r="H30" s="914">
        <v>13</v>
      </c>
      <c r="I30" s="915">
        <v>19.39</v>
      </c>
      <c r="J30" s="900">
        <v>30.4</v>
      </c>
      <c r="K30" s="916">
        <v>1.1100000000000001</v>
      </c>
      <c r="L30" s="914">
        <v>3</v>
      </c>
      <c r="M30" s="914">
        <v>27</v>
      </c>
      <c r="N30" s="917">
        <v>9</v>
      </c>
      <c r="O30" s="914" t="s">
        <v>5013</v>
      </c>
      <c r="P30" s="918" t="s">
        <v>5060</v>
      </c>
      <c r="Q30" s="919">
        <f t="shared" si="0"/>
        <v>-7</v>
      </c>
      <c r="R30" s="953">
        <f t="shared" si="0"/>
        <v>-21.82</v>
      </c>
      <c r="S30" s="919">
        <f t="shared" si="1"/>
        <v>7</v>
      </c>
      <c r="T30" s="953">
        <f t="shared" si="2"/>
        <v>9.98</v>
      </c>
      <c r="U30" s="962">
        <v>117</v>
      </c>
      <c r="V30" s="910">
        <v>395.2</v>
      </c>
      <c r="W30" s="910">
        <v>278.2</v>
      </c>
      <c r="X30" s="960">
        <v>3.3777777777777778</v>
      </c>
      <c r="Y30" s="958">
        <v>278</v>
      </c>
    </row>
    <row r="31" spans="1:25" ht="14.45" customHeight="1" x14ac:dyDescent="0.2">
      <c r="A31" s="924" t="s">
        <v>5061</v>
      </c>
      <c r="B31" s="920">
        <v>8</v>
      </c>
      <c r="C31" s="921">
        <v>19.59</v>
      </c>
      <c r="D31" s="901">
        <v>39.9</v>
      </c>
      <c r="E31" s="922">
        <v>1</v>
      </c>
      <c r="F31" s="915">
        <v>1.9</v>
      </c>
      <c r="G31" s="902">
        <v>35</v>
      </c>
      <c r="H31" s="914">
        <v>3</v>
      </c>
      <c r="I31" s="915">
        <v>5.17</v>
      </c>
      <c r="J31" s="900">
        <v>27.3</v>
      </c>
      <c r="K31" s="916">
        <v>1.72</v>
      </c>
      <c r="L31" s="914">
        <v>4</v>
      </c>
      <c r="M31" s="914">
        <v>33</v>
      </c>
      <c r="N31" s="917">
        <v>11</v>
      </c>
      <c r="O31" s="914" t="s">
        <v>5013</v>
      </c>
      <c r="P31" s="918" t="s">
        <v>5062</v>
      </c>
      <c r="Q31" s="919">
        <f t="shared" si="0"/>
        <v>-5</v>
      </c>
      <c r="R31" s="953">
        <f t="shared" si="0"/>
        <v>-14.42</v>
      </c>
      <c r="S31" s="919">
        <f t="shared" si="1"/>
        <v>2</v>
      </c>
      <c r="T31" s="953">
        <f t="shared" si="2"/>
        <v>3.27</v>
      </c>
      <c r="U31" s="962">
        <v>33</v>
      </c>
      <c r="V31" s="910">
        <v>81.900000000000006</v>
      </c>
      <c r="W31" s="910">
        <v>48.900000000000006</v>
      </c>
      <c r="X31" s="960">
        <v>2.4818181818181819</v>
      </c>
      <c r="Y31" s="958">
        <v>49</v>
      </c>
    </row>
    <row r="32" spans="1:25" ht="14.45" customHeight="1" x14ac:dyDescent="0.2">
      <c r="A32" s="923" t="s">
        <v>5063</v>
      </c>
      <c r="B32" s="887">
        <v>2</v>
      </c>
      <c r="C32" s="888">
        <v>6.31</v>
      </c>
      <c r="D32" s="889">
        <v>62</v>
      </c>
      <c r="E32" s="904">
        <v>1</v>
      </c>
      <c r="F32" s="890">
        <v>0.83</v>
      </c>
      <c r="G32" s="891">
        <v>22</v>
      </c>
      <c r="H32" s="892">
        <v>1</v>
      </c>
      <c r="I32" s="890">
        <v>0.6</v>
      </c>
      <c r="J32" s="903">
        <v>17</v>
      </c>
      <c r="K32" s="893">
        <v>0.6</v>
      </c>
      <c r="L32" s="892">
        <v>2</v>
      </c>
      <c r="M32" s="892">
        <v>18</v>
      </c>
      <c r="N32" s="894">
        <v>6</v>
      </c>
      <c r="O32" s="892" t="s">
        <v>5013</v>
      </c>
      <c r="P32" s="905" t="s">
        <v>5064</v>
      </c>
      <c r="Q32" s="895">
        <f t="shared" si="0"/>
        <v>-1</v>
      </c>
      <c r="R32" s="952">
        <f t="shared" si="0"/>
        <v>-5.71</v>
      </c>
      <c r="S32" s="895">
        <f t="shared" si="1"/>
        <v>0</v>
      </c>
      <c r="T32" s="952">
        <f t="shared" si="2"/>
        <v>-0.22999999999999998</v>
      </c>
      <c r="U32" s="961">
        <v>6</v>
      </c>
      <c r="V32" s="906">
        <v>17</v>
      </c>
      <c r="W32" s="906">
        <v>11</v>
      </c>
      <c r="X32" s="959">
        <v>2.8333333333333335</v>
      </c>
      <c r="Y32" s="957">
        <v>11</v>
      </c>
    </row>
    <row r="33" spans="1:25" ht="14.45" customHeight="1" x14ac:dyDescent="0.2">
      <c r="A33" s="924" t="s">
        <v>5065</v>
      </c>
      <c r="B33" s="920">
        <v>6</v>
      </c>
      <c r="C33" s="921">
        <v>8.4600000000000009</v>
      </c>
      <c r="D33" s="901">
        <v>38.799999999999997</v>
      </c>
      <c r="E33" s="922">
        <v>2</v>
      </c>
      <c r="F33" s="915">
        <v>1.62</v>
      </c>
      <c r="G33" s="902">
        <v>27</v>
      </c>
      <c r="H33" s="914">
        <v>2</v>
      </c>
      <c r="I33" s="915">
        <v>1.72</v>
      </c>
      <c r="J33" s="900">
        <v>28</v>
      </c>
      <c r="K33" s="916">
        <v>0.66</v>
      </c>
      <c r="L33" s="914">
        <v>3</v>
      </c>
      <c r="M33" s="914">
        <v>24</v>
      </c>
      <c r="N33" s="917">
        <v>8</v>
      </c>
      <c r="O33" s="914" t="s">
        <v>5013</v>
      </c>
      <c r="P33" s="918" t="s">
        <v>5064</v>
      </c>
      <c r="Q33" s="919">
        <f t="shared" si="0"/>
        <v>-4</v>
      </c>
      <c r="R33" s="953">
        <f t="shared" si="0"/>
        <v>-6.7400000000000011</v>
      </c>
      <c r="S33" s="919">
        <f t="shared" si="1"/>
        <v>0</v>
      </c>
      <c r="T33" s="953">
        <f t="shared" si="2"/>
        <v>9.9999999999999867E-2</v>
      </c>
      <c r="U33" s="962">
        <v>16</v>
      </c>
      <c r="V33" s="910">
        <v>56</v>
      </c>
      <c r="W33" s="910">
        <v>40</v>
      </c>
      <c r="X33" s="960">
        <v>3.5</v>
      </c>
      <c r="Y33" s="958">
        <v>40</v>
      </c>
    </row>
    <row r="34" spans="1:25" ht="14.45" customHeight="1" x14ac:dyDescent="0.2">
      <c r="A34" s="924" t="s">
        <v>5066</v>
      </c>
      <c r="B34" s="920"/>
      <c r="C34" s="921"/>
      <c r="D34" s="901"/>
      <c r="E34" s="922">
        <v>1</v>
      </c>
      <c r="F34" s="915">
        <v>1.0900000000000001</v>
      </c>
      <c r="G34" s="902">
        <v>8</v>
      </c>
      <c r="H34" s="914"/>
      <c r="I34" s="915"/>
      <c r="J34" s="902"/>
      <c r="K34" s="916">
        <v>1.0900000000000001</v>
      </c>
      <c r="L34" s="914">
        <v>3</v>
      </c>
      <c r="M34" s="914">
        <v>27</v>
      </c>
      <c r="N34" s="917">
        <v>9</v>
      </c>
      <c r="O34" s="914" t="s">
        <v>5013</v>
      </c>
      <c r="P34" s="918" t="s">
        <v>5064</v>
      </c>
      <c r="Q34" s="919">
        <f t="shared" si="0"/>
        <v>0</v>
      </c>
      <c r="R34" s="953">
        <f t="shared" si="0"/>
        <v>0</v>
      </c>
      <c r="S34" s="919">
        <f t="shared" si="1"/>
        <v>-1</v>
      </c>
      <c r="T34" s="953">
        <f t="shared" si="2"/>
        <v>-1.0900000000000001</v>
      </c>
      <c r="U34" s="962" t="s">
        <v>329</v>
      </c>
      <c r="V34" s="910" t="s">
        <v>329</v>
      </c>
      <c r="W34" s="910" t="s">
        <v>329</v>
      </c>
      <c r="X34" s="960" t="s">
        <v>329</v>
      </c>
      <c r="Y34" s="958"/>
    </row>
    <row r="35" spans="1:25" ht="14.45" customHeight="1" x14ac:dyDescent="0.2">
      <c r="A35" s="923" t="s">
        <v>5067</v>
      </c>
      <c r="B35" s="887"/>
      <c r="C35" s="888"/>
      <c r="D35" s="889"/>
      <c r="E35" s="904"/>
      <c r="F35" s="890"/>
      <c r="G35" s="891"/>
      <c r="H35" s="892">
        <v>1</v>
      </c>
      <c r="I35" s="890">
        <v>0.5</v>
      </c>
      <c r="J35" s="903">
        <v>17</v>
      </c>
      <c r="K35" s="893">
        <v>0.5</v>
      </c>
      <c r="L35" s="892">
        <v>2</v>
      </c>
      <c r="M35" s="892">
        <v>18</v>
      </c>
      <c r="N35" s="894">
        <v>6</v>
      </c>
      <c r="O35" s="892" t="s">
        <v>5013</v>
      </c>
      <c r="P35" s="905" t="s">
        <v>5068</v>
      </c>
      <c r="Q35" s="895">
        <f t="shared" si="0"/>
        <v>1</v>
      </c>
      <c r="R35" s="952">
        <f t="shared" si="0"/>
        <v>0.5</v>
      </c>
      <c r="S35" s="895">
        <f t="shared" si="1"/>
        <v>1</v>
      </c>
      <c r="T35" s="952">
        <f t="shared" si="2"/>
        <v>0.5</v>
      </c>
      <c r="U35" s="961">
        <v>6</v>
      </c>
      <c r="V35" s="906">
        <v>17</v>
      </c>
      <c r="W35" s="906">
        <v>11</v>
      </c>
      <c r="X35" s="959">
        <v>2.8333333333333335</v>
      </c>
      <c r="Y35" s="957">
        <v>11</v>
      </c>
    </row>
    <row r="36" spans="1:25" ht="14.45" customHeight="1" x14ac:dyDescent="0.2">
      <c r="A36" s="924" t="s">
        <v>5069</v>
      </c>
      <c r="B36" s="920">
        <v>3</v>
      </c>
      <c r="C36" s="921">
        <v>5.91</v>
      </c>
      <c r="D36" s="901">
        <v>36.700000000000003</v>
      </c>
      <c r="E36" s="922">
        <v>1</v>
      </c>
      <c r="F36" s="915">
        <v>1.32</v>
      </c>
      <c r="G36" s="902">
        <v>36</v>
      </c>
      <c r="H36" s="914">
        <v>1</v>
      </c>
      <c r="I36" s="915">
        <v>0.88</v>
      </c>
      <c r="J36" s="900">
        <v>27</v>
      </c>
      <c r="K36" s="916">
        <v>0.57999999999999996</v>
      </c>
      <c r="L36" s="914">
        <v>2</v>
      </c>
      <c r="M36" s="914">
        <v>21</v>
      </c>
      <c r="N36" s="917">
        <v>7</v>
      </c>
      <c r="O36" s="914" t="s">
        <v>5013</v>
      </c>
      <c r="P36" s="918" t="s">
        <v>5070</v>
      </c>
      <c r="Q36" s="919">
        <f t="shared" si="0"/>
        <v>-2</v>
      </c>
      <c r="R36" s="953">
        <f t="shared" si="0"/>
        <v>-5.03</v>
      </c>
      <c r="S36" s="919">
        <f t="shared" si="1"/>
        <v>0</v>
      </c>
      <c r="T36" s="953">
        <f t="shared" si="2"/>
        <v>-0.44000000000000006</v>
      </c>
      <c r="U36" s="962">
        <v>7</v>
      </c>
      <c r="V36" s="910">
        <v>27</v>
      </c>
      <c r="W36" s="910">
        <v>20</v>
      </c>
      <c r="X36" s="960">
        <v>3.8571428571428572</v>
      </c>
      <c r="Y36" s="958">
        <v>20</v>
      </c>
    </row>
    <row r="37" spans="1:25" ht="14.45" customHeight="1" x14ac:dyDescent="0.2">
      <c r="A37" s="924" t="s">
        <v>5071</v>
      </c>
      <c r="B37" s="920"/>
      <c r="C37" s="921"/>
      <c r="D37" s="901"/>
      <c r="E37" s="922">
        <v>1</v>
      </c>
      <c r="F37" s="915">
        <v>1.07</v>
      </c>
      <c r="G37" s="902">
        <v>30</v>
      </c>
      <c r="H37" s="914"/>
      <c r="I37" s="915"/>
      <c r="J37" s="902"/>
      <c r="K37" s="916">
        <v>0.74</v>
      </c>
      <c r="L37" s="914">
        <v>3</v>
      </c>
      <c r="M37" s="914">
        <v>24</v>
      </c>
      <c r="N37" s="917">
        <v>8</v>
      </c>
      <c r="O37" s="914" t="s">
        <v>5013</v>
      </c>
      <c r="P37" s="918" t="s">
        <v>5072</v>
      </c>
      <c r="Q37" s="919">
        <f t="shared" si="0"/>
        <v>0</v>
      </c>
      <c r="R37" s="953">
        <f t="shared" si="0"/>
        <v>0</v>
      </c>
      <c r="S37" s="919">
        <f t="shared" si="1"/>
        <v>-1</v>
      </c>
      <c r="T37" s="953">
        <f t="shared" si="2"/>
        <v>-1.07</v>
      </c>
      <c r="U37" s="962" t="s">
        <v>329</v>
      </c>
      <c r="V37" s="910" t="s">
        <v>329</v>
      </c>
      <c r="W37" s="910" t="s">
        <v>329</v>
      </c>
      <c r="X37" s="960" t="s">
        <v>329</v>
      </c>
      <c r="Y37" s="958"/>
    </row>
    <row r="38" spans="1:25" ht="14.45" customHeight="1" x14ac:dyDescent="0.2">
      <c r="A38" s="923" t="s">
        <v>5073</v>
      </c>
      <c r="B38" s="906"/>
      <c r="C38" s="907"/>
      <c r="D38" s="908"/>
      <c r="E38" s="904"/>
      <c r="F38" s="890"/>
      <c r="G38" s="891"/>
      <c r="H38" s="896">
        <v>1</v>
      </c>
      <c r="I38" s="897">
        <v>5.89</v>
      </c>
      <c r="J38" s="903">
        <v>32</v>
      </c>
      <c r="K38" s="893">
        <v>0.98</v>
      </c>
      <c r="L38" s="892">
        <v>2</v>
      </c>
      <c r="M38" s="892">
        <v>21</v>
      </c>
      <c r="N38" s="894">
        <v>7</v>
      </c>
      <c r="O38" s="892" t="s">
        <v>5013</v>
      </c>
      <c r="P38" s="905" t="s">
        <v>5074</v>
      </c>
      <c r="Q38" s="895">
        <f t="shared" si="0"/>
        <v>1</v>
      </c>
      <c r="R38" s="952">
        <f t="shared" si="0"/>
        <v>5.89</v>
      </c>
      <c r="S38" s="895">
        <f t="shared" si="1"/>
        <v>1</v>
      </c>
      <c r="T38" s="952">
        <f t="shared" si="2"/>
        <v>5.89</v>
      </c>
      <c r="U38" s="961">
        <v>7</v>
      </c>
      <c r="V38" s="906">
        <v>32</v>
      </c>
      <c r="W38" s="906">
        <v>25</v>
      </c>
      <c r="X38" s="959">
        <v>4.5714285714285712</v>
      </c>
      <c r="Y38" s="957">
        <v>25</v>
      </c>
    </row>
    <row r="39" spans="1:25" ht="14.45" customHeight="1" x14ac:dyDescent="0.2">
      <c r="A39" s="924" t="s">
        <v>5075</v>
      </c>
      <c r="B39" s="910"/>
      <c r="C39" s="911"/>
      <c r="D39" s="909"/>
      <c r="E39" s="922">
        <v>1</v>
      </c>
      <c r="F39" s="915">
        <v>7.63</v>
      </c>
      <c r="G39" s="902">
        <v>83</v>
      </c>
      <c r="H39" s="912"/>
      <c r="I39" s="913"/>
      <c r="J39" s="899"/>
      <c r="K39" s="916">
        <v>2.2200000000000002</v>
      </c>
      <c r="L39" s="914">
        <v>4</v>
      </c>
      <c r="M39" s="914">
        <v>39</v>
      </c>
      <c r="N39" s="917">
        <v>13</v>
      </c>
      <c r="O39" s="914" t="s">
        <v>5013</v>
      </c>
      <c r="P39" s="918" t="s">
        <v>5074</v>
      </c>
      <c r="Q39" s="919">
        <f t="shared" si="0"/>
        <v>0</v>
      </c>
      <c r="R39" s="953">
        <f t="shared" si="0"/>
        <v>0</v>
      </c>
      <c r="S39" s="919">
        <f t="shared" si="1"/>
        <v>-1</v>
      </c>
      <c r="T39" s="953">
        <f t="shared" si="2"/>
        <v>-7.63</v>
      </c>
      <c r="U39" s="962" t="s">
        <v>329</v>
      </c>
      <c r="V39" s="910" t="s">
        <v>329</v>
      </c>
      <c r="W39" s="910" t="s">
        <v>329</v>
      </c>
      <c r="X39" s="960" t="s">
        <v>329</v>
      </c>
      <c r="Y39" s="958"/>
    </row>
    <row r="40" spans="1:25" ht="14.45" customHeight="1" x14ac:dyDescent="0.2">
      <c r="A40" s="923" t="s">
        <v>5076</v>
      </c>
      <c r="B40" s="906"/>
      <c r="C40" s="907"/>
      <c r="D40" s="908"/>
      <c r="E40" s="904"/>
      <c r="F40" s="890"/>
      <c r="G40" s="891"/>
      <c r="H40" s="896">
        <v>2</v>
      </c>
      <c r="I40" s="897">
        <v>3.44</v>
      </c>
      <c r="J40" s="903">
        <v>31.5</v>
      </c>
      <c r="K40" s="893">
        <v>0.65</v>
      </c>
      <c r="L40" s="892">
        <v>2</v>
      </c>
      <c r="M40" s="892">
        <v>18</v>
      </c>
      <c r="N40" s="894">
        <v>6</v>
      </c>
      <c r="O40" s="892" t="s">
        <v>5013</v>
      </c>
      <c r="P40" s="905" t="s">
        <v>5077</v>
      </c>
      <c r="Q40" s="895">
        <f t="shared" si="0"/>
        <v>2</v>
      </c>
      <c r="R40" s="952">
        <f t="shared" si="0"/>
        <v>3.44</v>
      </c>
      <c r="S40" s="895">
        <f t="shared" si="1"/>
        <v>2</v>
      </c>
      <c r="T40" s="952">
        <f t="shared" si="2"/>
        <v>3.44</v>
      </c>
      <c r="U40" s="961">
        <v>12</v>
      </c>
      <c r="V40" s="906">
        <v>63</v>
      </c>
      <c r="W40" s="906">
        <v>51</v>
      </c>
      <c r="X40" s="959">
        <v>5.25</v>
      </c>
      <c r="Y40" s="957">
        <v>51</v>
      </c>
    </row>
    <row r="41" spans="1:25" ht="14.45" customHeight="1" x14ac:dyDescent="0.2">
      <c r="A41" s="923" t="s">
        <v>5078</v>
      </c>
      <c r="B41" s="887">
        <v>2</v>
      </c>
      <c r="C41" s="888">
        <v>4.96</v>
      </c>
      <c r="D41" s="889">
        <v>34.5</v>
      </c>
      <c r="E41" s="904">
        <v>1</v>
      </c>
      <c r="F41" s="890">
        <v>3.02</v>
      </c>
      <c r="G41" s="891">
        <v>40</v>
      </c>
      <c r="H41" s="892">
        <v>1</v>
      </c>
      <c r="I41" s="890">
        <v>2.4300000000000002</v>
      </c>
      <c r="J41" s="903">
        <v>34</v>
      </c>
      <c r="K41" s="893">
        <v>1.1599999999999999</v>
      </c>
      <c r="L41" s="892">
        <v>2</v>
      </c>
      <c r="M41" s="892">
        <v>21</v>
      </c>
      <c r="N41" s="894">
        <v>7</v>
      </c>
      <c r="O41" s="892" t="s">
        <v>5013</v>
      </c>
      <c r="P41" s="905" t="s">
        <v>5079</v>
      </c>
      <c r="Q41" s="895">
        <f t="shared" si="0"/>
        <v>-1</v>
      </c>
      <c r="R41" s="952">
        <f t="shared" si="0"/>
        <v>-2.5299999999999998</v>
      </c>
      <c r="S41" s="895">
        <f t="shared" si="1"/>
        <v>0</v>
      </c>
      <c r="T41" s="952">
        <f t="shared" si="2"/>
        <v>-0.58999999999999986</v>
      </c>
      <c r="U41" s="961">
        <v>7</v>
      </c>
      <c r="V41" s="906">
        <v>34</v>
      </c>
      <c r="W41" s="906">
        <v>27</v>
      </c>
      <c r="X41" s="959">
        <v>4.8571428571428568</v>
      </c>
      <c r="Y41" s="957">
        <v>27</v>
      </c>
    </row>
    <row r="42" spans="1:25" ht="14.45" customHeight="1" x14ac:dyDescent="0.2">
      <c r="A42" s="923" t="s">
        <v>5080</v>
      </c>
      <c r="B42" s="906"/>
      <c r="C42" s="907"/>
      <c r="D42" s="908"/>
      <c r="E42" s="904"/>
      <c r="F42" s="890"/>
      <c r="G42" s="891"/>
      <c r="H42" s="896">
        <v>3</v>
      </c>
      <c r="I42" s="897">
        <v>3.66</v>
      </c>
      <c r="J42" s="903">
        <v>28.3</v>
      </c>
      <c r="K42" s="893">
        <v>1.1200000000000001</v>
      </c>
      <c r="L42" s="892">
        <v>3</v>
      </c>
      <c r="M42" s="892">
        <v>27</v>
      </c>
      <c r="N42" s="894">
        <v>9</v>
      </c>
      <c r="O42" s="892" t="s">
        <v>5013</v>
      </c>
      <c r="P42" s="905" t="s">
        <v>5081</v>
      </c>
      <c r="Q42" s="895">
        <f t="shared" si="0"/>
        <v>3</v>
      </c>
      <c r="R42" s="952">
        <f t="shared" si="0"/>
        <v>3.66</v>
      </c>
      <c r="S42" s="895">
        <f t="shared" si="1"/>
        <v>3</v>
      </c>
      <c r="T42" s="952">
        <f t="shared" si="2"/>
        <v>3.66</v>
      </c>
      <c r="U42" s="961">
        <v>27</v>
      </c>
      <c r="V42" s="906">
        <v>84.9</v>
      </c>
      <c r="W42" s="906">
        <v>57.900000000000006</v>
      </c>
      <c r="X42" s="959">
        <v>3.1444444444444448</v>
      </c>
      <c r="Y42" s="957">
        <v>58</v>
      </c>
    </row>
    <row r="43" spans="1:25" ht="14.45" customHeight="1" x14ac:dyDescent="0.2">
      <c r="A43" s="924" t="s">
        <v>5082</v>
      </c>
      <c r="B43" s="910">
        <v>2</v>
      </c>
      <c r="C43" s="911">
        <v>6.73</v>
      </c>
      <c r="D43" s="909">
        <v>37</v>
      </c>
      <c r="E43" s="922"/>
      <c r="F43" s="915"/>
      <c r="G43" s="902"/>
      <c r="H43" s="912"/>
      <c r="I43" s="913"/>
      <c r="J43" s="899"/>
      <c r="K43" s="916">
        <v>2.38</v>
      </c>
      <c r="L43" s="914">
        <v>3</v>
      </c>
      <c r="M43" s="914">
        <v>30</v>
      </c>
      <c r="N43" s="917">
        <v>10</v>
      </c>
      <c r="O43" s="914" t="s">
        <v>5013</v>
      </c>
      <c r="P43" s="918" t="s">
        <v>5083</v>
      </c>
      <c r="Q43" s="919">
        <f t="shared" si="0"/>
        <v>-2</v>
      </c>
      <c r="R43" s="953">
        <f t="shared" si="0"/>
        <v>-6.73</v>
      </c>
      <c r="S43" s="919">
        <f t="shared" si="1"/>
        <v>0</v>
      </c>
      <c r="T43" s="953">
        <f t="shared" si="2"/>
        <v>0</v>
      </c>
      <c r="U43" s="962" t="s">
        <v>329</v>
      </c>
      <c r="V43" s="910" t="s">
        <v>329</v>
      </c>
      <c r="W43" s="910" t="s">
        <v>329</v>
      </c>
      <c r="X43" s="960" t="s">
        <v>329</v>
      </c>
      <c r="Y43" s="958"/>
    </row>
    <row r="44" spans="1:25" ht="14.45" customHeight="1" x14ac:dyDescent="0.2">
      <c r="A44" s="923" t="s">
        <v>5084</v>
      </c>
      <c r="B44" s="906">
        <v>1</v>
      </c>
      <c r="C44" s="907">
        <v>1.44</v>
      </c>
      <c r="D44" s="908">
        <v>30</v>
      </c>
      <c r="E44" s="904"/>
      <c r="F44" s="890"/>
      <c r="G44" s="891"/>
      <c r="H44" s="896">
        <v>1</v>
      </c>
      <c r="I44" s="897">
        <v>1.63</v>
      </c>
      <c r="J44" s="903">
        <v>36</v>
      </c>
      <c r="K44" s="893">
        <v>0.25</v>
      </c>
      <c r="L44" s="892">
        <v>1</v>
      </c>
      <c r="M44" s="892">
        <v>9</v>
      </c>
      <c r="N44" s="894">
        <v>3</v>
      </c>
      <c r="O44" s="892" t="s">
        <v>5013</v>
      </c>
      <c r="P44" s="905" t="s">
        <v>5085</v>
      </c>
      <c r="Q44" s="895">
        <f t="shared" si="0"/>
        <v>0</v>
      </c>
      <c r="R44" s="952">
        <f t="shared" si="0"/>
        <v>0.18999999999999995</v>
      </c>
      <c r="S44" s="895">
        <f t="shared" si="1"/>
        <v>1</v>
      </c>
      <c r="T44" s="952">
        <f t="shared" si="2"/>
        <v>1.63</v>
      </c>
      <c r="U44" s="961">
        <v>3</v>
      </c>
      <c r="V44" s="906">
        <v>36</v>
      </c>
      <c r="W44" s="906">
        <v>33</v>
      </c>
      <c r="X44" s="959">
        <v>12</v>
      </c>
      <c r="Y44" s="957">
        <v>33</v>
      </c>
    </row>
    <row r="45" spans="1:25" ht="14.45" customHeight="1" x14ac:dyDescent="0.2">
      <c r="A45" s="923" t="s">
        <v>5086</v>
      </c>
      <c r="B45" s="906">
        <v>1</v>
      </c>
      <c r="C45" s="907">
        <v>0.69</v>
      </c>
      <c r="D45" s="908">
        <v>13</v>
      </c>
      <c r="E45" s="904"/>
      <c r="F45" s="890"/>
      <c r="G45" s="891"/>
      <c r="H45" s="896"/>
      <c r="I45" s="897"/>
      <c r="J45" s="898"/>
      <c r="K45" s="893">
        <v>0.38</v>
      </c>
      <c r="L45" s="892">
        <v>1</v>
      </c>
      <c r="M45" s="892">
        <v>9</v>
      </c>
      <c r="N45" s="894">
        <v>3</v>
      </c>
      <c r="O45" s="892" t="s">
        <v>5013</v>
      </c>
      <c r="P45" s="905" t="s">
        <v>5087</v>
      </c>
      <c r="Q45" s="895">
        <f t="shared" si="0"/>
        <v>-1</v>
      </c>
      <c r="R45" s="952">
        <f t="shared" si="0"/>
        <v>-0.69</v>
      </c>
      <c r="S45" s="895">
        <f t="shared" si="1"/>
        <v>0</v>
      </c>
      <c r="T45" s="952">
        <f t="shared" si="2"/>
        <v>0</v>
      </c>
      <c r="U45" s="961" t="s">
        <v>329</v>
      </c>
      <c r="V45" s="906" t="s">
        <v>329</v>
      </c>
      <c r="W45" s="906" t="s">
        <v>329</v>
      </c>
      <c r="X45" s="959" t="s">
        <v>329</v>
      </c>
      <c r="Y45" s="957"/>
    </row>
    <row r="46" spans="1:25" ht="14.45" customHeight="1" x14ac:dyDescent="0.2">
      <c r="A46" s="924" t="s">
        <v>5088</v>
      </c>
      <c r="B46" s="910">
        <v>1</v>
      </c>
      <c r="C46" s="911">
        <v>0.61</v>
      </c>
      <c r="D46" s="909">
        <v>20</v>
      </c>
      <c r="E46" s="922">
        <v>4</v>
      </c>
      <c r="F46" s="915">
        <v>3.27</v>
      </c>
      <c r="G46" s="902">
        <v>24</v>
      </c>
      <c r="H46" s="912">
        <v>4</v>
      </c>
      <c r="I46" s="913">
        <v>3.76</v>
      </c>
      <c r="J46" s="900">
        <v>25</v>
      </c>
      <c r="K46" s="916">
        <v>0.51</v>
      </c>
      <c r="L46" s="914">
        <v>2</v>
      </c>
      <c r="M46" s="914">
        <v>18</v>
      </c>
      <c r="N46" s="917">
        <v>6</v>
      </c>
      <c r="O46" s="914" t="s">
        <v>5013</v>
      </c>
      <c r="P46" s="918" t="s">
        <v>5089</v>
      </c>
      <c r="Q46" s="919">
        <f t="shared" si="0"/>
        <v>3</v>
      </c>
      <c r="R46" s="953">
        <f t="shared" si="0"/>
        <v>3.15</v>
      </c>
      <c r="S46" s="919">
        <f t="shared" si="1"/>
        <v>0</v>
      </c>
      <c r="T46" s="953">
        <f t="shared" si="2"/>
        <v>0.48999999999999977</v>
      </c>
      <c r="U46" s="962">
        <v>24</v>
      </c>
      <c r="V46" s="910">
        <v>100</v>
      </c>
      <c r="W46" s="910">
        <v>76</v>
      </c>
      <c r="X46" s="960">
        <v>4.166666666666667</v>
      </c>
      <c r="Y46" s="958">
        <v>76</v>
      </c>
    </row>
    <row r="47" spans="1:25" ht="14.45" customHeight="1" x14ac:dyDescent="0.2">
      <c r="A47" s="923" t="s">
        <v>5090</v>
      </c>
      <c r="B47" s="906"/>
      <c r="C47" s="907"/>
      <c r="D47" s="908"/>
      <c r="E47" s="896">
        <v>1</v>
      </c>
      <c r="F47" s="897">
        <v>1.95</v>
      </c>
      <c r="G47" s="898">
        <v>34</v>
      </c>
      <c r="H47" s="892"/>
      <c r="I47" s="890"/>
      <c r="J47" s="891"/>
      <c r="K47" s="893">
        <v>0.73</v>
      </c>
      <c r="L47" s="892">
        <v>2</v>
      </c>
      <c r="M47" s="892">
        <v>18</v>
      </c>
      <c r="N47" s="894">
        <v>6</v>
      </c>
      <c r="O47" s="892" t="s">
        <v>5013</v>
      </c>
      <c r="P47" s="905" t="s">
        <v>5091</v>
      </c>
      <c r="Q47" s="895">
        <f t="shared" si="0"/>
        <v>0</v>
      </c>
      <c r="R47" s="952">
        <f t="shared" si="0"/>
        <v>0</v>
      </c>
      <c r="S47" s="895">
        <f t="shared" si="1"/>
        <v>-1</v>
      </c>
      <c r="T47" s="952">
        <f t="shared" si="2"/>
        <v>-1.95</v>
      </c>
      <c r="U47" s="961" t="s">
        <v>329</v>
      </c>
      <c r="V47" s="906" t="s">
        <v>329</v>
      </c>
      <c r="W47" s="906" t="s">
        <v>329</v>
      </c>
      <c r="X47" s="959" t="s">
        <v>329</v>
      </c>
      <c r="Y47" s="957"/>
    </row>
    <row r="48" spans="1:25" ht="14.45" customHeight="1" x14ac:dyDescent="0.2">
      <c r="A48" s="923" t="s">
        <v>5092</v>
      </c>
      <c r="B48" s="906"/>
      <c r="C48" s="907"/>
      <c r="D48" s="908"/>
      <c r="E48" s="904"/>
      <c r="F48" s="890"/>
      <c r="G48" s="891"/>
      <c r="H48" s="896">
        <v>1</v>
      </c>
      <c r="I48" s="897">
        <v>1.1200000000000001</v>
      </c>
      <c r="J48" s="903">
        <v>16</v>
      </c>
      <c r="K48" s="893">
        <v>1.0900000000000001</v>
      </c>
      <c r="L48" s="892">
        <v>2</v>
      </c>
      <c r="M48" s="892">
        <v>18</v>
      </c>
      <c r="N48" s="894">
        <v>6</v>
      </c>
      <c r="O48" s="892" t="s">
        <v>5013</v>
      </c>
      <c r="P48" s="905" t="s">
        <v>5093</v>
      </c>
      <c r="Q48" s="895">
        <f t="shared" si="0"/>
        <v>1</v>
      </c>
      <c r="R48" s="952">
        <f t="shared" si="0"/>
        <v>1.1200000000000001</v>
      </c>
      <c r="S48" s="895">
        <f t="shared" si="1"/>
        <v>1</v>
      </c>
      <c r="T48" s="952">
        <f t="shared" si="2"/>
        <v>1.1200000000000001</v>
      </c>
      <c r="U48" s="961">
        <v>6</v>
      </c>
      <c r="V48" s="906">
        <v>16</v>
      </c>
      <c r="W48" s="906">
        <v>10</v>
      </c>
      <c r="X48" s="959">
        <v>2.6666666666666665</v>
      </c>
      <c r="Y48" s="957">
        <v>10</v>
      </c>
    </row>
    <row r="49" spans="1:25" ht="14.45" customHeight="1" x14ac:dyDescent="0.2">
      <c r="A49" s="923" t="s">
        <v>5094</v>
      </c>
      <c r="B49" s="887">
        <v>2</v>
      </c>
      <c r="C49" s="888">
        <v>2.04</v>
      </c>
      <c r="D49" s="889">
        <v>26.5</v>
      </c>
      <c r="E49" s="904"/>
      <c r="F49" s="890"/>
      <c r="G49" s="891"/>
      <c r="H49" s="892">
        <v>1</v>
      </c>
      <c r="I49" s="890">
        <v>0.64</v>
      </c>
      <c r="J49" s="903">
        <v>19</v>
      </c>
      <c r="K49" s="893">
        <v>0.43</v>
      </c>
      <c r="L49" s="892">
        <v>2</v>
      </c>
      <c r="M49" s="892">
        <v>15</v>
      </c>
      <c r="N49" s="894">
        <v>5</v>
      </c>
      <c r="O49" s="892" t="s">
        <v>5013</v>
      </c>
      <c r="P49" s="905" t="s">
        <v>5095</v>
      </c>
      <c r="Q49" s="895">
        <f t="shared" si="0"/>
        <v>-1</v>
      </c>
      <c r="R49" s="952">
        <f t="shared" si="0"/>
        <v>-1.4</v>
      </c>
      <c r="S49" s="895">
        <f t="shared" si="1"/>
        <v>1</v>
      </c>
      <c r="T49" s="952">
        <f t="shared" si="2"/>
        <v>0.64</v>
      </c>
      <c r="U49" s="961">
        <v>5</v>
      </c>
      <c r="V49" s="906">
        <v>19</v>
      </c>
      <c r="W49" s="906">
        <v>14</v>
      </c>
      <c r="X49" s="959">
        <v>3.8</v>
      </c>
      <c r="Y49" s="957">
        <v>14</v>
      </c>
    </row>
    <row r="50" spans="1:25" ht="14.45" customHeight="1" x14ac:dyDescent="0.2">
      <c r="A50" s="924" t="s">
        <v>5096</v>
      </c>
      <c r="B50" s="920">
        <v>1</v>
      </c>
      <c r="C50" s="921">
        <v>0.56000000000000005</v>
      </c>
      <c r="D50" s="901">
        <v>19</v>
      </c>
      <c r="E50" s="922"/>
      <c r="F50" s="915"/>
      <c r="G50" s="902"/>
      <c r="H50" s="914"/>
      <c r="I50" s="915"/>
      <c r="J50" s="902"/>
      <c r="K50" s="916">
        <v>0.51</v>
      </c>
      <c r="L50" s="914">
        <v>2</v>
      </c>
      <c r="M50" s="914">
        <v>18</v>
      </c>
      <c r="N50" s="917">
        <v>6</v>
      </c>
      <c r="O50" s="914" t="s">
        <v>5013</v>
      </c>
      <c r="P50" s="918" t="s">
        <v>5097</v>
      </c>
      <c r="Q50" s="919">
        <f t="shared" si="0"/>
        <v>-1</v>
      </c>
      <c r="R50" s="953">
        <f t="shared" si="0"/>
        <v>-0.56000000000000005</v>
      </c>
      <c r="S50" s="919">
        <f t="shared" si="1"/>
        <v>0</v>
      </c>
      <c r="T50" s="953">
        <f t="shared" si="2"/>
        <v>0</v>
      </c>
      <c r="U50" s="962" t="s">
        <v>329</v>
      </c>
      <c r="V50" s="910" t="s">
        <v>329</v>
      </c>
      <c r="W50" s="910" t="s">
        <v>329</v>
      </c>
      <c r="X50" s="960" t="s">
        <v>329</v>
      </c>
      <c r="Y50" s="958"/>
    </row>
    <row r="51" spans="1:25" ht="14.45" customHeight="1" x14ac:dyDescent="0.2">
      <c r="A51" s="923" t="s">
        <v>5098</v>
      </c>
      <c r="B51" s="887">
        <v>2</v>
      </c>
      <c r="C51" s="888">
        <v>1.73</v>
      </c>
      <c r="D51" s="889">
        <v>22.5</v>
      </c>
      <c r="E51" s="904">
        <v>1</v>
      </c>
      <c r="F51" s="890">
        <v>1.27</v>
      </c>
      <c r="G51" s="891">
        <v>30</v>
      </c>
      <c r="H51" s="892"/>
      <c r="I51" s="890"/>
      <c r="J51" s="891"/>
      <c r="K51" s="893">
        <v>0.45</v>
      </c>
      <c r="L51" s="892">
        <v>2</v>
      </c>
      <c r="M51" s="892">
        <v>15</v>
      </c>
      <c r="N51" s="894">
        <v>5</v>
      </c>
      <c r="O51" s="892" t="s">
        <v>5013</v>
      </c>
      <c r="P51" s="905" t="s">
        <v>5099</v>
      </c>
      <c r="Q51" s="895">
        <f t="shared" si="0"/>
        <v>-2</v>
      </c>
      <c r="R51" s="952">
        <f t="shared" si="0"/>
        <v>-1.73</v>
      </c>
      <c r="S51" s="895">
        <f t="shared" si="1"/>
        <v>-1</v>
      </c>
      <c r="T51" s="952">
        <f t="shared" si="2"/>
        <v>-1.27</v>
      </c>
      <c r="U51" s="961" t="s">
        <v>329</v>
      </c>
      <c r="V51" s="906" t="s">
        <v>329</v>
      </c>
      <c r="W51" s="906" t="s">
        <v>329</v>
      </c>
      <c r="X51" s="959" t="s">
        <v>329</v>
      </c>
      <c r="Y51" s="957"/>
    </row>
    <row r="52" spans="1:25" ht="14.45" customHeight="1" x14ac:dyDescent="0.2">
      <c r="A52" s="924" t="s">
        <v>5100</v>
      </c>
      <c r="B52" s="920">
        <v>1</v>
      </c>
      <c r="C52" s="921">
        <v>0.81</v>
      </c>
      <c r="D52" s="901">
        <v>22</v>
      </c>
      <c r="E52" s="922"/>
      <c r="F52" s="915"/>
      <c r="G52" s="902"/>
      <c r="H52" s="914"/>
      <c r="I52" s="915"/>
      <c r="J52" s="902"/>
      <c r="K52" s="916">
        <v>0.57999999999999996</v>
      </c>
      <c r="L52" s="914">
        <v>2</v>
      </c>
      <c r="M52" s="914">
        <v>18</v>
      </c>
      <c r="N52" s="917">
        <v>6</v>
      </c>
      <c r="O52" s="914" t="s">
        <v>5013</v>
      </c>
      <c r="P52" s="918" t="s">
        <v>5099</v>
      </c>
      <c r="Q52" s="919">
        <f t="shared" si="0"/>
        <v>-1</v>
      </c>
      <c r="R52" s="953">
        <f t="shared" si="0"/>
        <v>-0.81</v>
      </c>
      <c r="S52" s="919">
        <f t="shared" si="1"/>
        <v>0</v>
      </c>
      <c r="T52" s="953">
        <f t="shared" si="2"/>
        <v>0</v>
      </c>
      <c r="U52" s="962" t="s">
        <v>329</v>
      </c>
      <c r="V52" s="910" t="s">
        <v>329</v>
      </c>
      <c r="W52" s="910" t="s">
        <v>329</v>
      </c>
      <c r="X52" s="960" t="s">
        <v>329</v>
      </c>
      <c r="Y52" s="958"/>
    </row>
    <row r="53" spans="1:25" ht="14.45" customHeight="1" x14ac:dyDescent="0.2">
      <c r="A53" s="923" t="s">
        <v>5101</v>
      </c>
      <c r="B53" s="906"/>
      <c r="C53" s="907"/>
      <c r="D53" s="908"/>
      <c r="E53" s="896">
        <v>1</v>
      </c>
      <c r="F53" s="897">
        <v>4.13</v>
      </c>
      <c r="G53" s="898">
        <v>36</v>
      </c>
      <c r="H53" s="892"/>
      <c r="I53" s="890"/>
      <c r="J53" s="891"/>
      <c r="K53" s="893">
        <v>4.13</v>
      </c>
      <c r="L53" s="892">
        <v>4</v>
      </c>
      <c r="M53" s="892">
        <v>36</v>
      </c>
      <c r="N53" s="894">
        <v>12</v>
      </c>
      <c r="O53" s="892" t="s">
        <v>5013</v>
      </c>
      <c r="P53" s="905" t="s">
        <v>5102</v>
      </c>
      <c r="Q53" s="895">
        <f t="shared" si="0"/>
        <v>0</v>
      </c>
      <c r="R53" s="952">
        <f t="shared" si="0"/>
        <v>0</v>
      </c>
      <c r="S53" s="895">
        <f t="shared" si="1"/>
        <v>-1</v>
      </c>
      <c r="T53" s="952">
        <f t="shared" si="2"/>
        <v>-4.13</v>
      </c>
      <c r="U53" s="961" t="s">
        <v>329</v>
      </c>
      <c r="V53" s="906" t="s">
        <v>329</v>
      </c>
      <c r="W53" s="906" t="s">
        <v>329</v>
      </c>
      <c r="X53" s="959" t="s">
        <v>329</v>
      </c>
      <c r="Y53" s="957"/>
    </row>
    <row r="54" spans="1:25" ht="14.45" customHeight="1" x14ac:dyDescent="0.2">
      <c r="A54" s="923" t="s">
        <v>5103</v>
      </c>
      <c r="B54" s="906"/>
      <c r="C54" s="907"/>
      <c r="D54" s="908"/>
      <c r="E54" s="896">
        <v>1</v>
      </c>
      <c r="F54" s="897">
        <v>2.5299999999999998</v>
      </c>
      <c r="G54" s="898">
        <v>39</v>
      </c>
      <c r="H54" s="892"/>
      <c r="I54" s="890"/>
      <c r="J54" s="891"/>
      <c r="K54" s="893">
        <v>1.21</v>
      </c>
      <c r="L54" s="892">
        <v>3</v>
      </c>
      <c r="M54" s="892">
        <v>27</v>
      </c>
      <c r="N54" s="894">
        <v>9</v>
      </c>
      <c r="O54" s="892" t="s">
        <v>5013</v>
      </c>
      <c r="P54" s="905" t="s">
        <v>5104</v>
      </c>
      <c r="Q54" s="895">
        <f t="shared" si="0"/>
        <v>0</v>
      </c>
      <c r="R54" s="952">
        <f t="shared" si="0"/>
        <v>0</v>
      </c>
      <c r="S54" s="895">
        <f t="shared" si="1"/>
        <v>-1</v>
      </c>
      <c r="T54" s="952">
        <f t="shared" si="2"/>
        <v>-2.5299999999999998</v>
      </c>
      <c r="U54" s="961" t="s">
        <v>329</v>
      </c>
      <c r="V54" s="906" t="s">
        <v>329</v>
      </c>
      <c r="W54" s="906" t="s">
        <v>329</v>
      </c>
      <c r="X54" s="959" t="s">
        <v>329</v>
      </c>
      <c r="Y54" s="957"/>
    </row>
    <row r="55" spans="1:25" ht="14.45" customHeight="1" x14ac:dyDescent="0.2">
      <c r="A55" s="924" t="s">
        <v>5105</v>
      </c>
      <c r="B55" s="910">
        <v>1</v>
      </c>
      <c r="C55" s="911">
        <v>6.34</v>
      </c>
      <c r="D55" s="909">
        <v>47</v>
      </c>
      <c r="E55" s="912"/>
      <c r="F55" s="913"/>
      <c r="G55" s="899"/>
      <c r="H55" s="914"/>
      <c r="I55" s="915"/>
      <c r="J55" s="902"/>
      <c r="K55" s="916">
        <v>2.41</v>
      </c>
      <c r="L55" s="914">
        <v>5</v>
      </c>
      <c r="M55" s="914">
        <v>48</v>
      </c>
      <c r="N55" s="917">
        <v>16</v>
      </c>
      <c r="O55" s="914" t="s">
        <v>5013</v>
      </c>
      <c r="P55" s="918" t="s">
        <v>5104</v>
      </c>
      <c r="Q55" s="919">
        <f t="shared" si="0"/>
        <v>-1</v>
      </c>
      <c r="R55" s="953">
        <f t="shared" si="0"/>
        <v>-6.34</v>
      </c>
      <c r="S55" s="919">
        <f t="shared" si="1"/>
        <v>0</v>
      </c>
      <c r="T55" s="953">
        <f t="shared" si="2"/>
        <v>0</v>
      </c>
      <c r="U55" s="962" t="s">
        <v>329</v>
      </c>
      <c r="V55" s="910" t="s">
        <v>329</v>
      </c>
      <c r="W55" s="910" t="s">
        <v>329</v>
      </c>
      <c r="X55" s="960" t="s">
        <v>329</v>
      </c>
      <c r="Y55" s="958"/>
    </row>
    <row r="56" spans="1:25" ht="14.45" customHeight="1" x14ac:dyDescent="0.2">
      <c r="A56" s="923" t="s">
        <v>5106</v>
      </c>
      <c r="B56" s="887">
        <v>3</v>
      </c>
      <c r="C56" s="888">
        <v>7.9</v>
      </c>
      <c r="D56" s="889">
        <v>34.299999999999997</v>
      </c>
      <c r="E56" s="904">
        <v>1</v>
      </c>
      <c r="F56" s="890">
        <v>5.63</v>
      </c>
      <c r="G56" s="891">
        <v>55</v>
      </c>
      <c r="H56" s="892">
        <v>2</v>
      </c>
      <c r="I56" s="890">
        <v>3.87</v>
      </c>
      <c r="J56" s="903">
        <v>26.5</v>
      </c>
      <c r="K56" s="893">
        <v>1.67</v>
      </c>
      <c r="L56" s="892">
        <v>3</v>
      </c>
      <c r="M56" s="892">
        <v>27</v>
      </c>
      <c r="N56" s="894">
        <v>9</v>
      </c>
      <c r="O56" s="892" t="s">
        <v>5013</v>
      </c>
      <c r="P56" s="905" t="s">
        <v>5107</v>
      </c>
      <c r="Q56" s="895">
        <f t="shared" si="0"/>
        <v>-1</v>
      </c>
      <c r="R56" s="952">
        <f t="shared" si="0"/>
        <v>-4.03</v>
      </c>
      <c r="S56" s="895">
        <f t="shared" si="1"/>
        <v>1</v>
      </c>
      <c r="T56" s="952">
        <f t="shared" si="2"/>
        <v>-1.7599999999999998</v>
      </c>
      <c r="U56" s="961">
        <v>18</v>
      </c>
      <c r="V56" s="906">
        <v>53</v>
      </c>
      <c r="W56" s="906">
        <v>35</v>
      </c>
      <c r="X56" s="959">
        <v>2.9444444444444446</v>
      </c>
      <c r="Y56" s="957">
        <v>35</v>
      </c>
    </row>
    <row r="57" spans="1:25" ht="14.45" customHeight="1" x14ac:dyDescent="0.2">
      <c r="A57" s="923" t="s">
        <v>5108</v>
      </c>
      <c r="B57" s="887">
        <v>1</v>
      </c>
      <c r="C57" s="888">
        <v>1.1499999999999999</v>
      </c>
      <c r="D57" s="889">
        <v>32</v>
      </c>
      <c r="E57" s="904"/>
      <c r="F57" s="890"/>
      <c r="G57" s="891"/>
      <c r="H57" s="892">
        <v>1</v>
      </c>
      <c r="I57" s="890">
        <v>1</v>
      </c>
      <c r="J57" s="903">
        <v>29</v>
      </c>
      <c r="K57" s="893">
        <v>0.73</v>
      </c>
      <c r="L57" s="892">
        <v>3</v>
      </c>
      <c r="M57" s="892">
        <v>24</v>
      </c>
      <c r="N57" s="894">
        <v>8</v>
      </c>
      <c r="O57" s="892" t="s">
        <v>5013</v>
      </c>
      <c r="P57" s="905" t="s">
        <v>5109</v>
      </c>
      <c r="Q57" s="895">
        <f t="shared" si="0"/>
        <v>0</v>
      </c>
      <c r="R57" s="952">
        <f t="shared" si="0"/>
        <v>-0.14999999999999991</v>
      </c>
      <c r="S57" s="895">
        <f t="shared" si="1"/>
        <v>1</v>
      </c>
      <c r="T57" s="952">
        <f t="shared" si="2"/>
        <v>1</v>
      </c>
      <c r="U57" s="961">
        <v>8</v>
      </c>
      <c r="V57" s="906">
        <v>29</v>
      </c>
      <c r="W57" s="906">
        <v>21</v>
      </c>
      <c r="X57" s="959">
        <v>3.625</v>
      </c>
      <c r="Y57" s="957">
        <v>21</v>
      </c>
    </row>
    <row r="58" spans="1:25" ht="14.45" customHeight="1" x14ac:dyDescent="0.2">
      <c r="A58" s="924" t="s">
        <v>5110</v>
      </c>
      <c r="B58" s="920">
        <v>3</v>
      </c>
      <c r="C58" s="921">
        <v>2.5</v>
      </c>
      <c r="D58" s="901">
        <v>24</v>
      </c>
      <c r="E58" s="922">
        <v>1</v>
      </c>
      <c r="F58" s="915">
        <v>0.83</v>
      </c>
      <c r="G58" s="902">
        <v>26</v>
      </c>
      <c r="H58" s="914">
        <v>3</v>
      </c>
      <c r="I58" s="915">
        <v>3.13</v>
      </c>
      <c r="J58" s="900">
        <v>29.7</v>
      </c>
      <c r="K58" s="916">
        <v>0.83</v>
      </c>
      <c r="L58" s="914">
        <v>3</v>
      </c>
      <c r="M58" s="914">
        <v>27</v>
      </c>
      <c r="N58" s="917">
        <v>9</v>
      </c>
      <c r="O58" s="914" t="s">
        <v>5013</v>
      </c>
      <c r="P58" s="918" t="s">
        <v>5111</v>
      </c>
      <c r="Q58" s="919">
        <f t="shared" si="0"/>
        <v>0</v>
      </c>
      <c r="R58" s="953">
        <f t="shared" si="0"/>
        <v>0.62999999999999989</v>
      </c>
      <c r="S58" s="919">
        <f t="shared" si="1"/>
        <v>2</v>
      </c>
      <c r="T58" s="953">
        <f t="shared" si="2"/>
        <v>2.2999999999999998</v>
      </c>
      <c r="U58" s="962">
        <v>27</v>
      </c>
      <c r="V58" s="910">
        <v>89.1</v>
      </c>
      <c r="W58" s="910">
        <v>62.099999999999994</v>
      </c>
      <c r="X58" s="960">
        <v>3.3</v>
      </c>
      <c r="Y58" s="958">
        <v>62</v>
      </c>
    </row>
    <row r="59" spans="1:25" ht="14.45" customHeight="1" x14ac:dyDescent="0.2">
      <c r="A59" s="924" t="s">
        <v>5112</v>
      </c>
      <c r="B59" s="920">
        <v>3</v>
      </c>
      <c r="C59" s="921">
        <v>4.43</v>
      </c>
      <c r="D59" s="901">
        <v>29.3</v>
      </c>
      <c r="E59" s="922">
        <v>1</v>
      </c>
      <c r="F59" s="915">
        <v>1.28</v>
      </c>
      <c r="G59" s="902">
        <v>35</v>
      </c>
      <c r="H59" s="914">
        <v>2</v>
      </c>
      <c r="I59" s="915">
        <v>2.84</v>
      </c>
      <c r="J59" s="900">
        <v>36</v>
      </c>
      <c r="K59" s="916">
        <v>1</v>
      </c>
      <c r="L59" s="914">
        <v>3</v>
      </c>
      <c r="M59" s="914">
        <v>30</v>
      </c>
      <c r="N59" s="917">
        <v>10</v>
      </c>
      <c r="O59" s="914" t="s">
        <v>5013</v>
      </c>
      <c r="P59" s="918" t="s">
        <v>5113</v>
      </c>
      <c r="Q59" s="919">
        <f t="shared" si="0"/>
        <v>-1</v>
      </c>
      <c r="R59" s="953">
        <f t="shared" si="0"/>
        <v>-1.5899999999999999</v>
      </c>
      <c r="S59" s="919">
        <f t="shared" si="1"/>
        <v>1</v>
      </c>
      <c r="T59" s="953">
        <f t="shared" si="2"/>
        <v>1.5599999999999998</v>
      </c>
      <c r="U59" s="962">
        <v>20</v>
      </c>
      <c r="V59" s="910">
        <v>72</v>
      </c>
      <c r="W59" s="910">
        <v>52</v>
      </c>
      <c r="X59" s="960">
        <v>3.6</v>
      </c>
      <c r="Y59" s="958">
        <v>52</v>
      </c>
    </row>
    <row r="60" spans="1:25" ht="14.45" customHeight="1" x14ac:dyDescent="0.2">
      <c r="A60" s="923" t="s">
        <v>5114</v>
      </c>
      <c r="B60" s="887">
        <v>1</v>
      </c>
      <c r="C60" s="888">
        <v>0.61</v>
      </c>
      <c r="D60" s="889">
        <v>17</v>
      </c>
      <c r="E60" s="904"/>
      <c r="F60" s="890"/>
      <c r="G60" s="891"/>
      <c r="H60" s="892"/>
      <c r="I60" s="890"/>
      <c r="J60" s="891"/>
      <c r="K60" s="893">
        <v>0.61</v>
      </c>
      <c r="L60" s="892">
        <v>2</v>
      </c>
      <c r="M60" s="892">
        <v>21</v>
      </c>
      <c r="N60" s="894">
        <v>7</v>
      </c>
      <c r="O60" s="892" t="s">
        <v>5013</v>
      </c>
      <c r="P60" s="905" t="s">
        <v>5115</v>
      </c>
      <c r="Q60" s="895">
        <f t="shared" si="0"/>
        <v>-1</v>
      </c>
      <c r="R60" s="952">
        <f t="shared" si="0"/>
        <v>-0.61</v>
      </c>
      <c r="S60" s="895">
        <f t="shared" si="1"/>
        <v>0</v>
      </c>
      <c r="T60" s="952">
        <f t="shared" si="2"/>
        <v>0</v>
      </c>
      <c r="U60" s="961" t="s">
        <v>329</v>
      </c>
      <c r="V60" s="906" t="s">
        <v>329</v>
      </c>
      <c r="W60" s="906" t="s">
        <v>329</v>
      </c>
      <c r="X60" s="959" t="s">
        <v>329</v>
      </c>
      <c r="Y60" s="957"/>
    </row>
    <row r="61" spans="1:25" ht="14.45" customHeight="1" x14ac:dyDescent="0.2">
      <c r="A61" s="923" t="s">
        <v>5116</v>
      </c>
      <c r="B61" s="906"/>
      <c r="C61" s="907"/>
      <c r="D61" s="908"/>
      <c r="E61" s="896">
        <v>1</v>
      </c>
      <c r="F61" s="897">
        <v>0.86</v>
      </c>
      <c r="G61" s="898">
        <v>26</v>
      </c>
      <c r="H61" s="892"/>
      <c r="I61" s="890"/>
      <c r="J61" s="891"/>
      <c r="K61" s="893">
        <v>0.49</v>
      </c>
      <c r="L61" s="892">
        <v>2</v>
      </c>
      <c r="M61" s="892">
        <v>18</v>
      </c>
      <c r="N61" s="894">
        <v>6</v>
      </c>
      <c r="O61" s="892" t="s">
        <v>5013</v>
      </c>
      <c r="P61" s="905" t="s">
        <v>5117</v>
      </c>
      <c r="Q61" s="895">
        <f t="shared" si="0"/>
        <v>0</v>
      </c>
      <c r="R61" s="952">
        <f t="shared" si="0"/>
        <v>0</v>
      </c>
      <c r="S61" s="895">
        <f t="shared" si="1"/>
        <v>-1</v>
      </c>
      <c r="T61" s="952">
        <f t="shared" si="2"/>
        <v>-0.86</v>
      </c>
      <c r="U61" s="961" t="s">
        <v>329</v>
      </c>
      <c r="V61" s="906" t="s">
        <v>329</v>
      </c>
      <c r="W61" s="906" t="s">
        <v>329</v>
      </c>
      <c r="X61" s="959" t="s">
        <v>329</v>
      </c>
      <c r="Y61" s="957"/>
    </row>
    <row r="62" spans="1:25" ht="14.45" customHeight="1" x14ac:dyDescent="0.2">
      <c r="A62" s="924" t="s">
        <v>5118</v>
      </c>
      <c r="B62" s="910"/>
      <c r="C62" s="911"/>
      <c r="D62" s="909"/>
      <c r="E62" s="912">
        <v>1</v>
      </c>
      <c r="F62" s="913">
        <v>0.62</v>
      </c>
      <c r="G62" s="899">
        <v>17</v>
      </c>
      <c r="H62" s="914"/>
      <c r="I62" s="915"/>
      <c r="J62" s="902"/>
      <c r="K62" s="916">
        <v>0.62</v>
      </c>
      <c r="L62" s="914">
        <v>2</v>
      </c>
      <c r="M62" s="914">
        <v>21</v>
      </c>
      <c r="N62" s="917">
        <v>7</v>
      </c>
      <c r="O62" s="914" t="s">
        <v>5013</v>
      </c>
      <c r="P62" s="918" t="s">
        <v>5119</v>
      </c>
      <c r="Q62" s="919">
        <f t="shared" si="0"/>
        <v>0</v>
      </c>
      <c r="R62" s="953">
        <f t="shared" si="0"/>
        <v>0</v>
      </c>
      <c r="S62" s="919">
        <f t="shared" si="1"/>
        <v>-1</v>
      </c>
      <c r="T62" s="953">
        <f t="shared" si="2"/>
        <v>-0.62</v>
      </c>
      <c r="U62" s="962" t="s">
        <v>329</v>
      </c>
      <c r="V62" s="910" t="s">
        <v>329</v>
      </c>
      <c r="W62" s="910" t="s">
        <v>329</v>
      </c>
      <c r="X62" s="960" t="s">
        <v>329</v>
      </c>
      <c r="Y62" s="958"/>
    </row>
    <row r="63" spans="1:25" ht="14.45" customHeight="1" x14ac:dyDescent="0.2">
      <c r="A63" s="923" t="s">
        <v>5120</v>
      </c>
      <c r="B63" s="887">
        <v>1</v>
      </c>
      <c r="C63" s="888">
        <v>0.74</v>
      </c>
      <c r="D63" s="889">
        <v>16</v>
      </c>
      <c r="E63" s="904"/>
      <c r="F63" s="890"/>
      <c r="G63" s="891"/>
      <c r="H63" s="892"/>
      <c r="I63" s="890"/>
      <c r="J63" s="891"/>
      <c r="K63" s="893">
        <v>0.73</v>
      </c>
      <c r="L63" s="892">
        <v>3</v>
      </c>
      <c r="M63" s="892">
        <v>30</v>
      </c>
      <c r="N63" s="894">
        <v>10</v>
      </c>
      <c r="O63" s="892" t="s">
        <v>5013</v>
      </c>
      <c r="P63" s="905" t="s">
        <v>5121</v>
      </c>
      <c r="Q63" s="895">
        <f t="shared" si="0"/>
        <v>-1</v>
      </c>
      <c r="R63" s="952">
        <f t="shared" si="0"/>
        <v>-0.74</v>
      </c>
      <c r="S63" s="895">
        <f t="shared" si="1"/>
        <v>0</v>
      </c>
      <c r="T63" s="952">
        <f t="shared" si="2"/>
        <v>0</v>
      </c>
      <c r="U63" s="961" t="s">
        <v>329</v>
      </c>
      <c r="V63" s="906" t="s">
        <v>329</v>
      </c>
      <c r="W63" s="906" t="s">
        <v>329</v>
      </c>
      <c r="X63" s="959" t="s">
        <v>329</v>
      </c>
      <c r="Y63" s="957"/>
    </row>
    <row r="64" spans="1:25" ht="14.45" customHeight="1" x14ac:dyDescent="0.2">
      <c r="A64" s="924" t="s">
        <v>5122</v>
      </c>
      <c r="B64" s="920">
        <v>2</v>
      </c>
      <c r="C64" s="921">
        <v>2.1</v>
      </c>
      <c r="D64" s="901">
        <v>22</v>
      </c>
      <c r="E64" s="922">
        <v>2</v>
      </c>
      <c r="F64" s="915">
        <v>2.56</v>
      </c>
      <c r="G64" s="902">
        <v>29.5</v>
      </c>
      <c r="H64" s="914"/>
      <c r="I64" s="915"/>
      <c r="J64" s="902"/>
      <c r="K64" s="916">
        <v>0.96</v>
      </c>
      <c r="L64" s="914">
        <v>4</v>
      </c>
      <c r="M64" s="914">
        <v>36</v>
      </c>
      <c r="N64" s="917">
        <v>12</v>
      </c>
      <c r="O64" s="914" t="s">
        <v>5013</v>
      </c>
      <c r="P64" s="918" t="s">
        <v>5123</v>
      </c>
      <c r="Q64" s="919">
        <f t="shared" si="0"/>
        <v>-2</v>
      </c>
      <c r="R64" s="953">
        <f t="shared" si="0"/>
        <v>-2.1</v>
      </c>
      <c r="S64" s="919">
        <f t="shared" si="1"/>
        <v>-2</v>
      </c>
      <c r="T64" s="953">
        <f t="shared" si="2"/>
        <v>-2.56</v>
      </c>
      <c r="U64" s="962" t="s">
        <v>329</v>
      </c>
      <c r="V64" s="910" t="s">
        <v>329</v>
      </c>
      <c r="W64" s="910" t="s">
        <v>329</v>
      </c>
      <c r="X64" s="960" t="s">
        <v>329</v>
      </c>
      <c r="Y64" s="958"/>
    </row>
    <row r="65" spans="1:25" ht="14.45" customHeight="1" x14ac:dyDescent="0.2">
      <c r="A65" s="924" t="s">
        <v>5124</v>
      </c>
      <c r="B65" s="920">
        <v>1</v>
      </c>
      <c r="C65" s="921">
        <v>1.55</v>
      </c>
      <c r="D65" s="901">
        <v>30</v>
      </c>
      <c r="E65" s="922">
        <v>1</v>
      </c>
      <c r="F65" s="915">
        <v>1.55</v>
      </c>
      <c r="G65" s="902">
        <v>32</v>
      </c>
      <c r="H65" s="914"/>
      <c r="I65" s="915"/>
      <c r="J65" s="902"/>
      <c r="K65" s="916">
        <v>1.55</v>
      </c>
      <c r="L65" s="914">
        <v>5</v>
      </c>
      <c r="M65" s="914">
        <v>42</v>
      </c>
      <c r="N65" s="917">
        <v>14</v>
      </c>
      <c r="O65" s="914" t="s">
        <v>5013</v>
      </c>
      <c r="P65" s="918" t="s">
        <v>5125</v>
      </c>
      <c r="Q65" s="919">
        <f t="shared" si="0"/>
        <v>-1</v>
      </c>
      <c r="R65" s="953">
        <f t="shared" si="0"/>
        <v>-1.55</v>
      </c>
      <c r="S65" s="919">
        <f t="shared" si="1"/>
        <v>-1</v>
      </c>
      <c r="T65" s="953">
        <f t="shared" si="2"/>
        <v>-1.55</v>
      </c>
      <c r="U65" s="962" t="s">
        <v>329</v>
      </c>
      <c r="V65" s="910" t="s">
        <v>329</v>
      </c>
      <c r="W65" s="910" t="s">
        <v>329</v>
      </c>
      <c r="X65" s="960" t="s">
        <v>329</v>
      </c>
      <c r="Y65" s="958"/>
    </row>
    <row r="66" spans="1:25" ht="14.45" customHeight="1" x14ac:dyDescent="0.2">
      <c r="A66" s="923" t="s">
        <v>5126</v>
      </c>
      <c r="B66" s="887">
        <v>1</v>
      </c>
      <c r="C66" s="888">
        <v>0.57999999999999996</v>
      </c>
      <c r="D66" s="889">
        <v>20</v>
      </c>
      <c r="E66" s="904"/>
      <c r="F66" s="890"/>
      <c r="G66" s="891"/>
      <c r="H66" s="892">
        <v>1</v>
      </c>
      <c r="I66" s="890">
        <v>0.57999999999999996</v>
      </c>
      <c r="J66" s="903">
        <v>19</v>
      </c>
      <c r="K66" s="893">
        <v>0.57999999999999996</v>
      </c>
      <c r="L66" s="892">
        <v>2</v>
      </c>
      <c r="M66" s="892">
        <v>21</v>
      </c>
      <c r="N66" s="894">
        <v>7</v>
      </c>
      <c r="O66" s="892" t="s">
        <v>5013</v>
      </c>
      <c r="P66" s="905" t="s">
        <v>5127</v>
      </c>
      <c r="Q66" s="895">
        <f t="shared" si="0"/>
        <v>0</v>
      </c>
      <c r="R66" s="952">
        <f t="shared" si="0"/>
        <v>0</v>
      </c>
      <c r="S66" s="895">
        <f t="shared" si="1"/>
        <v>1</v>
      </c>
      <c r="T66" s="952">
        <f t="shared" si="2"/>
        <v>0.57999999999999996</v>
      </c>
      <c r="U66" s="961">
        <v>7</v>
      </c>
      <c r="V66" s="906">
        <v>19</v>
      </c>
      <c r="W66" s="906">
        <v>12</v>
      </c>
      <c r="X66" s="959">
        <v>2.7142857142857144</v>
      </c>
      <c r="Y66" s="957">
        <v>12</v>
      </c>
    </row>
    <row r="67" spans="1:25" ht="14.45" customHeight="1" x14ac:dyDescent="0.2">
      <c r="A67" s="924" t="s">
        <v>5128</v>
      </c>
      <c r="B67" s="920">
        <v>12</v>
      </c>
      <c r="C67" s="921">
        <v>16.239999999999998</v>
      </c>
      <c r="D67" s="901">
        <v>40.5</v>
      </c>
      <c r="E67" s="922">
        <v>4</v>
      </c>
      <c r="F67" s="915">
        <v>2.97</v>
      </c>
      <c r="G67" s="902">
        <v>26.5</v>
      </c>
      <c r="H67" s="914">
        <v>5</v>
      </c>
      <c r="I67" s="915">
        <v>5.03</v>
      </c>
      <c r="J67" s="900">
        <v>32.4</v>
      </c>
      <c r="K67" s="916">
        <v>0.73</v>
      </c>
      <c r="L67" s="914">
        <v>3</v>
      </c>
      <c r="M67" s="914">
        <v>30</v>
      </c>
      <c r="N67" s="917">
        <v>10</v>
      </c>
      <c r="O67" s="914" t="s">
        <v>5013</v>
      </c>
      <c r="P67" s="918" t="s">
        <v>5129</v>
      </c>
      <c r="Q67" s="919">
        <f t="shared" si="0"/>
        <v>-7</v>
      </c>
      <c r="R67" s="953">
        <f t="shared" si="0"/>
        <v>-11.209999999999997</v>
      </c>
      <c r="S67" s="919">
        <f t="shared" si="1"/>
        <v>1</v>
      </c>
      <c r="T67" s="953">
        <f t="shared" si="2"/>
        <v>2.06</v>
      </c>
      <c r="U67" s="962">
        <v>50</v>
      </c>
      <c r="V67" s="910">
        <v>162</v>
      </c>
      <c r="W67" s="910">
        <v>112</v>
      </c>
      <c r="X67" s="960">
        <v>3.24</v>
      </c>
      <c r="Y67" s="958">
        <v>112</v>
      </c>
    </row>
    <row r="68" spans="1:25" ht="14.45" customHeight="1" x14ac:dyDescent="0.2">
      <c r="A68" s="924" t="s">
        <v>5130</v>
      </c>
      <c r="B68" s="920">
        <v>12</v>
      </c>
      <c r="C68" s="921">
        <v>20.350000000000001</v>
      </c>
      <c r="D68" s="901">
        <v>40.200000000000003</v>
      </c>
      <c r="E68" s="922">
        <v>3</v>
      </c>
      <c r="F68" s="915">
        <v>3.61</v>
      </c>
      <c r="G68" s="902">
        <v>33.299999999999997</v>
      </c>
      <c r="H68" s="914">
        <v>1</v>
      </c>
      <c r="I68" s="915">
        <v>1.06</v>
      </c>
      <c r="J68" s="900">
        <v>31</v>
      </c>
      <c r="K68" s="916">
        <v>1.06</v>
      </c>
      <c r="L68" s="914">
        <v>4</v>
      </c>
      <c r="M68" s="914">
        <v>33</v>
      </c>
      <c r="N68" s="917">
        <v>11</v>
      </c>
      <c r="O68" s="914" t="s">
        <v>5013</v>
      </c>
      <c r="P68" s="918" t="s">
        <v>5131</v>
      </c>
      <c r="Q68" s="919">
        <f t="shared" si="0"/>
        <v>-11</v>
      </c>
      <c r="R68" s="953">
        <f t="shared" si="0"/>
        <v>-19.290000000000003</v>
      </c>
      <c r="S68" s="919">
        <f t="shared" si="1"/>
        <v>-2</v>
      </c>
      <c r="T68" s="953">
        <f t="shared" si="2"/>
        <v>-2.5499999999999998</v>
      </c>
      <c r="U68" s="962">
        <v>11</v>
      </c>
      <c r="V68" s="910">
        <v>31</v>
      </c>
      <c r="W68" s="910">
        <v>20</v>
      </c>
      <c r="X68" s="960">
        <v>2.8181818181818183</v>
      </c>
      <c r="Y68" s="958">
        <v>20</v>
      </c>
    </row>
    <row r="69" spans="1:25" ht="14.45" customHeight="1" x14ac:dyDescent="0.2">
      <c r="A69" s="923" t="s">
        <v>5132</v>
      </c>
      <c r="B69" s="887">
        <v>2</v>
      </c>
      <c r="C69" s="888">
        <v>1.21</v>
      </c>
      <c r="D69" s="889">
        <v>21</v>
      </c>
      <c r="E69" s="904">
        <v>1</v>
      </c>
      <c r="F69" s="890">
        <v>0.8</v>
      </c>
      <c r="G69" s="891">
        <v>30</v>
      </c>
      <c r="H69" s="892">
        <v>1</v>
      </c>
      <c r="I69" s="890">
        <v>0.6</v>
      </c>
      <c r="J69" s="903">
        <v>22</v>
      </c>
      <c r="K69" s="893">
        <v>0.6</v>
      </c>
      <c r="L69" s="892">
        <v>3</v>
      </c>
      <c r="M69" s="892">
        <v>27</v>
      </c>
      <c r="N69" s="894">
        <v>9</v>
      </c>
      <c r="O69" s="892" t="s">
        <v>5013</v>
      </c>
      <c r="P69" s="905" t="s">
        <v>5133</v>
      </c>
      <c r="Q69" s="895">
        <f t="shared" si="0"/>
        <v>-1</v>
      </c>
      <c r="R69" s="952">
        <f t="shared" si="0"/>
        <v>-0.61</v>
      </c>
      <c r="S69" s="895">
        <f t="shared" si="1"/>
        <v>0</v>
      </c>
      <c r="T69" s="952">
        <f t="shared" si="2"/>
        <v>-0.20000000000000007</v>
      </c>
      <c r="U69" s="961">
        <v>9</v>
      </c>
      <c r="V69" s="906">
        <v>22</v>
      </c>
      <c r="W69" s="906">
        <v>13</v>
      </c>
      <c r="X69" s="959">
        <v>2.4444444444444446</v>
      </c>
      <c r="Y69" s="957">
        <v>13</v>
      </c>
    </row>
    <row r="70" spans="1:25" ht="14.45" customHeight="1" x14ac:dyDescent="0.2">
      <c r="A70" s="924" t="s">
        <v>5134</v>
      </c>
      <c r="B70" s="920">
        <v>2</v>
      </c>
      <c r="C70" s="921">
        <v>2.77</v>
      </c>
      <c r="D70" s="901">
        <v>36.5</v>
      </c>
      <c r="E70" s="922"/>
      <c r="F70" s="915"/>
      <c r="G70" s="902"/>
      <c r="H70" s="914"/>
      <c r="I70" s="915"/>
      <c r="J70" s="902"/>
      <c r="K70" s="916">
        <v>0.93</v>
      </c>
      <c r="L70" s="914">
        <v>4</v>
      </c>
      <c r="M70" s="914">
        <v>33</v>
      </c>
      <c r="N70" s="917">
        <v>11</v>
      </c>
      <c r="O70" s="914" t="s">
        <v>5013</v>
      </c>
      <c r="P70" s="918" t="s">
        <v>5135</v>
      </c>
      <c r="Q70" s="919">
        <f t="shared" ref="Q70:R133" si="3">H70-B70</f>
        <v>-2</v>
      </c>
      <c r="R70" s="953">
        <f t="shared" si="3"/>
        <v>-2.77</v>
      </c>
      <c r="S70" s="919">
        <f t="shared" ref="S70:S133" si="4">H70-E70</f>
        <v>0</v>
      </c>
      <c r="T70" s="953">
        <f t="shared" ref="T70:T133" si="5">I70-F70</f>
        <v>0</v>
      </c>
      <c r="U70" s="962" t="s">
        <v>329</v>
      </c>
      <c r="V70" s="910" t="s">
        <v>329</v>
      </c>
      <c r="W70" s="910" t="s">
        <v>329</v>
      </c>
      <c r="X70" s="960" t="s">
        <v>329</v>
      </c>
      <c r="Y70" s="958"/>
    </row>
    <row r="71" spans="1:25" ht="14.45" customHeight="1" x14ac:dyDescent="0.2">
      <c r="A71" s="923" t="s">
        <v>5136</v>
      </c>
      <c r="B71" s="887">
        <v>2</v>
      </c>
      <c r="C71" s="888">
        <v>1.45</v>
      </c>
      <c r="D71" s="889">
        <v>23.5</v>
      </c>
      <c r="E71" s="904"/>
      <c r="F71" s="890"/>
      <c r="G71" s="891"/>
      <c r="H71" s="892"/>
      <c r="I71" s="890"/>
      <c r="J71" s="891"/>
      <c r="K71" s="893">
        <v>0.55000000000000004</v>
      </c>
      <c r="L71" s="892">
        <v>2</v>
      </c>
      <c r="M71" s="892">
        <v>21</v>
      </c>
      <c r="N71" s="894">
        <v>7</v>
      </c>
      <c r="O71" s="892" t="s">
        <v>5013</v>
      </c>
      <c r="P71" s="905" t="s">
        <v>5137</v>
      </c>
      <c r="Q71" s="895">
        <f t="shared" si="3"/>
        <v>-2</v>
      </c>
      <c r="R71" s="952">
        <f t="shared" si="3"/>
        <v>-1.45</v>
      </c>
      <c r="S71" s="895">
        <f t="shared" si="4"/>
        <v>0</v>
      </c>
      <c r="T71" s="952">
        <f t="shared" si="5"/>
        <v>0</v>
      </c>
      <c r="U71" s="961" t="s">
        <v>329</v>
      </c>
      <c r="V71" s="906" t="s">
        <v>329</v>
      </c>
      <c r="W71" s="906" t="s">
        <v>329</v>
      </c>
      <c r="X71" s="959" t="s">
        <v>329</v>
      </c>
      <c r="Y71" s="957"/>
    </row>
    <row r="72" spans="1:25" ht="14.45" customHeight="1" x14ac:dyDescent="0.2">
      <c r="A72" s="924" t="s">
        <v>5138</v>
      </c>
      <c r="B72" s="920">
        <v>2</v>
      </c>
      <c r="C72" s="921">
        <v>2.04</v>
      </c>
      <c r="D72" s="901">
        <v>27</v>
      </c>
      <c r="E72" s="922"/>
      <c r="F72" s="915"/>
      <c r="G72" s="902"/>
      <c r="H72" s="914"/>
      <c r="I72" s="915"/>
      <c r="J72" s="902"/>
      <c r="K72" s="916">
        <v>0.81</v>
      </c>
      <c r="L72" s="914">
        <v>3</v>
      </c>
      <c r="M72" s="914">
        <v>24</v>
      </c>
      <c r="N72" s="917">
        <v>8</v>
      </c>
      <c r="O72" s="914" t="s">
        <v>5013</v>
      </c>
      <c r="P72" s="918" t="s">
        <v>5139</v>
      </c>
      <c r="Q72" s="919">
        <f t="shared" si="3"/>
        <v>-2</v>
      </c>
      <c r="R72" s="953">
        <f t="shared" si="3"/>
        <v>-2.04</v>
      </c>
      <c r="S72" s="919">
        <f t="shared" si="4"/>
        <v>0</v>
      </c>
      <c r="T72" s="953">
        <f t="shared" si="5"/>
        <v>0</v>
      </c>
      <c r="U72" s="962" t="s">
        <v>329</v>
      </c>
      <c r="V72" s="910" t="s">
        <v>329</v>
      </c>
      <c r="W72" s="910" t="s">
        <v>329</v>
      </c>
      <c r="X72" s="960" t="s">
        <v>329</v>
      </c>
      <c r="Y72" s="958"/>
    </row>
    <row r="73" spans="1:25" ht="14.45" customHeight="1" x14ac:dyDescent="0.2">
      <c r="A73" s="923" t="s">
        <v>5140</v>
      </c>
      <c r="B73" s="906"/>
      <c r="C73" s="907"/>
      <c r="D73" s="908"/>
      <c r="E73" s="896">
        <v>2</v>
      </c>
      <c r="F73" s="897">
        <v>1.73</v>
      </c>
      <c r="G73" s="898">
        <v>23</v>
      </c>
      <c r="H73" s="892"/>
      <c r="I73" s="890"/>
      <c r="J73" s="891"/>
      <c r="K73" s="893">
        <v>0.87</v>
      </c>
      <c r="L73" s="892">
        <v>3</v>
      </c>
      <c r="M73" s="892">
        <v>27</v>
      </c>
      <c r="N73" s="894">
        <v>9</v>
      </c>
      <c r="O73" s="892" t="s">
        <v>5013</v>
      </c>
      <c r="P73" s="905" t="s">
        <v>5141</v>
      </c>
      <c r="Q73" s="895">
        <f t="shared" si="3"/>
        <v>0</v>
      </c>
      <c r="R73" s="952">
        <f t="shared" si="3"/>
        <v>0</v>
      </c>
      <c r="S73" s="895">
        <f t="shared" si="4"/>
        <v>-2</v>
      </c>
      <c r="T73" s="952">
        <f t="shared" si="5"/>
        <v>-1.73</v>
      </c>
      <c r="U73" s="961" t="s">
        <v>329</v>
      </c>
      <c r="V73" s="906" t="s">
        <v>329</v>
      </c>
      <c r="W73" s="906" t="s">
        <v>329</v>
      </c>
      <c r="X73" s="959" t="s">
        <v>329</v>
      </c>
      <c r="Y73" s="957"/>
    </row>
    <row r="74" spans="1:25" ht="14.45" customHeight="1" x14ac:dyDescent="0.2">
      <c r="A74" s="924" t="s">
        <v>5142</v>
      </c>
      <c r="B74" s="910"/>
      <c r="C74" s="911"/>
      <c r="D74" s="909"/>
      <c r="E74" s="912"/>
      <c r="F74" s="913"/>
      <c r="G74" s="899"/>
      <c r="H74" s="914">
        <v>1</v>
      </c>
      <c r="I74" s="915">
        <v>4.53</v>
      </c>
      <c r="J74" s="900">
        <v>81</v>
      </c>
      <c r="K74" s="916">
        <v>1.3</v>
      </c>
      <c r="L74" s="914">
        <v>4</v>
      </c>
      <c r="M74" s="914">
        <v>33</v>
      </c>
      <c r="N74" s="917">
        <v>11</v>
      </c>
      <c r="O74" s="914" t="s">
        <v>5013</v>
      </c>
      <c r="P74" s="918" t="s">
        <v>5143</v>
      </c>
      <c r="Q74" s="919">
        <f t="shared" si="3"/>
        <v>1</v>
      </c>
      <c r="R74" s="953">
        <f t="shared" si="3"/>
        <v>4.53</v>
      </c>
      <c r="S74" s="919">
        <f t="shared" si="4"/>
        <v>1</v>
      </c>
      <c r="T74" s="953">
        <f t="shared" si="5"/>
        <v>4.53</v>
      </c>
      <c r="U74" s="962">
        <v>11</v>
      </c>
      <c r="V74" s="910">
        <v>81</v>
      </c>
      <c r="W74" s="910">
        <v>70</v>
      </c>
      <c r="X74" s="960">
        <v>7.3636363636363633</v>
      </c>
      <c r="Y74" s="958">
        <v>70</v>
      </c>
    </row>
    <row r="75" spans="1:25" ht="14.45" customHeight="1" x14ac:dyDescent="0.2">
      <c r="A75" s="923" t="s">
        <v>5144</v>
      </c>
      <c r="B75" s="887">
        <v>7</v>
      </c>
      <c r="C75" s="888">
        <v>7.53</v>
      </c>
      <c r="D75" s="889">
        <v>32</v>
      </c>
      <c r="E75" s="904">
        <v>3</v>
      </c>
      <c r="F75" s="890">
        <v>3.29</v>
      </c>
      <c r="G75" s="891">
        <v>32</v>
      </c>
      <c r="H75" s="892">
        <v>3</v>
      </c>
      <c r="I75" s="890">
        <v>4.72</v>
      </c>
      <c r="J75" s="903">
        <v>42.7</v>
      </c>
      <c r="K75" s="893">
        <v>0.56000000000000005</v>
      </c>
      <c r="L75" s="892">
        <v>2</v>
      </c>
      <c r="M75" s="892">
        <v>21</v>
      </c>
      <c r="N75" s="894">
        <v>7</v>
      </c>
      <c r="O75" s="892" t="s">
        <v>5013</v>
      </c>
      <c r="P75" s="905" t="s">
        <v>5145</v>
      </c>
      <c r="Q75" s="895">
        <f t="shared" si="3"/>
        <v>-4</v>
      </c>
      <c r="R75" s="952">
        <f t="shared" si="3"/>
        <v>-2.8100000000000005</v>
      </c>
      <c r="S75" s="895">
        <f t="shared" si="4"/>
        <v>0</v>
      </c>
      <c r="T75" s="952">
        <f t="shared" si="5"/>
        <v>1.4299999999999997</v>
      </c>
      <c r="U75" s="961">
        <v>21</v>
      </c>
      <c r="V75" s="906">
        <v>128.10000000000002</v>
      </c>
      <c r="W75" s="906">
        <v>107.10000000000002</v>
      </c>
      <c r="X75" s="959">
        <v>6.1000000000000014</v>
      </c>
      <c r="Y75" s="957">
        <v>107</v>
      </c>
    </row>
    <row r="76" spans="1:25" ht="14.45" customHeight="1" x14ac:dyDescent="0.2">
      <c r="A76" s="924" t="s">
        <v>5146</v>
      </c>
      <c r="B76" s="920">
        <v>2</v>
      </c>
      <c r="C76" s="921">
        <v>3.13</v>
      </c>
      <c r="D76" s="901">
        <v>35.5</v>
      </c>
      <c r="E76" s="922">
        <v>2</v>
      </c>
      <c r="F76" s="915">
        <v>3.64</v>
      </c>
      <c r="G76" s="902">
        <v>40.5</v>
      </c>
      <c r="H76" s="914"/>
      <c r="I76" s="915"/>
      <c r="J76" s="902"/>
      <c r="K76" s="916">
        <v>0.82</v>
      </c>
      <c r="L76" s="914">
        <v>3</v>
      </c>
      <c r="M76" s="914">
        <v>24</v>
      </c>
      <c r="N76" s="917">
        <v>8</v>
      </c>
      <c r="O76" s="914" t="s">
        <v>5013</v>
      </c>
      <c r="P76" s="918" t="s">
        <v>5147</v>
      </c>
      <c r="Q76" s="919">
        <f t="shared" si="3"/>
        <v>-2</v>
      </c>
      <c r="R76" s="953">
        <f t="shared" si="3"/>
        <v>-3.13</v>
      </c>
      <c r="S76" s="919">
        <f t="shared" si="4"/>
        <v>-2</v>
      </c>
      <c r="T76" s="953">
        <f t="shared" si="5"/>
        <v>-3.64</v>
      </c>
      <c r="U76" s="962" t="s">
        <v>329</v>
      </c>
      <c r="V76" s="910" t="s">
        <v>329</v>
      </c>
      <c r="W76" s="910" t="s">
        <v>329</v>
      </c>
      <c r="X76" s="960" t="s">
        <v>329</v>
      </c>
      <c r="Y76" s="958"/>
    </row>
    <row r="77" spans="1:25" ht="14.45" customHeight="1" x14ac:dyDescent="0.2">
      <c r="A77" s="923" t="s">
        <v>5148</v>
      </c>
      <c r="B77" s="906"/>
      <c r="C77" s="907"/>
      <c r="D77" s="908"/>
      <c r="E77" s="904"/>
      <c r="F77" s="890"/>
      <c r="G77" s="891"/>
      <c r="H77" s="896">
        <v>1</v>
      </c>
      <c r="I77" s="897">
        <v>0.42</v>
      </c>
      <c r="J77" s="903">
        <v>4</v>
      </c>
      <c r="K77" s="893">
        <v>0.42</v>
      </c>
      <c r="L77" s="892">
        <v>1</v>
      </c>
      <c r="M77" s="892">
        <v>5</v>
      </c>
      <c r="N77" s="894">
        <v>2</v>
      </c>
      <c r="O77" s="892" t="s">
        <v>5013</v>
      </c>
      <c r="P77" s="905" t="s">
        <v>5149</v>
      </c>
      <c r="Q77" s="895">
        <f t="shared" si="3"/>
        <v>1</v>
      </c>
      <c r="R77" s="952">
        <f t="shared" si="3"/>
        <v>0.42</v>
      </c>
      <c r="S77" s="895">
        <f t="shared" si="4"/>
        <v>1</v>
      </c>
      <c r="T77" s="952">
        <f t="shared" si="5"/>
        <v>0.42</v>
      </c>
      <c r="U77" s="961">
        <v>2</v>
      </c>
      <c r="V77" s="906">
        <v>4</v>
      </c>
      <c r="W77" s="906">
        <v>2</v>
      </c>
      <c r="X77" s="959">
        <v>2</v>
      </c>
      <c r="Y77" s="957">
        <v>2</v>
      </c>
    </row>
    <row r="78" spans="1:25" ht="14.45" customHeight="1" x14ac:dyDescent="0.2">
      <c r="A78" s="923" t="s">
        <v>5150</v>
      </c>
      <c r="B78" s="887">
        <v>1</v>
      </c>
      <c r="C78" s="888">
        <v>13.07</v>
      </c>
      <c r="D78" s="889">
        <v>28</v>
      </c>
      <c r="E78" s="904"/>
      <c r="F78" s="890"/>
      <c r="G78" s="891"/>
      <c r="H78" s="892"/>
      <c r="I78" s="890"/>
      <c r="J78" s="891"/>
      <c r="K78" s="893">
        <v>13.07</v>
      </c>
      <c r="L78" s="892">
        <v>6</v>
      </c>
      <c r="M78" s="892">
        <v>54</v>
      </c>
      <c r="N78" s="894">
        <v>18</v>
      </c>
      <c r="O78" s="892" t="s">
        <v>5013</v>
      </c>
      <c r="P78" s="905" t="s">
        <v>5151</v>
      </c>
      <c r="Q78" s="895">
        <f t="shared" si="3"/>
        <v>-1</v>
      </c>
      <c r="R78" s="952">
        <f t="shared" si="3"/>
        <v>-13.07</v>
      </c>
      <c r="S78" s="895">
        <f t="shared" si="4"/>
        <v>0</v>
      </c>
      <c r="T78" s="952">
        <f t="shared" si="5"/>
        <v>0</v>
      </c>
      <c r="U78" s="961" t="s">
        <v>329</v>
      </c>
      <c r="V78" s="906" t="s">
        <v>329</v>
      </c>
      <c r="W78" s="906" t="s">
        <v>329</v>
      </c>
      <c r="X78" s="959" t="s">
        <v>329</v>
      </c>
      <c r="Y78" s="957"/>
    </row>
    <row r="79" spans="1:25" ht="14.45" customHeight="1" x14ac:dyDescent="0.2">
      <c r="A79" s="924" t="s">
        <v>5152</v>
      </c>
      <c r="B79" s="920">
        <v>1</v>
      </c>
      <c r="C79" s="921">
        <v>16.100000000000001</v>
      </c>
      <c r="D79" s="901">
        <v>49</v>
      </c>
      <c r="E79" s="922"/>
      <c r="F79" s="915"/>
      <c r="G79" s="902"/>
      <c r="H79" s="914"/>
      <c r="I79" s="915"/>
      <c r="J79" s="902"/>
      <c r="K79" s="916">
        <v>16.100000000000001</v>
      </c>
      <c r="L79" s="914">
        <v>7</v>
      </c>
      <c r="M79" s="914">
        <v>63</v>
      </c>
      <c r="N79" s="917">
        <v>21</v>
      </c>
      <c r="O79" s="914" t="s">
        <v>5013</v>
      </c>
      <c r="P79" s="918" t="s">
        <v>5153</v>
      </c>
      <c r="Q79" s="919">
        <f t="shared" si="3"/>
        <v>-1</v>
      </c>
      <c r="R79" s="953">
        <f t="shared" si="3"/>
        <v>-16.100000000000001</v>
      </c>
      <c r="S79" s="919">
        <f t="shared" si="4"/>
        <v>0</v>
      </c>
      <c r="T79" s="953">
        <f t="shared" si="5"/>
        <v>0</v>
      </c>
      <c r="U79" s="962" t="s">
        <v>329</v>
      </c>
      <c r="V79" s="910" t="s">
        <v>329</v>
      </c>
      <c r="W79" s="910" t="s">
        <v>329</v>
      </c>
      <c r="X79" s="960" t="s">
        <v>329</v>
      </c>
      <c r="Y79" s="958"/>
    </row>
    <row r="80" spans="1:25" ht="14.45" customHeight="1" x14ac:dyDescent="0.2">
      <c r="A80" s="923" t="s">
        <v>5154</v>
      </c>
      <c r="B80" s="906"/>
      <c r="C80" s="907"/>
      <c r="D80" s="908"/>
      <c r="E80" s="904"/>
      <c r="F80" s="890"/>
      <c r="G80" s="891"/>
      <c r="H80" s="896">
        <v>2</v>
      </c>
      <c r="I80" s="897">
        <v>26.35</v>
      </c>
      <c r="J80" s="903">
        <v>39</v>
      </c>
      <c r="K80" s="893">
        <v>13.17</v>
      </c>
      <c r="L80" s="892">
        <v>6</v>
      </c>
      <c r="M80" s="892">
        <v>54</v>
      </c>
      <c r="N80" s="894">
        <v>18</v>
      </c>
      <c r="O80" s="892" t="s">
        <v>5013</v>
      </c>
      <c r="P80" s="905" t="s">
        <v>5155</v>
      </c>
      <c r="Q80" s="895">
        <f t="shared" si="3"/>
        <v>2</v>
      </c>
      <c r="R80" s="952">
        <f t="shared" si="3"/>
        <v>26.35</v>
      </c>
      <c r="S80" s="895">
        <f t="shared" si="4"/>
        <v>2</v>
      </c>
      <c r="T80" s="952">
        <f t="shared" si="5"/>
        <v>26.35</v>
      </c>
      <c r="U80" s="961">
        <v>36</v>
      </c>
      <c r="V80" s="906">
        <v>78</v>
      </c>
      <c r="W80" s="906">
        <v>42</v>
      </c>
      <c r="X80" s="959">
        <v>2.1666666666666665</v>
      </c>
      <c r="Y80" s="957">
        <v>42</v>
      </c>
    </row>
    <row r="81" spans="1:25" ht="14.45" customHeight="1" x14ac:dyDescent="0.2">
      <c r="A81" s="923" t="s">
        <v>5156</v>
      </c>
      <c r="B81" s="887">
        <v>1</v>
      </c>
      <c r="C81" s="888">
        <v>9.35</v>
      </c>
      <c r="D81" s="889">
        <v>48</v>
      </c>
      <c r="E81" s="904"/>
      <c r="F81" s="890"/>
      <c r="G81" s="891"/>
      <c r="H81" s="892"/>
      <c r="I81" s="890"/>
      <c r="J81" s="891"/>
      <c r="K81" s="893">
        <v>8.49</v>
      </c>
      <c r="L81" s="892">
        <v>5</v>
      </c>
      <c r="M81" s="892">
        <v>45</v>
      </c>
      <c r="N81" s="894">
        <v>15</v>
      </c>
      <c r="O81" s="892" t="s">
        <v>5013</v>
      </c>
      <c r="P81" s="905" t="s">
        <v>5157</v>
      </c>
      <c r="Q81" s="895">
        <f t="shared" si="3"/>
        <v>-1</v>
      </c>
      <c r="R81" s="952">
        <f t="shared" si="3"/>
        <v>-9.35</v>
      </c>
      <c r="S81" s="895">
        <f t="shared" si="4"/>
        <v>0</v>
      </c>
      <c r="T81" s="952">
        <f t="shared" si="5"/>
        <v>0</v>
      </c>
      <c r="U81" s="961" t="s">
        <v>329</v>
      </c>
      <c r="V81" s="906" t="s">
        <v>329</v>
      </c>
      <c r="W81" s="906" t="s">
        <v>329</v>
      </c>
      <c r="X81" s="959" t="s">
        <v>329</v>
      </c>
      <c r="Y81" s="957"/>
    </row>
    <row r="82" spans="1:25" ht="14.45" customHeight="1" x14ac:dyDescent="0.2">
      <c r="A82" s="923" t="s">
        <v>5158</v>
      </c>
      <c r="B82" s="906"/>
      <c r="C82" s="907"/>
      <c r="D82" s="908"/>
      <c r="E82" s="904"/>
      <c r="F82" s="890"/>
      <c r="G82" s="891"/>
      <c r="H82" s="896">
        <v>1</v>
      </c>
      <c r="I82" s="897">
        <v>7.26</v>
      </c>
      <c r="J82" s="903">
        <v>26</v>
      </c>
      <c r="K82" s="893">
        <v>7.26</v>
      </c>
      <c r="L82" s="892">
        <v>4</v>
      </c>
      <c r="M82" s="892">
        <v>39</v>
      </c>
      <c r="N82" s="894">
        <v>13</v>
      </c>
      <c r="O82" s="892" t="s">
        <v>5013</v>
      </c>
      <c r="P82" s="905" t="s">
        <v>5159</v>
      </c>
      <c r="Q82" s="895">
        <f t="shared" si="3"/>
        <v>1</v>
      </c>
      <c r="R82" s="952">
        <f t="shared" si="3"/>
        <v>7.26</v>
      </c>
      <c r="S82" s="895">
        <f t="shared" si="4"/>
        <v>1</v>
      </c>
      <c r="T82" s="952">
        <f t="shared" si="5"/>
        <v>7.26</v>
      </c>
      <c r="U82" s="961">
        <v>13</v>
      </c>
      <c r="V82" s="906">
        <v>26</v>
      </c>
      <c r="W82" s="906">
        <v>13</v>
      </c>
      <c r="X82" s="959">
        <v>2</v>
      </c>
      <c r="Y82" s="957">
        <v>13</v>
      </c>
    </row>
    <row r="83" spans="1:25" ht="14.45" customHeight="1" x14ac:dyDescent="0.2">
      <c r="A83" s="923" t="s">
        <v>5160</v>
      </c>
      <c r="B83" s="887">
        <v>1</v>
      </c>
      <c r="C83" s="888">
        <v>8.73</v>
      </c>
      <c r="D83" s="889">
        <v>78</v>
      </c>
      <c r="E83" s="904">
        <v>1</v>
      </c>
      <c r="F83" s="890">
        <v>4.87</v>
      </c>
      <c r="G83" s="891">
        <v>37</v>
      </c>
      <c r="H83" s="892"/>
      <c r="I83" s="890"/>
      <c r="J83" s="891"/>
      <c r="K83" s="893">
        <v>3.36</v>
      </c>
      <c r="L83" s="892">
        <v>2</v>
      </c>
      <c r="M83" s="892">
        <v>21</v>
      </c>
      <c r="N83" s="894">
        <v>7</v>
      </c>
      <c r="O83" s="892" t="s">
        <v>4734</v>
      </c>
      <c r="P83" s="905" t="s">
        <v>5161</v>
      </c>
      <c r="Q83" s="895">
        <f t="shared" si="3"/>
        <v>-1</v>
      </c>
      <c r="R83" s="952">
        <f t="shared" si="3"/>
        <v>-8.73</v>
      </c>
      <c r="S83" s="895">
        <f t="shared" si="4"/>
        <v>-1</v>
      </c>
      <c r="T83" s="952">
        <f t="shared" si="5"/>
        <v>-4.87</v>
      </c>
      <c r="U83" s="961" t="s">
        <v>329</v>
      </c>
      <c r="V83" s="906" t="s">
        <v>329</v>
      </c>
      <c r="W83" s="906" t="s">
        <v>329</v>
      </c>
      <c r="X83" s="959" t="s">
        <v>329</v>
      </c>
      <c r="Y83" s="957"/>
    </row>
    <row r="84" spans="1:25" ht="14.45" customHeight="1" x14ac:dyDescent="0.2">
      <c r="A84" s="924" t="s">
        <v>5162</v>
      </c>
      <c r="B84" s="920">
        <v>2</v>
      </c>
      <c r="C84" s="921">
        <v>10.4</v>
      </c>
      <c r="D84" s="901">
        <v>42.5</v>
      </c>
      <c r="E84" s="922"/>
      <c r="F84" s="915"/>
      <c r="G84" s="902"/>
      <c r="H84" s="914">
        <v>2</v>
      </c>
      <c r="I84" s="915">
        <v>9.07</v>
      </c>
      <c r="J84" s="900">
        <v>26.5</v>
      </c>
      <c r="K84" s="916">
        <v>4.2300000000000004</v>
      </c>
      <c r="L84" s="914">
        <v>4</v>
      </c>
      <c r="M84" s="914">
        <v>33</v>
      </c>
      <c r="N84" s="917">
        <v>11</v>
      </c>
      <c r="O84" s="914" t="s">
        <v>4734</v>
      </c>
      <c r="P84" s="918" t="s">
        <v>5161</v>
      </c>
      <c r="Q84" s="919">
        <f t="shared" si="3"/>
        <v>0</v>
      </c>
      <c r="R84" s="953">
        <f t="shared" si="3"/>
        <v>-1.33</v>
      </c>
      <c r="S84" s="919">
        <f t="shared" si="4"/>
        <v>2</v>
      </c>
      <c r="T84" s="953">
        <f t="shared" si="5"/>
        <v>9.07</v>
      </c>
      <c r="U84" s="962">
        <v>22</v>
      </c>
      <c r="V84" s="910">
        <v>53</v>
      </c>
      <c r="W84" s="910">
        <v>31</v>
      </c>
      <c r="X84" s="960">
        <v>2.4090909090909092</v>
      </c>
      <c r="Y84" s="958">
        <v>31</v>
      </c>
    </row>
    <row r="85" spans="1:25" ht="14.45" customHeight="1" x14ac:dyDescent="0.2">
      <c r="A85" s="923" t="s">
        <v>5163</v>
      </c>
      <c r="B85" s="906">
        <v>1</v>
      </c>
      <c r="C85" s="907">
        <v>2.12</v>
      </c>
      <c r="D85" s="908">
        <v>24</v>
      </c>
      <c r="E85" s="904"/>
      <c r="F85" s="890"/>
      <c r="G85" s="891"/>
      <c r="H85" s="896"/>
      <c r="I85" s="897"/>
      <c r="J85" s="898"/>
      <c r="K85" s="893">
        <v>2.12</v>
      </c>
      <c r="L85" s="892">
        <v>3</v>
      </c>
      <c r="M85" s="892">
        <v>24</v>
      </c>
      <c r="N85" s="894">
        <v>8</v>
      </c>
      <c r="O85" s="892" t="s">
        <v>5013</v>
      </c>
      <c r="P85" s="905" t="s">
        <v>5164</v>
      </c>
      <c r="Q85" s="895">
        <f t="shared" si="3"/>
        <v>-1</v>
      </c>
      <c r="R85" s="952">
        <f t="shared" si="3"/>
        <v>-2.12</v>
      </c>
      <c r="S85" s="895">
        <f t="shared" si="4"/>
        <v>0</v>
      </c>
      <c r="T85" s="952">
        <f t="shared" si="5"/>
        <v>0</v>
      </c>
      <c r="U85" s="961" t="s">
        <v>329</v>
      </c>
      <c r="V85" s="906" t="s">
        <v>329</v>
      </c>
      <c r="W85" s="906" t="s">
        <v>329</v>
      </c>
      <c r="X85" s="959" t="s">
        <v>329</v>
      </c>
      <c r="Y85" s="957"/>
    </row>
    <row r="86" spans="1:25" ht="14.45" customHeight="1" x14ac:dyDescent="0.2">
      <c r="A86" s="924" t="s">
        <v>5165</v>
      </c>
      <c r="B86" s="910"/>
      <c r="C86" s="911"/>
      <c r="D86" s="909"/>
      <c r="E86" s="922">
        <v>1</v>
      </c>
      <c r="F86" s="915">
        <v>5.59</v>
      </c>
      <c r="G86" s="902">
        <v>53</v>
      </c>
      <c r="H86" s="912">
        <v>1</v>
      </c>
      <c r="I86" s="913">
        <v>2.86</v>
      </c>
      <c r="J86" s="900">
        <v>23</v>
      </c>
      <c r="K86" s="916">
        <v>2.86</v>
      </c>
      <c r="L86" s="914">
        <v>4</v>
      </c>
      <c r="M86" s="914">
        <v>36</v>
      </c>
      <c r="N86" s="917">
        <v>12</v>
      </c>
      <c r="O86" s="914" t="s">
        <v>5013</v>
      </c>
      <c r="P86" s="918" t="s">
        <v>5166</v>
      </c>
      <c r="Q86" s="919">
        <f t="shared" si="3"/>
        <v>1</v>
      </c>
      <c r="R86" s="953">
        <f t="shared" si="3"/>
        <v>2.86</v>
      </c>
      <c r="S86" s="919">
        <f t="shared" si="4"/>
        <v>0</v>
      </c>
      <c r="T86" s="953">
        <f t="shared" si="5"/>
        <v>-2.73</v>
      </c>
      <c r="U86" s="962">
        <v>12</v>
      </c>
      <c r="V86" s="910">
        <v>23</v>
      </c>
      <c r="W86" s="910">
        <v>11</v>
      </c>
      <c r="X86" s="960">
        <v>1.9166666666666667</v>
      </c>
      <c r="Y86" s="958">
        <v>11</v>
      </c>
    </row>
    <row r="87" spans="1:25" ht="14.45" customHeight="1" x14ac:dyDescent="0.2">
      <c r="A87" s="924" t="s">
        <v>5167</v>
      </c>
      <c r="B87" s="910">
        <v>1</v>
      </c>
      <c r="C87" s="911">
        <v>3.81</v>
      </c>
      <c r="D87" s="909">
        <v>25</v>
      </c>
      <c r="E87" s="922">
        <v>1</v>
      </c>
      <c r="F87" s="915">
        <v>3.96</v>
      </c>
      <c r="G87" s="902">
        <v>40</v>
      </c>
      <c r="H87" s="912">
        <v>1</v>
      </c>
      <c r="I87" s="913">
        <v>3.81</v>
      </c>
      <c r="J87" s="900">
        <v>32</v>
      </c>
      <c r="K87" s="916">
        <v>3.81</v>
      </c>
      <c r="L87" s="914">
        <v>4</v>
      </c>
      <c r="M87" s="914">
        <v>39</v>
      </c>
      <c r="N87" s="917">
        <v>13</v>
      </c>
      <c r="O87" s="914" t="s">
        <v>5013</v>
      </c>
      <c r="P87" s="918" t="s">
        <v>5168</v>
      </c>
      <c r="Q87" s="919">
        <f t="shared" si="3"/>
        <v>0</v>
      </c>
      <c r="R87" s="953">
        <f t="shared" si="3"/>
        <v>0</v>
      </c>
      <c r="S87" s="919">
        <f t="shared" si="4"/>
        <v>0</v>
      </c>
      <c r="T87" s="953">
        <f t="shared" si="5"/>
        <v>-0.14999999999999991</v>
      </c>
      <c r="U87" s="962">
        <v>13</v>
      </c>
      <c r="V87" s="910">
        <v>32</v>
      </c>
      <c r="W87" s="910">
        <v>19</v>
      </c>
      <c r="X87" s="960">
        <v>2.4615384615384617</v>
      </c>
      <c r="Y87" s="958">
        <v>19</v>
      </c>
    </row>
    <row r="88" spans="1:25" ht="14.45" customHeight="1" x14ac:dyDescent="0.2">
      <c r="A88" s="923" t="s">
        <v>5169</v>
      </c>
      <c r="B88" s="887">
        <v>2</v>
      </c>
      <c r="C88" s="888">
        <v>7.04</v>
      </c>
      <c r="D88" s="889">
        <v>43</v>
      </c>
      <c r="E88" s="904"/>
      <c r="F88" s="890"/>
      <c r="G88" s="891"/>
      <c r="H88" s="892">
        <v>1</v>
      </c>
      <c r="I88" s="890">
        <v>3.52</v>
      </c>
      <c r="J88" s="903">
        <v>41</v>
      </c>
      <c r="K88" s="893">
        <v>3.52</v>
      </c>
      <c r="L88" s="892">
        <v>7</v>
      </c>
      <c r="M88" s="892">
        <v>63</v>
      </c>
      <c r="N88" s="894">
        <v>21</v>
      </c>
      <c r="O88" s="892" t="s">
        <v>5013</v>
      </c>
      <c r="P88" s="905" t="s">
        <v>5170</v>
      </c>
      <c r="Q88" s="895">
        <f t="shared" si="3"/>
        <v>-1</v>
      </c>
      <c r="R88" s="952">
        <f t="shared" si="3"/>
        <v>-3.52</v>
      </c>
      <c r="S88" s="895">
        <f t="shared" si="4"/>
        <v>1</v>
      </c>
      <c r="T88" s="952">
        <f t="shared" si="5"/>
        <v>3.52</v>
      </c>
      <c r="U88" s="961">
        <v>21</v>
      </c>
      <c r="V88" s="906">
        <v>41</v>
      </c>
      <c r="W88" s="906">
        <v>20</v>
      </c>
      <c r="X88" s="959">
        <v>1.9523809523809523</v>
      </c>
      <c r="Y88" s="957">
        <v>20</v>
      </c>
    </row>
    <row r="89" spans="1:25" ht="14.45" customHeight="1" x14ac:dyDescent="0.2">
      <c r="A89" s="923" t="s">
        <v>5171</v>
      </c>
      <c r="B89" s="887">
        <v>3</v>
      </c>
      <c r="C89" s="888">
        <v>7.02</v>
      </c>
      <c r="D89" s="889">
        <v>50.7</v>
      </c>
      <c r="E89" s="904"/>
      <c r="F89" s="890"/>
      <c r="G89" s="891"/>
      <c r="H89" s="892"/>
      <c r="I89" s="890"/>
      <c r="J89" s="891"/>
      <c r="K89" s="893">
        <v>1.24</v>
      </c>
      <c r="L89" s="892">
        <v>5</v>
      </c>
      <c r="M89" s="892">
        <v>42</v>
      </c>
      <c r="N89" s="894">
        <v>14</v>
      </c>
      <c r="O89" s="892" t="s">
        <v>5013</v>
      </c>
      <c r="P89" s="905" t="s">
        <v>5172</v>
      </c>
      <c r="Q89" s="895">
        <f t="shared" si="3"/>
        <v>-3</v>
      </c>
      <c r="R89" s="952">
        <f t="shared" si="3"/>
        <v>-7.02</v>
      </c>
      <c r="S89" s="895">
        <f t="shared" si="4"/>
        <v>0</v>
      </c>
      <c r="T89" s="952">
        <f t="shared" si="5"/>
        <v>0</v>
      </c>
      <c r="U89" s="961" t="s">
        <v>329</v>
      </c>
      <c r="V89" s="906" t="s">
        <v>329</v>
      </c>
      <c r="W89" s="906" t="s">
        <v>329</v>
      </c>
      <c r="X89" s="959" t="s">
        <v>329</v>
      </c>
      <c r="Y89" s="957"/>
    </row>
    <row r="90" spans="1:25" ht="14.45" customHeight="1" x14ac:dyDescent="0.2">
      <c r="A90" s="924" t="s">
        <v>5173</v>
      </c>
      <c r="B90" s="920"/>
      <c r="C90" s="921"/>
      <c r="D90" s="901"/>
      <c r="E90" s="922">
        <v>1</v>
      </c>
      <c r="F90" s="915">
        <v>2.5299999999999998</v>
      </c>
      <c r="G90" s="902">
        <v>30</v>
      </c>
      <c r="H90" s="914"/>
      <c r="I90" s="915"/>
      <c r="J90" s="902"/>
      <c r="K90" s="916">
        <v>2.5299999999999998</v>
      </c>
      <c r="L90" s="914">
        <v>6</v>
      </c>
      <c r="M90" s="914">
        <v>54</v>
      </c>
      <c r="N90" s="917">
        <v>18</v>
      </c>
      <c r="O90" s="914" t="s">
        <v>5013</v>
      </c>
      <c r="P90" s="918" t="s">
        <v>5172</v>
      </c>
      <c r="Q90" s="919">
        <f t="shared" si="3"/>
        <v>0</v>
      </c>
      <c r="R90" s="953">
        <f t="shared" si="3"/>
        <v>0</v>
      </c>
      <c r="S90" s="919">
        <f t="shared" si="4"/>
        <v>-1</v>
      </c>
      <c r="T90" s="953">
        <f t="shared" si="5"/>
        <v>-2.5299999999999998</v>
      </c>
      <c r="U90" s="962" t="s">
        <v>329</v>
      </c>
      <c r="V90" s="910" t="s">
        <v>329</v>
      </c>
      <c r="W90" s="910" t="s">
        <v>329</v>
      </c>
      <c r="X90" s="960" t="s">
        <v>329</v>
      </c>
      <c r="Y90" s="958"/>
    </row>
    <row r="91" spans="1:25" ht="14.45" customHeight="1" x14ac:dyDescent="0.2">
      <c r="A91" s="923" t="s">
        <v>5174</v>
      </c>
      <c r="B91" s="906"/>
      <c r="C91" s="907"/>
      <c r="D91" s="908"/>
      <c r="E91" s="904"/>
      <c r="F91" s="890"/>
      <c r="G91" s="891"/>
      <c r="H91" s="896">
        <v>1</v>
      </c>
      <c r="I91" s="897">
        <v>6.38</v>
      </c>
      <c r="J91" s="903">
        <v>35</v>
      </c>
      <c r="K91" s="893">
        <v>4.0199999999999996</v>
      </c>
      <c r="L91" s="892">
        <v>2</v>
      </c>
      <c r="M91" s="892">
        <v>18</v>
      </c>
      <c r="N91" s="894">
        <v>6</v>
      </c>
      <c r="O91" s="892" t="s">
        <v>4734</v>
      </c>
      <c r="P91" s="905" t="s">
        <v>5175</v>
      </c>
      <c r="Q91" s="895">
        <f t="shared" si="3"/>
        <v>1</v>
      </c>
      <c r="R91" s="952">
        <f t="shared" si="3"/>
        <v>6.38</v>
      </c>
      <c r="S91" s="895">
        <f t="shared" si="4"/>
        <v>1</v>
      </c>
      <c r="T91" s="952">
        <f t="shared" si="5"/>
        <v>6.38</v>
      </c>
      <c r="U91" s="961">
        <v>6</v>
      </c>
      <c r="V91" s="906">
        <v>35</v>
      </c>
      <c r="W91" s="906">
        <v>29</v>
      </c>
      <c r="X91" s="959">
        <v>5.833333333333333</v>
      </c>
      <c r="Y91" s="957">
        <v>29</v>
      </c>
    </row>
    <row r="92" spans="1:25" ht="14.45" customHeight="1" x14ac:dyDescent="0.2">
      <c r="A92" s="923" t="s">
        <v>5176</v>
      </c>
      <c r="B92" s="906"/>
      <c r="C92" s="907"/>
      <c r="D92" s="908"/>
      <c r="E92" s="904">
        <v>1</v>
      </c>
      <c r="F92" s="890">
        <v>6.67</v>
      </c>
      <c r="G92" s="891">
        <v>36</v>
      </c>
      <c r="H92" s="896"/>
      <c r="I92" s="897"/>
      <c r="J92" s="898"/>
      <c r="K92" s="893">
        <v>3.67</v>
      </c>
      <c r="L92" s="892">
        <v>1</v>
      </c>
      <c r="M92" s="892">
        <v>12</v>
      </c>
      <c r="N92" s="894">
        <v>4</v>
      </c>
      <c r="O92" s="892" t="s">
        <v>4734</v>
      </c>
      <c r="P92" s="905" t="s">
        <v>5177</v>
      </c>
      <c r="Q92" s="895">
        <f t="shared" si="3"/>
        <v>0</v>
      </c>
      <c r="R92" s="952">
        <f t="shared" si="3"/>
        <v>0</v>
      </c>
      <c r="S92" s="895">
        <f t="shared" si="4"/>
        <v>-1</v>
      </c>
      <c r="T92" s="952">
        <f t="shared" si="5"/>
        <v>-6.67</v>
      </c>
      <c r="U92" s="961" t="s">
        <v>329</v>
      </c>
      <c r="V92" s="906" t="s">
        <v>329</v>
      </c>
      <c r="W92" s="906" t="s">
        <v>329</v>
      </c>
      <c r="X92" s="959" t="s">
        <v>329</v>
      </c>
      <c r="Y92" s="957"/>
    </row>
    <row r="93" spans="1:25" ht="14.45" customHeight="1" x14ac:dyDescent="0.2">
      <c r="A93" s="924" t="s">
        <v>5178</v>
      </c>
      <c r="B93" s="910"/>
      <c r="C93" s="911"/>
      <c r="D93" s="909"/>
      <c r="E93" s="922"/>
      <c r="F93" s="915"/>
      <c r="G93" s="902"/>
      <c r="H93" s="912">
        <v>1</v>
      </c>
      <c r="I93" s="913">
        <v>4.7300000000000004</v>
      </c>
      <c r="J93" s="900">
        <v>24</v>
      </c>
      <c r="K93" s="916">
        <v>4.37</v>
      </c>
      <c r="L93" s="914">
        <v>2</v>
      </c>
      <c r="M93" s="914">
        <v>21</v>
      </c>
      <c r="N93" s="917">
        <v>7</v>
      </c>
      <c r="O93" s="914" t="s">
        <v>4734</v>
      </c>
      <c r="P93" s="918" t="s">
        <v>5177</v>
      </c>
      <c r="Q93" s="919">
        <f t="shared" si="3"/>
        <v>1</v>
      </c>
      <c r="R93" s="953">
        <f t="shared" si="3"/>
        <v>4.7300000000000004</v>
      </c>
      <c r="S93" s="919">
        <f t="shared" si="4"/>
        <v>1</v>
      </c>
      <c r="T93" s="953">
        <f t="shared" si="5"/>
        <v>4.7300000000000004</v>
      </c>
      <c r="U93" s="962">
        <v>7</v>
      </c>
      <c r="V93" s="910">
        <v>24</v>
      </c>
      <c r="W93" s="910">
        <v>17</v>
      </c>
      <c r="X93" s="960">
        <v>3.4285714285714284</v>
      </c>
      <c r="Y93" s="958">
        <v>17</v>
      </c>
    </row>
    <row r="94" spans="1:25" ht="14.45" customHeight="1" x14ac:dyDescent="0.2">
      <c r="A94" s="923" t="s">
        <v>5179</v>
      </c>
      <c r="B94" s="887">
        <v>1</v>
      </c>
      <c r="C94" s="888">
        <v>2.56</v>
      </c>
      <c r="D94" s="889">
        <v>36</v>
      </c>
      <c r="E94" s="904"/>
      <c r="F94" s="890"/>
      <c r="G94" s="891"/>
      <c r="H94" s="892"/>
      <c r="I94" s="890"/>
      <c r="J94" s="891"/>
      <c r="K94" s="893">
        <v>1.63</v>
      </c>
      <c r="L94" s="892">
        <v>3</v>
      </c>
      <c r="M94" s="892">
        <v>27</v>
      </c>
      <c r="N94" s="894">
        <v>9</v>
      </c>
      <c r="O94" s="892" t="s">
        <v>5013</v>
      </c>
      <c r="P94" s="905" t="s">
        <v>5180</v>
      </c>
      <c r="Q94" s="895">
        <f t="shared" si="3"/>
        <v>-1</v>
      </c>
      <c r="R94" s="952">
        <f t="shared" si="3"/>
        <v>-2.56</v>
      </c>
      <c r="S94" s="895">
        <f t="shared" si="4"/>
        <v>0</v>
      </c>
      <c r="T94" s="952">
        <f t="shared" si="5"/>
        <v>0</v>
      </c>
      <c r="U94" s="961" t="s">
        <v>329</v>
      </c>
      <c r="V94" s="906" t="s">
        <v>329</v>
      </c>
      <c r="W94" s="906" t="s">
        <v>329</v>
      </c>
      <c r="X94" s="959" t="s">
        <v>329</v>
      </c>
      <c r="Y94" s="957"/>
    </row>
    <row r="95" spans="1:25" ht="14.45" customHeight="1" x14ac:dyDescent="0.2">
      <c r="A95" s="923" t="s">
        <v>5181</v>
      </c>
      <c r="B95" s="887">
        <v>3</v>
      </c>
      <c r="C95" s="888">
        <v>1.92</v>
      </c>
      <c r="D95" s="889">
        <v>23</v>
      </c>
      <c r="E95" s="904"/>
      <c r="F95" s="890"/>
      <c r="G95" s="891"/>
      <c r="H95" s="892"/>
      <c r="I95" s="890"/>
      <c r="J95" s="891"/>
      <c r="K95" s="893">
        <v>0.55000000000000004</v>
      </c>
      <c r="L95" s="892">
        <v>3</v>
      </c>
      <c r="M95" s="892">
        <v>24</v>
      </c>
      <c r="N95" s="894">
        <v>8</v>
      </c>
      <c r="O95" s="892" t="s">
        <v>5013</v>
      </c>
      <c r="P95" s="905" t="s">
        <v>5182</v>
      </c>
      <c r="Q95" s="895">
        <f t="shared" si="3"/>
        <v>-3</v>
      </c>
      <c r="R95" s="952">
        <f t="shared" si="3"/>
        <v>-1.92</v>
      </c>
      <c r="S95" s="895">
        <f t="shared" si="4"/>
        <v>0</v>
      </c>
      <c r="T95" s="952">
        <f t="shared" si="5"/>
        <v>0</v>
      </c>
      <c r="U95" s="961" t="s">
        <v>329</v>
      </c>
      <c r="V95" s="906" t="s">
        <v>329</v>
      </c>
      <c r="W95" s="906" t="s">
        <v>329</v>
      </c>
      <c r="X95" s="959" t="s">
        <v>329</v>
      </c>
      <c r="Y95" s="957"/>
    </row>
    <row r="96" spans="1:25" ht="14.45" customHeight="1" x14ac:dyDescent="0.2">
      <c r="A96" s="924" t="s">
        <v>5183</v>
      </c>
      <c r="B96" s="920">
        <v>5</v>
      </c>
      <c r="C96" s="921">
        <v>3.76</v>
      </c>
      <c r="D96" s="901">
        <v>20.2</v>
      </c>
      <c r="E96" s="922">
        <v>7</v>
      </c>
      <c r="F96" s="915">
        <v>5.55</v>
      </c>
      <c r="G96" s="902">
        <v>24.9</v>
      </c>
      <c r="H96" s="914">
        <v>11</v>
      </c>
      <c r="I96" s="915">
        <v>9.65</v>
      </c>
      <c r="J96" s="900">
        <v>28.9</v>
      </c>
      <c r="K96" s="916">
        <v>0.68</v>
      </c>
      <c r="L96" s="914">
        <v>3</v>
      </c>
      <c r="M96" s="914">
        <v>27</v>
      </c>
      <c r="N96" s="917">
        <v>9</v>
      </c>
      <c r="O96" s="914" t="s">
        <v>5013</v>
      </c>
      <c r="P96" s="918" t="s">
        <v>5184</v>
      </c>
      <c r="Q96" s="919">
        <f t="shared" si="3"/>
        <v>6</v>
      </c>
      <c r="R96" s="953">
        <f t="shared" si="3"/>
        <v>5.8900000000000006</v>
      </c>
      <c r="S96" s="919">
        <f t="shared" si="4"/>
        <v>4</v>
      </c>
      <c r="T96" s="953">
        <f t="shared" si="5"/>
        <v>4.1000000000000005</v>
      </c>
      <c r="U96" s="962">
        <v>99</v>
      </c>
      <c r="V96" s="910">
        <v>317.89999999999998</v>
      </c>
      <c r="W96" s="910">
        <v>218.89999999999998</v>
      </c>
      <c r="X96" s="960">
        <v>3.2111111111111108</v>
      </c>
      <c r="Y96" s="958">
        <v>219</v>
      </c>
    </row>
    <row r="97" spans="1:25" ht="14.45" customHeight="1" x14ac:dyDescent="0.2">
      <c r="A97" s="924" t="s">
        <v>5185</v>
      </c>
      <c r="B97" s="920">
        <v>15</v>
      </c>
      <c r="C97" s="921">
        <v>22.62</v>
      </c>
      <c r="D97" s="901">
        <v>36.1</v>
      </c>
      <c r="E97" s="922">
        <v>9</v>
      </c>
      <c r="F97" s="915">
        <v>12.75</v>
      </c>
      <c r="G97" s="902">
        <v>41.9</v>
      </c>
      <c r="H97" s="914">
        <v>7</v>
      </c>
      <c r="I97" s="915">
        <v>8.8800000000000008</v>
      </c>
      <c r="J97" s="900">
        <v>33.6</v>
      </c>
      <c r="K97" s="916">
        <v>1.04</v>
      </c>
      <c r="L97" s="914">
        <v>4</v>
      </c>
      <c r="M97" s="914">
        <v>36</v>
      </c>
      <c r="N97" s="917">
        <v>12</v>
      </c>
      <c r="O97" s="914" t="s">
        <v>5013</v>
      </c>
      <c r="P97" s="918" t="s">
        <v>5186</v>
      </c>
      <c r="Q97" s="919">
        <f t="shared" si="3"/>
        <v>-8</v>
      </c>
      <c r="R97" s="953">
        <f t="shared" si="3"/>
        <v>-13.74</v>
      </c>
      <c r="S97" s="919">
        <f t="shared" si="4"/>
        <v>-2</v>
      </c>
      <c r="T97" s="953">
        <f t="shared" si="5"/>
        <v>-3.8699999999999992</v>
      </c>
      <c r="U97" s="962">
        <v>84</v>
      </c>
      <c r="V97" s="910">
        <v>235.20000000000002</v>
      </c>
      <c r="W97" s="910">
        <v>151.20000000000002</v>
      </c>
      <c r="X97" s="960">
        <v>2.8000000000000003</v>
      </c>
      <c r="Y97" s="958">
        <v>151</v>
      </c>
    </row>
    <row r="98" spans="1:25" ht="14.45" customHeight="1" x14ac:dyDescent="0.2">
      <c r="A98" s="923" t="s">
        <v>5187</v>
      </c>
      <c r="B98" s="906"/>
      <c r="C98" s="907"/>
      <c r="D98" s="908"/>
      <c r="E98" s="896">
        <v>1</v>
      </c>
      <c r="F98" s="897">
        <v>4.8899999999999997</v>
      </c>
      <c r="G98" s="898">
        <v>44</v>
      </c>
      <c r="H98" s="892"/>
      <c r="I98" s="890"/>
      <c r="J98" s="891"/>
      <c r="K98" s="893">
        <v>2.69</v>
      </c>
      <c r="L98" s="892">
        <v>3</v>
      </c>
      <c r="M98" s="892">
        <v>30</v>
      </c>
      <c r="N98" s="894">
        <v>10</v>
      </c>
      <c r="O98" s="892" t="s">
        <v>5013</v>
      </c>
      <c r="P98" s="905" t="s">
        <v>5188</v>
      </c>
      <c r="Q98" s="895">
        <f t="shared" si="3"/>
        <v>0</v>
      </c>
      <c r="R98" s="952">
        <f t="shared" si="3"/>
        <v>0</v>
      </c>
      <c r="S98" s="895">
        <f t="shared" si="4"/>
        <v>-1</v>
      </c>
      <c r="T98" s="952">
        <f t="shared" si="5"/>
        <v>-4.8899999999999997</v>
      </c>
      <c r="U98" s="961" t="s">
        <v>329</v>
      </c>
      <c r="V98" s="906" t="s">
        <v>329</v>
      </c>
      <c r="W98" s="906" t="s">
        <v>329</v>
      </c>
      <c r="X98" s="959" t="s">
        <v>329</v>
      </c>
      <c r="Y98" s="957"/>
    </row>
    <row r="99" spans="1:25" ht="14.45" customHeight="1" x14ac:dyDescent="0.2">
      <c r="A99" s="923" t="s">
        <v>5189</v>
      </c>
      <c r="B99" s="887">
        <v>1</v>
      </c>
      <c r="C99" s="888">
        <v>0.82</v>
      </c>
      <c r="D99" s="889">
        <v>28</v>
      </c>
      <c r="E99" s="904"/>
      <c r="F99" s="890"/>
      <c r="G99" s="891"/>
      <c r="H99" s="892"/>
      <c r="I99" s="890"/>
      <c r="J99" s="891"/>
      <c r="K99" s="893">
        <v>0.42</v>
      </c>
      <c r="L99" s="892">
        <v>2</v>
      </c>
      <c r="M99" s="892">
        <v>18</v>
      </c>
      <c r="N99" s="894">
        <v>6</v>
      </c>
      <c r="O99" s="892" t="s">
        <v>5013</v>
      </c>
      <c r="P99" s="905" t="s">
        <v>5190</v>
      </c>
      <c r="Q99" s="895">
        <f t="shared" si="3"/>
        <v>-1</v>
      </c>
      <c r="R99" s="952">
        <f t="shared" si="3"/>
        <v>-0.82</v>
      </c>
      <c r="S99" s="895">
        <f t="shared" si="4"/>
        <v>0</v>
      </c>
      <c r="T99" s="952">
        <f t="shared" si="5"/>
        <v>0</v>
      </c>
      <c r="U99" s="961" t="s">
        <v>329</v>
      </c>
      <c r="V99" s="906" t="s">
        <v>329</v>
      </c>
      <c r="W99" s="906" t="s">
        <v>329</v>
      </c>
      <c r="X99" s="959" t="s">
        <v>329</v>
      </c>
      <c r="Y99" s="957"/>
    </row>
    <row r="100" spans="1:25" ht="14.45" customHeight="1" x14ac:dyDescent="0.2">
      <c r="A100" s="924" t="s">
        <v>5191</v>
      </c>
      <c r="B100" s="920">
        <v>4</v>
      </c>
      <c r="C100" s="921">
        <v>3.5</v>
      </c>
      <c r="D100" s="901">
        <v>29.3</v>
      </c>
      <c r="E100" s="922"/>
      <c r="F100" s="915"/>
      <c r="G100" s="902"/>
      <c r="H100" s="914"/>
      <c r="I100" s="915"/>
      <c r="J100" s="902"/>
      <c r="K100" s="916">
        <v>0.54</v>
      </c>
      <c r="L100" s="914">
        <v>3</v>
      </c>
      <c r="M100" s="914">
        <v>24</v>
      </c>
      <c r="N100" s="917">
        <v>8</v>
      </c>
      <c r="O100" s="914" t="s">
        <v>5013</v>
      </c>
      <c r="P100" s="918" t="s">
        <v>5192</v>
      </c>
      <c r="Q100" s="919">
        <f t="shared" si="3"/>
        <v>-4</v>
      </c>
      <c r="R100" s="953">
        <f t="shared" si="3"/>
        <v>-3.5</v>
      </c>
      <c r="S100" s="919">
        <f t="shared" si="4"/>
        <v>0</v>
      </c>
      <c r="T100" s="953">
        <f t="shared" si="5"/>
        <v>0</v>
      </c>
      <c r="U100" s="962" t="s">
        <v>329</v>
      </c>
      <c r="V100" s="910" t="s">
        <v>329</v>
      </c>
      <c r="W100" s="910" t="s">
        <v>329</v>
      </c>
      <c r="X100" s="960" t="s">
        <v>329</v>
      </c>
      <c r="Y100" s="958"/>
    </row>
    <row r="101" spans="1:25" ht="14.45" customHeight="1" x14ac:dyDescent="0.2">
      <c r="A101" s="924" t="s">
        <v>5193</v>
      </c>
      <c r="B101" s="920">
        <v>1</v>
      </c>
      <c r="C101" s="921">
        <v>1.17</v>
      </c>
      <c r="D101" s="901">
        <v>32</v>
      </c>
      <c r="E101" s="922">
        <v>1</v>
      </c>
      <c r="F101" s="915">
        <v>1.78</v>
      </c>
      <c r="G101" s="902">
        <v>44</v>
      </c>
      <c r="H101" s="914"/>
      <c r="I101" s="915"/>
      <c r="J101" s="902"/>
      <c r="K101" s="916">
        <v>0.62</v>
      </c>
      <c r="L101" s="914">
        <v>2</v>
      </c>
      <c r="M101" s="914">
        <v>21</v>
      </c>
      <c r="N101" s="917">
        <v>7</v>
      </c>
      <c r="O101" s="914" t="s">
        <v>5013</v>
      </c>
      <c r="P101" s="918" t="s">
        <v>5194</v>
      </c>
      <c r="Q101" s="919">
        <f t="shared" si="3"/>
        <v>-1</v>
      </c>
      <c r="R101" s="953">
        <f t="shared" si="3"/>
        <v>-1.17</v>
      </c>
      <c r="S101" s="919">
        <f t="shared" si="4"/>
        <v>-1</v>
      </c>
      <c r="T101" s="953">
        <f t="shared" si="5"/>
        <v>-1.78</v>
      </c>
      <c r="U101" s="962" t="s">
        <v>329</v>
      </c>
      <c r="V101" s="910" t="s">
        <v>329</v>
      </c>
      <c r="W101" s="910" t="s">
        <v>329</v>
      </c>
      <c r="X101" s="960" t="s">
        <v>329</v>
      </c>
      <c r="Y101" s="958"/>
    </row>
    <row r="102" spans="1:25" ht="14.45" customHeight="1" x14ac:dyDescent="0.2">
      <c r="A102" s="923" t="s">
        <v>5195</v>
      </c>
      <c r="B102" s="887">
        <v>1</v>
      </c>
      <c r="C102" s="888">
        <v>0.98</v>
      </c>
      <c r="D102" s="889">
        <v>27</v>
      </c>
      <c r="E102" s="904"/>
      <c r="F102" s="890"/>
      <c r="G102" s="891"/>
      <c r="H102" s="892"/>
      <c r="I102" s="890"/>
      <c r="J102" s="891"/>
      <c r="K102" s="893">
        <v>0.3</v>
      </c>
      <c r="L102" s="892">
        <v>1</v>
      </c>
      <c r="M102" s="892">
        <v>12</v>
      </c>
      <c r="N102" s="894">
        <v>4</v>
      </c>
      <c r="O102" s="892" t="s">
        <v>5013</v>
      </c>
      <c r="P102" s="905" t="s">
        <v>5196</v>
      </c>
      <c r="Q102" s="895">
        <f t="shared" si="3"/>
        <v>-1</v>
      </c>
      <c r="R102" s="952">
        <f t="shared" si="3"/>
        <v>-0.98</v>
      </c>
      <c r="S102" s="895">
        <f t="shared" si="4"/>
        <v>0</v>
      </c>
      <c r="T102" s="952">
        <f t="shared" si="5"/>
        <v>0</v>
      </c>
      <c r="U102" s="961" t="s">
        <v>329</v>
      </c>
      <c r="V102" s="906" t="s">
        <v>329</v>
      </c>
      <c r="W102" s="906" t="s">
        <v>329</v>
      </c>
      <c r="X102" s="959" t="s">
        <v>329</v>
      </c>
      <c r="Y102" s="957"/>
    </row>
    <row r="103" spans="1:25" ht="14.45" customHeight="1" x14ac:dyDescent="0.2">
      <c r="A103" s="924" t="s">
        <v>5197</v>
      </c>
      <c r="B103" s="920">
        <v>2</v>
      </c>
      <c r="C103" s="921">
        <v>1.24</v>
      </c>
      <c r="D103" s="901">
        <v>20.5</v>
      </c>
      <c r="E103" s="922">
        <v>1</v>
      </c>
      <c r="F103" s="915">
        <v>0.42</v>
      </c>
      <c r="G103" s="902">
        <v>16</v>
      </c>
      <c r="H103" s="914"/>
      <c r="I103" s="915"/>
      <c r="J103" s="902"/>
      <c r="K103" s="916">
        <v>0.37</v>
      </c>
      <c r="L103" s="914">
        <v>2</v>
      </c>
      <c r="M103" s="914">
        <v>15</v>
      </c>
      <c r="N103" s="917">
        <v>5</v>
      </c>
      <c r="O103" s="914" t="s">
        <v>5013</v>
      </c>
      <c r="P103" s="918" t="s">
        <v>5198</v>
      </c>
      <c r="Q103" s="919">
        <f t="shared" si="3"/>
        <v>-2</v>
      </c>
      <c r="R103" s="953">
        <f t="shared" si="3"/>
        <v>-1.24</v>
      </c>
      <c r="S103" s="919">
        <f t="shared" si="4"/>
        <v>-1</v>
      </c>
      <c r="T103" s="953">
        <f t="shared" si="5"/>
        <v>-0.42</v>
      </c>
      <c r="U103" s="962" t="s">
        <v>329</v>
      </c>
      <c r="V103" s="910" t="s">
        <v>329</v>
      </c>
      <c r="W103" s="910" t="s">
        <v>329</v>
      </c>
      <c r="X103" s="960" t="s">
        <v>329</v>
      </c>
      <c r="Y103" s="958"/>
    </row>
    <row r="104" spans="1:25" ht="14.45" customHeight="1" x14ac:dyDescent="0.2">
      <c r="A104" s="924" t="s">
        <v>5199</v>
      </c>
      <c r="B104" s="920">
        <v>1</v>
      </c>
      <c r="C104" s="921">
        <v>1.36</v>
      </c>
      <c r="D104" s="901">
        <v>32</v>
      </c>
      <c r="E104" s="922"/>
      <c r="F104" s="915"/>
      <c r="G104" s="902"/>
      <c r="H104" s="914"/>
      <c r="I104" s="915"/>
      <c r="J104" s="902"/>
      <c r="K104" s="916">
        <v>0.51</v>
      </c>
      <c r="L104" s="914">
        <v>2</v>
      </c>
      <c r="M104" s="914">
        <v>21</v>
      </c>
      <c r="N104" s="917">
        <v>7</v>
      </c>
      <c r="O104" s="914" t="s">
        <v>5013</v>
      </c>
      <c r="P104" s="918" t="s">
        <v>5200</v>
      </c>
      <c r="Q104" s="919">
        <f t="shared" si="3"/>
        <v>-1</v>
      </c>
      <c r="R104" s="953">
        <f t="shared" si="3"/>
        <v>-1.36</v>
      </c>
      <c r="S104" s="919">
        <f t="shared" si="4"/>
        <v>0</v>
      </c>
      <c r="T104" s="953">
        <f t="shared" si="5"/>
        <v>0</v>
      </c>
      <c r="U104" s="962" t="s">
        <v>329</v>
      </c>
      <c r="V104" s="910" t="s">
        <v>329</v>
      </c>
      <c r="W104" s="910" t="s">
        <v>329</v>
      </c>
      <c r="X104" s="960" t="s">
        <v>329</v>
      </c>
      <c r="Y104" s="958"/>
    </row>
    <row r="105" spans="1:25" ht="14.45" customHeight="1" x14ac:dyDescent="0.2">
      <c r="A105" s="923" t="s">
        <v>5201</v>
      </c>
      <c r="B105" s="887"/>
      <c r="C105" s="888"/>
      <c r="D105" s="889"/>
      <c r="E105" s="904"/>
      <c r="F105" s="890"/>
      <c r="G105" s="891"/>
      <c r="H105" s="892">
        <v>2</v>
      </c>
      <c r="I105" s="890">
        <v>1.66</v>
      </c>
      <c r="J105" s="903">
        <v>20.5</v>
      </c>
      <c r="K105" s="893">
        <v>0.37</v>
      </c>
      <c r="L105" s="892">
        <v>1</v>
      </c>
      <c r="M105" s="892">
        <v>12</v>
      </c>
      <c r="N105" s="894">
        <v>4</v>
      </c>
      <c r="O105" s="892" t="s">
        <v>5013</v>
      </c>
      <c r="P105" s="905" t="s">
        <v>5202</v>
      </c>
      <c r="Q105" s="895">
        <f t="shared" si="3"/>
        <v>2</v>
      </c>
      <c r="R105" s="952">
        <f t="shared" si="3"/>
        <v>1.66</v>
      </c>
      <c r="S105" s="895">
        <f t="shared" si="4"/>
        <v>2</v>
      </c>
      <c r="T105" s="952">
        <f t="shared" si="5"/>
        <v>1.66</v>
      </c>
      <c r="U105" s="961">
        <v>8</v>
      </c>
      <c r="V105" s="906">
        <v>41</v>
      </c>
      <c r="W105" s="906">
        <v>33</v>
      </c>
      <c r="X105" s="959">
        <v>5.125</v>
      </c>
      <c r="Y105" s="957">
        <v>33</v>
      </c>
    </row>
    <row r="106" spans="1:25" ht="14.45" customHeight="1" x14ac:dyDescent="0.2">
      <c r="A106" s="924" t="s">
        <v>5203</v>
      </c>
      <c r="B106" s="920">
        <v>2</v>
      </c>
      <c r="C106" s="921">
        <v>4.9800000000000004</v>
      </c>
      <c r="D106" s="901">
        <v>53</v>
      </c>
      <c r="E106" s="922"/>
      <c r="F106" s="915"/>
      <c r="G106" s="902"/>
      <c r="H106" s="914">
        <v>1</v>
      </c>
      <c r="I106" s="915">
        <v>1.27</v>
      </c>
      <c r="J106" s="900">
        <v>31</v>
      </c>
      <c r="K106" s="916">
        <v>0.56000000000000005</v>
      </c>
      <c r="L106" s="914">
        <v>2</v>
      </c>
      <c r="M106" s="914">
        <v>18</v>
      </c>
      <c r="N106" s="917">
        <v>6</v>
      </c>
      <c r="O106" s="914" t="s">
        <v>5013</v>
      </c>
      <c r="P106" s="918" t="s">
        <v>5204</v>
      </c>
      <c r="Q106" s="919">
        <f t="shared" si="3"/>
        <v>-1</v>
      </c>
      <c r="R106" s="953">
        <f t="shared" si="3"/>
        <v>-3.7100000000000004</v>
      </c>
      <c r="S106" s="919">
        <f t="shared" si="4"/>
        <v>1</v>
      </c>
      <c r="T106" s="953">
        <f t="shared" si="5"/>
        <v>1.27</v>
      </c>
      <c r="U106" s="962">
        <v>6</v>
      </c>
      <c r="V106" s="910">
        <v>31</v>
      </c>
      <c r="W106" s="910">
        <v>25</v>
      </c>
      <c r="X106" s="960">
        <v>5.166666666666667</v>
      </c>
      <c r="Y106" s="958">
        <v>25</v>
      </c>
    </row>
    <row r="107" spans="1:25" ht="14.45" customHeight="1" x14ac:dyDescent="0.2">
      <c r="A107" s="924" t="s">
        <v>5205</v>
      </c>
      <c r="B107" s="920">
        <v>2</v>
      </c>
      <c r="C107" s="921">
        <v>8.07</v>
      </c>
      <c r="D107" s="901">
        <v>73</v>
      </c>
      <c r="E107" s="922">
        <v>1</v>
      </c>
      <c r="F107" s="915">
        <v>2.09</v>
      </c>
      <c r="G107" s="902">
        <v>42</v>
      </c>
      <c r="H107" s="914"/>
      <c r="I107" s="915"/>
      <c r="J107" s="902"/>
      <c r="K107" s="916">
        <v>0.93</v>
      </c>
      <c r="L107" s="914">
        <v>3</v>
      </c>
      <c r="M107" s="914">
        <v>27</v>
      </c>
      <c r="N107" s="917">
        <v>9</v>
      </c>
      <c r="O107" s="914" t="s">
        <v>5013</v>
      </c>
      <c r="P107" s="918" t="s">
        <v>5206</v>
      </c>
      <c r="Q107" s="919">
        <f t="shared" si="3"/>
        <v>-2</v>
      </c>
      <c r="R107" s="953">
        <f t="shared" si="3"/>
        <v>-8.07</v>
      </c>
      <c r="S107" s="919">
        <f t="shared" si="4"/>
        <v>-1</v>
      </c>
      <c r="T107" s="953">
        <f t="shared" si="5"/>
        <v>-2.09</v>
      </c>
      <c r="U107" s="962" t="s">
        <v>329</v>
      </c>
      <c r="V107" s="910" t="s">
        <v>329</v>
      </c>
      <c r="W107" s="910" t="s">
        <v>329</v>
      </c>
      <c r="X107" s="960" t="s">
        <v>329</v>
      </c>
      <c r="Y107" s="958"/>
    </row>
    <row r="108" spans="1:25" ht="14.45" customHeight="1" x14ac:dyDescent="0.2">
      <c r="A108" s="923" t="s">
        <v>5207</v>
      </c>
      <c r="B108" s="887">
        <v>1</v>
      </c>
      <c r="C108" s="888">
        <v>0.88</v>
      </c>
      <c r="D108" s="889">
        <v>25</v>
      </c>
      <c r="E108" s="904"/>
      <c r="F108" s="890"/>
      <c r="G108" s="891"/>
      <c r="H108" s="892"/>
      <c r="I108" s="890"/>
      <c r="J108" s="891"/>
      <c r="K108" s="893">
        <v>0.39</v>
      </c>
      <c r="L108" s="892">
        <v>2</v>
      </c>
      <c r="M108" s="892">
        <v>15</v>
      </c>
      <c r="N108" s="894">
        <v>5</v>
      </c>
      <c r="O108" s="892" t="s">
        <v>5013</v>
      </c>
      <c r="P108" s="905" t="s">
        <v>5208</v>
      </c>
      <c r="Q108" s="895">
        <f t="shared" si="3"/>
        <v>-1</v>
      </c>
      <c r="R108" s="952">
        <f t="shared" si="3"/>
        <v>-0.88</v>
      </c>
      <c r="S108" s="895">
        <f t="shared" si="4"/>
        <v>0</v>
      </c>
      <c r="T108" s="952">
        <f t="shared" si="5"/>
        <v>0</v>
      </c>
      <c r="U108" s="961" t="s">
        <v>329</v>
      </c>
      <c r="V108" s="906" t="s">
        <v>329</v>
      </c>
      <c r="W108" s="906" t="s">
        <v>329</v>
      </c>
      <c r="X108" s="959" t="s">
        <v>329</v>
      </c>
      <c r="Y108" s="957"/>
    </row>
    <row r="109" spans="1:25" ht="14.45" customHeight="1" x14ac:dyDescent="0.2">
      <c r="A109" s="923" t="s">
        <v>5209</v>
      </c>
      <c r="B109" s="887">
        <v>4</v>
      </c>
      <c r="C109" s="888">
        <v>3.95</v>
      </c>
      <c r="D109" s="889">
        <v>25.3</v>
      </c>
      <c r="E109" s="904"/>
      <c r="F109" s="890"/>
      <c r="G109" s="891"/>
      <c r="H109" s="892"/>
      <c r="I109" s="890"/>
      <c r="J109" s="891"/>
      <c r="K109" s="893">
        <v>0.45</v>
      </c>
      <c r="L109" s="892">
        <v>2</v>
      </c>
      <c r="M109" s="892">
        <v>15</v>
      </c>
      <c r="N109" s="894">
        <v>5</v>
      </c>
      <c r="O109" s="892" t="s">
        <v>5013</v>
      </c>
      <c r="P109" s="905" t="s">
        <v>5210</v>
      </c>
      <c r="Q109" s="895">
        <f t="shared" si="3"/>
        <v>-4</v>
      </c>
      <c r="R109" s="952">
        <f t="shared" si="3"/>
        <v>-3.95</v>
      </c>
      <c r="S109" s="895">
        <f t="shared" si="4"/>
        <v>0</v>
      </c>
      <c r="T109" s="952">
        <f t="shared" si="5"/>
        <v>0</v>
      </c>
      <c r="U109" s="961" t="s">
        <v>329</v>
      </c>
      <c r="V109" s="906" t="s">
        <v>329</v>
      </c>
      <c r="W109" s="906" t="s">
        <v>329</v>
      </c>
      <c r="X109" s="959" t="s">
        <v>329</v>
      </c>
      <c r="Y109" s="957"/>
    </row>
    <row r="110" spans="1:25" ht="14.45" customHeight="1" x14ac:dyDescent="0.2">
      <c r="A110" s="923" t="s">
        <v>5211</v>
      </c>
      <c r="B110" s="906"/>
      <c r="C110" s="907"/>
      <c r="D110" s="908"/>
      <c r="E110" s="896">
        <v>1</v>
      </c>
      <c r="F110" s="897">
        <v>18.850000000000001</v>
      </c>
      <c r="G110" s="898">
        <v>101</v>
      </c>
      <c r="H110" s="892"/>
      <c r="I110" s="890"/>
      <c r="J110" s="891"/>
      <c r="K110" s="893">
        <v>4.6100000000000003</v>
      </c>
      <c r="L110" s="892">
        <v>3</v>
      </c>
      <c r="M110" s="892">
        <v>27</v>
      </c>
      <c r="N110" s="894">
        <v>9</v>
      </c>
      <c r="O110" s="892" t="s">
        <v>5013</v>
      </c>
      <c r="P110" s="905" t="s">
        <v>5212</v>
      </c>
      <c r="Q110" s="895">
        <f t="shared" si="3"/>
        <v>0</v>
      </c>
      <c r="R110" s="952">
        <f t="shared" si="3"/>
        <v>0</v>
      </c>
      <c r="S110" s="895">
        <f t="shared" si="4"/>
        <v>-1</v>
      </c>
      <c r="T110" s="952">
        <f t="shared" si="5"/>
        <v>-18.850000000000001</v>
      </c>
      <c r="U110" s="961" t="s">
        <v>329</v>
      </c>
      <c r="V110" s="906" t="s">
        <v>329</v>
      </c>
      <c r="W110" s="906" t="s">
        <v>329</v>
      </c>
      <c r="X110" s="959" t="s">
        <v>329</v>
      </c>
      <c r="Y110" s="957"/>
    </row>
    <row r="111" spans="1:25" ht="14.45" customHeight="1" x14ac:dyDescent="0.2">
      <c r="A111" s="924" t="s">
        <v>5213</v>
      </c>
      <c r="B111" s="910">
        <v>1</v>
      </c>
      <c r="C111" s="911">
        <v>6.93</v>
      </c>
      <c r="D111" s="909">
        <v>34</v>
      </c>
      <c r="E111" s="912"/>
      <c r="F111" s="913"/>
      <c r="G111" s="899"/>
      <c r="H111" s="914"/>
      <c r="I111" s="915"/>
      <c r="J111" s="902"/>
      <c r="K111" s="916">
        <v>4.63</v>
      </c>
      <c r="L111" s="914">
        <v>3</v>
      </c>
      <c r="M111" s="914">
        <v>24</v>
      </c>
      <c r="N111" s="917">
        <v>8</v>
      </c>
      <c r="O111" s="914" t="s">
        <v>5013</v>
      </c>
      <c r="P111" s="918" t="s">
        <v>5212</v>
      </c>
      <c r="Q111" s="919">
        <f t="shared" si="3"/>
        <v>-1</v>
      </c>
      <c r="R111" s="953">
        <f t="shared" si="3"/>
        <v>-6.93</v>
      </c>
      <c r="S111" s="919">
        <f t="shared" si="4"/>
        <v>0</v>
      </c>
      <c r="T111" s="953">
        <f t="shared" si="5"/>
        <v>0</v>
      </c>
      <c r="U111" s="962" t="s">
        <v>329</v>
      </c>
      <c r="V111" s="910" t="s">
        <v>329</v>
      </c>
      <c r="W111" s="910" t="s">
        <v>329</v>
      </c>
      <c r="X111" s="960" t="s">
        <v>329</v>
      </c>
      <c r="Y111" s="958"/>
    </row>
    <row r="112" spans="1:25" ht="14.45" customHeight="1" x14ac:dyDescent="0.2">
      <c r="A112" s="923" t="s">
        <v>5214</v>
      </c>
      <c r="B112" s="887">
        <v>1</v>
      </c>
      <c r="C112" s="888">
        <v>2.67</v>
      </c>
      <c r="D112" s="889">
        <v>20</v>
      </c>
      <c r="E112" s="904"/>
      <c r="F112" s="890"/>
      <c r="G112" s="891"/>
      <c r="H112" s="892"/>
      <c r="I112" s="890"/>
      <c r="J112" s="891"/>
      <c r="K112" s="893">
        <v>2.0499999999999998</v>
      </c>
      <c r="L112" s="892">
        <v>2</v>
      </c>
      <c r="M112" s="892">
        <v>15</v>
      </c>
      <c r="N112" s="894">
        <v>5</v>
      </c>
      <c r="O112" s="892" t="s">
        <v>5013</v>
      </c>
      <c r="P112" s="905" t="s">
        <v>5215</v>
      </c>
      <c r="Q112" s="895">
        <f t="shared" si="3"/>
        <v>-1</v>
      </c>
      <c r="R112" s="952">
        <f t="shared" si="3"/>
        <v>-2.67</v>
      </c>
      <c r="S112" s="895">
        <f t="shared" si="4"/>
        <v>0</v>
      </c>
      <c r="T112" s="952">
        <f t="shared" si="5"/>
        <v>0</v>
      </c>
      <c r="U112" s="961" t="s">
        <v>329</v>
      </c>
      <c r="V112" s="906" t="s">
        <v>329</v>
      </c>
      <c r="W112" s="906" t="s">
        <v>329</v>
      </c>
      <c r="X112" s="959" t="s">
        <v>329</v>
      </c>
      <c r="Y112" s="957"/>
    </row>
    <row r="113" spans="1:25" ht="14.45" customHeight="1" x14ac:dyDescent="0.2">
      <c r="A113" s="924" t="s">
        <v>5216</v>
      </c>
      <c r="B113" s="920"/>
      <c r="C113" s="921"/>
      <c r="D113" s="901"/>
      <c r="E113" s="922">
        <v>1</v>
      </c>
      <c r="F113" s="915">
        <v>4.09</v>
      </c>
      <c r="G113" s="902">
        <v>41</v>
      </c>
      <c r="H113" s="914"/>
      <c r="I113" s="915"/>
      <c r="J113" s="902"/>
      <c r="K113" s="916">
        <v>2.65</v>
      </c>
      <c r="L113" s="914">
        <v>3</v>
      </c>
      <c r="M113" s="914">
        <v>27</v>
      </c>
      <c r="N113" s="917">
        <v>9</v>
      </c>
      <c r="O113" s="914" t="s">
        <v>5013</v>
      </c>
      <c r="P113" s="918" t="s">
        <v>5217</v>
      </c>
      <c r="Q113" s="919">
        <f t="shared" si="3"/>
        <v>0</v>
      </c>
      <c r="R113" s="953">
        <f t="shared" si="3"/>
        <v>0</v>
      </c>
      <c r="S113" s="919">
        <f t="shared" si="4"/>
        <v>-1</v>
      </c>
      <c r="T113" s="953">
        <f t="shared" si="5"/>
        <v>-4.09</v>
      </c>
      <c r="U113" s="962" t="s">
        <v>329</v>
      </c>
      <c r="V113" s="910" t="s">
        <v>329</v>
      </c>
      <c r="W113" s="910" t="s">
        <v>329</v>
      </c>
      <c r="X113" s="960" t="s">
        <v>329</v>
      </c>
      <c r="Y113" s="958"/>
    </row>
    <row r="114" spans="1:25" ht="14.45" customHeight="1" x14ac:dyDescent="0.2">
      <c r="A114" s="924" t="s">
        <v>5218</v>
      </c>
      <c r="B114" s="920">
        <v>3</v>
      </c>
      <c r="C114" s="921">
        <v>24.02</v>
      </c>
      <c r="D114" s="901">
        <v>63.3</v>
      </c>
      <c r="E114" s="922"/>
      <c r="F114" s="915"/>
      <c r="G114" s="902"/>
      <c r="H114" s="914"/>
      <c r="I114" s="915"/>
      <c r="J114" s="902"/>
      <c r="K114" s="916">
        <v>2.74</v>
      </c>
      <c r="L114" s="914">
        <v>2</v>
      </c>
      <c r="M114" s="914">
        <v>21</v>
      </c>
      <c r="N114" s="917">
        <v>7</v>
      </c>
      <c r="O114" s="914" t="s">
        <v>5013</v>
      </c>
      <c r="P114" s="918" t="s">
        <v>5219</v>
      </c>
      <c r="Q114" s="919">
        <f t="shared" si="3"/>
        <v>-3</v>
      </c>
      <c r="R114" s="953">
        <f t="shared" si="3"/>
        <v>-24.02</v>
      </c>
      <c r="S114" s="919">
        <f t="shared" si="4"/>
        <v>0</v>
      </c>
      <c r="T114" s="953">
        <f t="shared" si="5"/>
        <v>0</v>
      </c>
      <c r="U114" s="962" t="s">
        <v>329</v>
      </c>
      <c r="V114" s="910" t="s">
        <v>329</v>
      </c>
      <c r="W114" s="910" t="s">
        <v>329</v>
      </c>
      <c r="X114" s="960" t="s">
        <v>329</v>
      </c>
      <c r="Y114" s="958"/>
    </row>
    <row r="115" spans="1:25" ht="14.45" customHeight="1" x14ac:dyDescent="0.2">
      <c r="A115" s="923" t="s">
        <v>5220</v>
      </c>
      <c r="B115" s="906"/>
      <c r="C115" s="907"/>
      <c r="D115" s="908"/>
      <c r="E115" s="904"/>
      <c r="F115" s="890"/>
      <c r="G115" s="891"/>
      <c r="H115" s="896">
        <v>1</v>
      </c>
      <c r="I115" s="897">
        <v>3.29</v>
      </c>
      <c r="J115" s="903">
        <v>22</v>
      </c>
      <c r="K115" s="893">
        <v>3.29</v>
      </c>
      <c r="L115" s="892">
        <v>4</v>
      </c>
      <c r="M115" s="892">
        <v>36</v>
      </c>
      <c r="N115" s="894">
        <v>12</v>
      </c>
      <c r="O115" s="892" t="s">
        <v>5013</v>
      </c>
      <c r="P115" s="905" t="s">
        <v>5221</v>
      </c>
      <c r="Q115" s="895">
        <f t="shared" si="3"/>
        <v>1</v>
      </c>
      <c r="R115" s="952">
        <f t="shared" si="3"/>
        <v>3.29</v>
      </c>
      <c r="S115" s="895">
        <f t="shared" si="4"/>
        <v>1</v>
      </c>
      <c r="T115" s="952">
        <f t="shared" si="5"/>
        <v>3.29</v>
      </c>
      <c r="U115" s="961">
        <v>12</v>
      </c>
      <c r="V115" s="906">
        <v>22</v>
      </c>
      <c r="W115" s="906">
        <v>10</v>
      </c>
      <c r="X115" s="959">
        <v>1.8333333333333333</v>
      </c>
      <c r="Y115" s="957">
        <v>10</v>
      </c>
    </row>
    <row r="116" spans="1:25" ht="14.45" customHeight="1" x14ac:dyDescent="0.2">
      <c r="A116" s="924" t="s">
        <v>5222</v>
      </c>
      <c r="B116" s="910"/>
      <c r="C116" s="911"/>
      <c r="D116" s="909"/>
      <c r="E116" s="922">
        <v>2</v>
      </c>
      <c r="F116" s="915">
        <v>9.9700000000000006</v>
      </c>
      <c r="G116" s="902">
        <v>44.5</v>
      </c>
      <c r="H116" s="912">
        <v>1</v>
      </c>
      <c r="I116" s="913">
        <v>4.09</v>
      </c>
      <c r="J116" s="900">
        <v>32</v>
      </c>
      <c r="K116" s="916">
        <v>4.09</v>
      </c>
      <c r="L116" s="914">
        <v>5</v>
      </c>
      <c r="M116" s="914">
        <v>45</v>
      </c>
      <c r="N116" s="917">
        <v>15</v>
      </c>
      <c r="O116" s="914" t="s">
        <v>5013</v>
      </c>
      <c r="P116" s="918" t="s">
        <v>5223</v>
      </c>
      <c r="Q116" s="919">
        <f t="shared" si="3"/>
        <v>1</v>
      </c>
      <c r="R116" s="953">
        <f t="shared" si="3"/>
        <v>4.09</v>
      </c>
      <c r="S116" s="919">
        <f t="shared" si="4"/>
        <v>-1</v>
      </c>
      <c r="T116" s="953">
        <f t="shared" si="5"/>
        <v>-5.8800000000000008</v>
      </c>
      <c r="U116" s="962">
        <v>15</v>
      </c>
      <c r="V116" s="910">
        <v>32</v>
      </c>
      <c r="W116" s="910">
        <v>17</v>
      </c>
      <c r="X116" s="960">
        <v>2.1333333333333333</v>
      </c>
      <c r="Y116" s="958">
        <v>17</v>
      </c>
    </row>
    <row r="117" spans="1:25" ht="14.45" customHeight="1" x14ac:dyDescent="0.2">
      <c r="A117" s="924" t="s">
        <v>5224</v>
      </c>
      <c r="B117" s="910">
        <v>1</v>
      </c>
      <c r="C117" s="911">
        <v>6.37</v>
      </c>
      <c r="D117" s="909">
        <v>42</v>
      </c>
      <c r="E117" s="922"/>
      <c r="F117" s="915"/>
      <c r="G117" s="902"/>
      <c r="H117" s="912">
        <v>2</v>
      </c>
      <c r="I117" s="913">
        <v>12.73</v>
      </c>
      <c r="J117" s="900">
        <v>39.5</v>
      </c>
      <c r="K117" s="916">
        <v>6.37</v>
      </c>
      <c r="L117" s="914">
        <v>7</v>
      </c>
      <c r="M117" s="914">
        <v>60</v>
      </c>
      <c r="N117" s="917">
        <v>20</v>
      </c>
      <c r="O117" s="914" t="s">
        <v>5013</v>
      </c>
      <c r="P117" s="918" t="s">
        <v>5225</v>
      </c>
      <c r="Q117" s="919">
        <f t="shared" si="3"/>
        <v>1</v>
      </c>
      <c r="R117" s="953">
        <f t="shared" si="3"/>
        <v>6.36</v>
      </c>
      <c r="S117" s="919">
        <f t="shared" si="4"/>
        <v>2</v>
      </c>
      <c r="T117" s="953">
        <f t="shared" si="5"/>
        <v>12.73</v>
      </c>
      <c r="U117" s="962">
        <v>40</v>
      </c>
      <c r="V117" s="910">
        <v>79</v>
      </c>
      <c r="W117" s="910">
        <v>39</v>
      </c>
      <c r="X117" s="960">
        <v>1.9750000000000001</v>
      </c>
      <c r="Y117" s="958">
        <v>39</v>
      </c>
    </row>
    <row r="118" spans="1:25" ht="14.45" customHeight="1" x14ac:dyDescent="0.2">
      <c r="A118" s="923" t="s">
        <v>5226</v>
      </c>
      <c r="B118" s="887">
        <v>1</v>
      </c>
      <c r="C118" s="888">
        <v>4.6500000000000004</v>
      </c>
      <c r="D118" s="889">
        <v>31</v>
      </c>
      <c r="E118" s="904"/>
      <c r="F118" s="890"/>
      <c r="G118" s="891"/>
      <c r="H118" s="892"/>
      <c r="I118" s="890"/>
      <c r="J118" s="891"/>
      <c r="K118" s="893">
        <v>4.6500000000000004</v>
      </c>
      <c r="L118" s="892">
        <v>5</v>
      </c>
      <c r="M118" s="892">
        <v>45</v>
      </c>
      <c r="N118" s="894">
        <v>15</v>
      </c>
      <c r="O118" s="892" t="s">
        <v>5013</v>
      </c>
      <c r="P118" s="905" t="s">
        <v>5227</v>
      </c>
      <c r="Q118" s="895">
        <f t="shared" si="3"/>
        <v>-1</v>
      </c>
      <c r="R118" s="952">
        <f t="shared" si="3"/>
        <v>-4.6500000000000004</v>
      </c>
      <c r="S118" s="895">
        <f t="shared" si="4"/>
        <v>0</v>
      </c>
      <c r="T118" s="952">
        <f t="shared" si="5"/>
        <v>0</v>
      </c>
      <c r="U118" s="961" t="s">
        <v>329</v>
      </c>
      <c r="V118" s="906" t="s">
        <v>329</v>
      </c>
      <c r="W118" s="906" t="s">
        <v>329</v>
      </c>
      <c r="X118" s="959" t="s">
        <v>329</v>
      </c>
      <c r="Y118" s="957"/>
    </row>
    <row r="119" spans="1:25" ht="14.45" customHeight="1" x14ac:dyDescent="0.2">
      <c r="A119" s="924" t="s">
        <v>5228</v>
      </c>
      <c r="B119" s="920">
        <v>1</v>
      </c>
      <c r="C119" s="921">
        <v>5.3</v>
      </c>
      <c r="D119" s="901">
        <v>43</v>
      </c>
      <c r="E119" s="922"/>
      <c r="F119" s="915"/>
      <c r="G119" s="902"/>
      <c r="H119" s="914">
        <v>1</v>
      </c>
      <c r="I119" s="915">
        <v>6.26</v>
      </c>
      <c r="J119" s="900">
        <v>50</v>
      </c>
      <c r="K119" s="916">
        <v>5.3</v>
      </c>
      <c r="L119" s="914">
        <v>5</v>
      </c>
      <c r="M119" s="914">
        <v>45</v>
      </c>
      <c r="N119" s="917">
        <v>15</v>
      </c>
      <c r="O119" s="914" t="s">
        <v>5013</v>
      </c>
      <c r="P119" s="918" t="s">
        <v>5229</v>
      </c>
      <c r="Q119" s="919">
        <f t="shared" si="3"/>
        <v>0</v>
      </c>
      <c r="R119" s="953">
        <f t="shared" si="3"/>
        <v>0.96</v>
      </c>
      <c r="S119" s="919">
        <f t="shared" si="4"/>
        <v>1</v>
      </c>
      <c r="T119" s="953">
        <f t="shared" si="5"/>
        <v>6.26</v>
      </c>
      <c r="U119" s="962">
        <v>15</v>
      </c>
      <c r="V119" s="910">
        <v>50</v>
      </c>
      <c r="W119" s="910">
        <v>35</v>
      </c>
      <c r="X119" s="960">
        <v>3.3333333333333335</v>
      </c>
      <c r="Y119" s="958">
        <v>35</v>
      </c>
    </row>
    <row r="120" spans="1:25" ht="14.45" customHeight="1" x14ac:dyDescent="0.2">
      <c r="A120" s="923" t="s">
        <v>5230</v>
      </c>
      <c r="B120" s="906"/>
      <c r="C120" s="907"/>
      <c r="D120" s="908"/>
      <c r="E120" s="896">
        <v>1</v>
      </c>
      <c r="F120" s="897">
        <v>3.41</v>
      </c>
      <c r="G120" s="898">
        <v>43</v>
      </c>
      <c r="H120" s="892">
        <v>1</v>
      </c>
      <c r="I120" s="890">
        <v>2.5499999999999998</v>
      </c>
      <c r="J120" s="903">
        <v>32</v>
      </c>
      <c r="K120" s="893">
        <v>2.5499999999999998</v>
      </c>
      <c r="L120" s="892">
        <v>4</v>
      </c>
      <c r="M120" s="892">
        <v>36</v>
      </c>
      <c r="N120" s="894">
        <v>12</v>
      </c>
      <c r="O120" s="892" t="s">
        <v>5013</v>
      </c>
      <c r="P120" s="905" t="s">
        <v>5231</v>
      </c>
      <c r="Q120" s="895">
        <f t="shared" si="3"/>
        <v>1</v>
      </c>
      <c r="R120" s="952">
        <f t="shared" si="3"/>
        <v>2.5499999999999998</v>
      </c>
      <c r="S120" s="895">
        <f t="shared" si="4"/>
        <v>0</v>
      </c>
      <c r="T120" s="952">
        <f t="shared" si="5"/>
        <v>-0.86000000000000032</v>
      </c>
      <c r="U120" s="961">
        <v>12</v>
      </c>
      <c r="V120" s="906">
        <v>32</v>
      </c>
      <c r="W120" s="906">
        <v>20</v>
      </c>
      <c r="X120" s="959">
        <v>2.6666666666666665</v>
      </c>
      <c r="Y120" s="957">
        <v>20</v>
      </c>
    </row>
    <row r="121" spans="1:25" ht="14.45" customHeight="1" x14ac:dyDescent="0.2">
      <c r="A121" s="924" t="s">
        <v>5232</v>
      </c>
      <c r="B121" s="910">
        <v>1</v>
      </c>
      <c r="C121" s="911">
        <v>7.24</v>
      </c>
      <c r="D121" s="909">
        <v>64</v>
      </c>
      <c r="E121" s="912">
        <v>2</v>
      </c>
      <c r="F121" s="913">
        <v>8.4</v>
      </c>
      <c r="G121" s="899">
        <v>42</v>
      </c>
      <c r="H121" s="914"/>
      <c r="I121" s="915"/>
      <c r="J121" s="902"/>
      <c r="K121" s="916">
        <v>4.2</v>
      </c>
      <c r="L121" s="914">
        <v>5</v>
      </c>
      <c r="M121" s="914">
        <v>45</v>
      </c>
      <c r="N121" s="917">
        <v>15</v>
      </c>
      <c r="O121" s="914" t="s">
        <v>5013</v>
      </c>
      <c r="P121" s="918" t="s">
        <v>5233</v>
      </c>
      <c r="Q121" s="919">
        <f t="shared" si="3"/>
        <v>-1</v>
      </c>
      <c r="R121" s="953">
        <f t="shared" si="3"/>
        <v>-7.24</v>
      </c>
      <c r="S121" s="919">
        <f t="shared" si="4"/>
        <v>-2</v>
      </c>
      <c r="T121" s="953">
        <f t="shared" si="5"/>
        <v>-8.4</v>
      </c>
      <c r="U121" s="962" t="s">
        <v>329</v>
      </c>
      <c r="V121" s="910" t="s">
        <v>329</v>
      </c>
      <c r="W121" s="910" t="s">
        <v>329</v>
      </c>
      <c r="X121" s="960" t="s">
        <v>329</v>
      </c>
      <c r="Y121" s="958"/>
    </row>
    <row r="122" spans="1:25" ht="14.45" customHeight="1" x14ac:dyDescent="0.2">
      <c r="A122" s="923" t="s">
        <v>5234</v>
      </c>
      <c r="B122" s="906">
        <v>1</v>
      </c>
      <c r="C122" s="907">
        <v>1.91</v>
      </c>
      <c r="D122" s="908">
        <v>25</v>
      </c>
      <c r="E122" s="896"/>
      <c r="F122" s="897"/>
      <c r="G122" s="898"/>
      <c r="H122" s="892"/>
      <c r="I122" s="890"/>
      <c r="J122" s="891"/>
      <c r="K122" s="893">
        <v>0.66</v>
      </c>
      <c r="L122" s="892">
        <v>1</v>
      </c>
      <c r="M122" s="892">
        <v>12</v>
      </c>
      <c r="N122" s="894">
        <v>4</v>
      </c>
      <c r="O122" s="892" t="s">
        <v>5013</v>
      </c>
      <c r="P122" s="905" t="s">
        <v>5235</v>
      </c>
      <c r="Q122" s="895">
        <f t="shared" si="3"/>
        <v>-1</v>
      </c>
      <c r="R122" s="952">
        <f t="shared" si="3"/>
        <v>-1.91</v>
      </c>
      <c r="S122" s="895">
        <f t="shared" si="4"/>
        <v>0</v>
      </c>
      <c r="T122" s="952">
        <f t="shared" si="5"/>
        <v>0</v>
      </c>
      <c r="U122" s="961" t="s">
        <v>329</v>
      </c>
      <c r="V122" s="906" t="s">
        <v>329</v>
      </c>
      <c r="W122" s="906" t="s">
        <v>329</v>
      </c>
      <c r="X122" s="959" t="s">
        <v>329</v>
      </c>
      <c r="Y122" s="957"/>
    </row>
    <row r="123" spans="1:25" ht="14.45" customHeight="1" x14ac:dyDescent="0.2">
      <c r="A123" s="924" t="s">
        <v>5236</v>
      </c>
      <c r="B123" s="910"/>
      <c r="C123" s="911"/>
      <c r="D123" s="909"/>
      <c r="E123" s="912">
        <v>1</v>
      </c>
      <c r="F123" s="913">
        <v>1.78</v>
      </c>
      <c r="G123" s="899">
        <v>27</v>
      </c>
      <c r="H123" s="914"/>
      <c r="I123" s="915"/>
      <c r="J123" s="902"/>
      <c r="K123" s="916">
        <v>0.96</v>
      </c>
      <c r="L123" s="914">
        <v>2</v>
      </c>
      <c r="M123" s="914">
        <v>18</v>
      </c>
      <c r="N123" s="917">
        <v>6</v>
      </c>
      <c r="O123" s="914" t="s">
        <v>5013</v>
      </c>
      <c r="P123" s="918" t="s">
        <v>5235</v>
      </c>
      <c r="Q123" s="919">
        <f t="shared" si="3"/>
        <v>0</v>
      </c>
      <c r="R123" s="953">
        <f t="shared" si="3"/>
        <v>0</v>
      </c>
      <c r="S123" s="919">
        <f t="shared" si="4"/>
        <v>-1</v>
      </c>
      <c r="T123" s="953">
        <f t="shared" si="5"/>
        <v>-1.78</v>
      </c>
      <c r="U123" s="962" t="s">
        <v>329</v>
      </c>
      <c r="V123" s="910" t="s">
        <v>329</v>
      </c>
      <c r="W123" s="910" t="s">
        <v>329</v>
      </c>
      <c r="X123" s="960" t="s">
        <v>329</v>
      </c>
      <c r="Y123" s="958"/>
    </row>
    <row r="124" spans="1:25" ht="14.45" customHeight="1" x14ac:dyDescent="0.2">
      <c r="A124" s="923" t="s">
        <v>5237</v>
      </c>
      <c r="B124" s="906"/>
      <c r="C124" s="907"/>
      <c r="D124" s="908"/>
      <c r="E124" s="904"/>
      <c r="F124" s="890"/>
      <c r="G124" s="891"/>
      <c r="H124" s="896">
        <v>1</v>
      </c>
      <c r="I124" s="897">
        <v>2.21</v>
      </c>
      <c r="J124" s="903">
        <v>32</v>
      </c>
      <c r="K124" s="893">
        <v>1.72</v>
      </c>
      <c r="L124" s="892">
        <v>3</v>
      </c>
      <c r="M124" s="892">
        <v>27</v>
      </c>
      <c r="N124" s="894">
        <v>9</v>
      </c>
      <c r="O124" s="892" t="s">
        <v>5013</v>
      </c>
      <c r="P124" s="905" t="s">
        <v>5238</v>
      </c>
      <c r="Q124" s="895">
        <f t="shared" si="3"/>
        <v>1</v>
      </c>
      <c r="R124" s="952">
        <f t="shared" si="3"/>
        <v>2.21</v>
      </c>
      <c r="S124" s="895">
        <f t="shared" si="4"/>
        <v>1</v>
      </c>
      <c r="T124" s="952">
        <f t="shared" si="5"/>
        <v>2.21</v>
      </c>
      <c r="U124" s="961">
        <v>9</v>
      </c>
      <c r="V124" s="906">
        <v>32</v>
      </c>
      <c r="W124" s="906">
        <v>23</v>
      </c>
      <c r="X124" s="959">
        <v>3.5555555555555554</v>
      </c>
      <c r="Y124" s="957">
        <v>23</v>
      </c>
    </row>
    <row r="125" spans="1:25" ht="14.45" customHeight="1" x14ac:dyDescent="0.2">
      <c r="A125" s="924" t="s">
        <v>5239</v>
      </c>
      <c r="B125" s="910">
        <v>1</v>
      </c>
      <c r="C125" s="911">
        <v>4.7300000000000004</v>
      </c>
      <c r="D125" s="909">
        <v>51</v>
      </c>
      <c r="E125" s="922"/>
      <c r="F125" s="915"/>
      <c r="G125" s="902"/>
      <c r="H125" s="912"/>
      <c r="I125" s="913"/>
      <c r="J125" s="899"/>
      <c r="K125" s="916">
        <v>3.18</v>
      </c>
      <c r="L125" s="914">
        <v>4</v>
      </c>
      <c r="M125" s="914">
        <v>39</v>
      </c>
      <c r="N125" s="917">
        <v>13</v>
      </c>
      <c r="O125" s="914" t="s">
        <v>5013</v>
      </c>
      <c r="P125" s="918" t="s">
        <v>5238</v>
      </c>
      <c r="Q125" s="919">
        <f t="shared" si="3"/>
        <v>-1</v>
      </c>
      <c r="R125" s="953">
        <f t="shared" si="3"/>
        <v>-4.7300000000000004</v>
      </c>
      <c r="S125" s="919">
        <f t="shared" si="4"/>
        <v>0</v>
      </c>
      <c r="T125" s="953">
        <f t="shared" si="5"/>
        <v>0</v>
      </c>
      <c r="U125" s="962" t="s">
        <v>329</v>
      </c>
      <c r="V125" s="910" t="s">
        <v>329</v>
      </c>
      <c r="W125" s="910" t="s">
        <v>329</v>
      </c>
      <c r="X125" s="960" t="s">
        <v>329</v>
      </c>
      <c r="Y125" s="958"/>
    </row>
    <row r="126" spans="1:25" ht="14.45" customHeight="1" x14ac:dyDescent="0.2">
      <c r="A126" s="923" t="s">
        <v>5240</v>
      </c>
      <c r="B126" s="906"/>
      <c r="C126" s="907"/>
      <c r="D126" s="908"/>
      <c r="E126" s="896">
        <v>1</v>
      </c>
      <c r="F126" s="897">
        <v>1.34</v>
      </c>
      <c r="G126" s="898">
        <v>35</v>
      </c>
      <c r="H126" s="892"/>
      <c r="I126" s="890"/>
      <c r="J126" s="891"/>
      <c r="K126" s="893">
        <v>0.42</v>
      </c>
      <c r="L126" s="892">
        <v>2</v>
      </c>
      <c r="M126" s="892">
        <v>15</v>
      </c>
      <c r="N126" s="894">
        <v>5</v>
      </c>
      <c r="O126" s="892" t="s">
        <v>5013</v>
      </c>
      <c r="P126" s="905" t="s">
        <v>5241</v>
      </c>
      <c r="Q126" s="895">
        <f t="shared" si="3"/>
        <v>0</v>
      </c>
      <c r="R126" s="952">
        <f t="shared" si="3"/>
        <v>0</v>
      </c>
      <c r="S126" s="895">
        <f t="shared" si="4"/>
        <v>-1</v>
      </c>
      <c r="T126" s="952">
        <f t="shared" si="5"/>
        <v>-1.34</v>
      </c>
      <c r="U126" s="961" t="s">
        <v>329</v>
      </c>
      <c r="V126" s="906" t="s">
        <v>329</v>
      </c>
      <c r="W126" s="906" t="s">
        <v>329</v>
      </c>
      <c r="X126" s="959" t="s">
        <v>329</v>
      </c>
      <c r="Y126" s="957"/>
    </row>
    <row r="127" spans="1:25" ht="14.45" customHeight="1" x14ac:dyDescent="0.2">
      <c r="A127" s="924" t="s">
        <v>5242</v>
      </c>
      <c r="B127" s="910"/>
      <c r="C127" s="911"/>
      <c r="D127" s="909"/>
      <c r="E127" s="912">
        <v>2</v>
      </c>
      <c r="F127" s="913">
        <v>4</v>
      </c>
      <c r="G127" s="899">
        <v>44.5</v>
      </c>
      <c r="H127" s="914"/>
      <c r="I127" s="915"/>
      <c r="J127" s="902"/>
      <c r="K127" s="916">
        <v>0.76</v>
      </c>
      <c r="L127" s="914">
        <v>3</v>
      </c>
      <c r="M127" s="914">
        <v>27</v>
      </c>
      <c r="N127" s="917">
        <v>9</v>
      </c>
      <c r="O127" s="914" t="s">
        <v>5013</v>
      </c>
      <c r="P127" s="918" t="s">
        <v>5243</v>
      </c>
      <c r="Q127" s="919">
        <f t="shared" si="3"/>
        <v>0</v>
      </c>
      <c r="R127" s="953">
        <f t="shared" si="3"/>
        <v>0</v>
      </c>
      <c r="S127" s="919">
        <f t="shared" si="4"/>
        <v>-2</v>
      </c>
      <c r="T127" s="953">
        <f t="shared" si="5"/>
        <v>-4</v>
      </c>
      <c r="U127" s="962" t="s">
        <v>329</v>
      </c>
      <c r="V127" s="910" t="s">
        <v>329</v>
      </c>
      <c r="W127" s="910" t="s">
        <v>329</v>
      </c>
      <c r="X127" s="960" t="s">
        <v>329</v>
      </c>
      <c r="Y127" s="958"/>
    </row>
    <row r="128" spans="1:25" ht="14.45" customHeight="1" x14ac:dyDescent="0.2">
      <c r="A128" s="923" t="s">
        <v>5244</v>
      </c>
      <c r="B128" s="906"/>
      <c r="C128" s="907"/>
      <c r="D128" s="908"/>
      <c r="E128" s="904"/>
      <c r="F128" s="890"/>
      <c r="G128" s="891"/>
      <c r="H128" s="896">
        <v>2</v>
      </c>
      <c r="I128" s="897">
        <v>0.86</v>
      </c>
      <c r="J128" s="903">
        <v>10.5</v>
      </c>
      <c r="K128" s="893">
        <v>0.39</v>
      </c>
      <c r="L128" s="892">
        <v>2</v>
      </c>
      <c r="M128" s="892">
        <v>15</v>
      </c>
      <c r="N128" s="894">
        <v>5</v>
      </c>
      <c r="O128" s="892" t="s">
        <v>5013</v>
      </c>
      <c r="P128" s="905" t="s">
        <v>5245</v>
      </c>
      <c r="Q128" s="895">
        <f t="shared" si="3"/>
        <v>2</v>
      </c>
      <c r="R128" s="952">
        <f t="shared" si="3"/>
        <v>0.86</v>
      </c>
      <c r="S128" s="895">
        <f t="shared" si="4"/>
        <v>2</v>
      </c>
      <c r="T128" s="952">
        <f t="shared" si="5"/>
        <v>0.86</v>
      </c>
      <c r="U128" s="961">
        <v>10</v>
      </c>
      <c r="V128" s="906">
        <v>21</v>
      </c>
      <c r="W128" s="906">
        <v>11</v>
      </c>
      <c r="X128" s="959">
        <v>2.1</v>
      </c>
      <c r="Y128" s="957">
        <v>12</v>
      </c>
    </row>
    <row r="129" spans="1:25" ht="14.45" customHeight="1" x14ac:dyDescent="0.2">
      <c r="A129" s="924" t="s">
        <v>5246</v>
      </c>
      <c r="B129" s="910"/>
      <c r="C129" s="911"/>
      <c r="D129" s="909"/>
      <c r="E129" s="922"/>
      <c r="F129" s="915"/>
      <c r="G129" s="902"/>
      <c r="H129" s="912">
        <v>1</v>
      </c>
      <c r="I129" s="913">
        <v>0.88</v>
      </c>
      <c r="J129" s="900">
        <v>27</v>
      </c>
      <c r="K129" s="916">
        <v>0.59</v>
      </c>
      <c r="L129" s="914">
        <v>2</v>
      </c>
      <c r="M129" s="914">
        <v>21</v>
      </c>
      <c r="N129" s="917">
        <v>7</v>
      </c>
      <c r="O129" s="914" t="s">
        <v>5013</v>
      </c>
      <c r="P129" s="918" t="s">
        <v>5247</v>
      </c>
      <c r="Q129" s="919">
        <f t="shared" si="3"/>
        <v>1</v>
      </c>
      <c r="R129" s="953">
        <f t="shared" si="3"/>
        <v>0.88</v>
      </c>
      <c r="S129" s="919">
        <f t="shared" si="4"/>
        <v>1</v>
      </c>
      <c r="T129" s="953">
        <f t="shared" si="5"/>
        <v>0.88</v>
      </c>
      <c r="U129" s="962">
        <v>7</v>
      </c>
      <c r="V129" s="910">
        <v>27</v>
      </c>
      <c r="W129" s="910">
        <v>20</v>
      </c>
      <c r="X129" s="960">
        <v>3.8571428571428572</v>
      </c>
      <c r="Y129" s="958">
        <v>20</v>
      </c>
    </row>
    <row r="130" spans="1:25" ht="14.45" customHeight="1" x14ac:dyDescent="0.2">
      <c r="A130" s="924" t="s">
        <v>5248</v>
      </c>
      <c r="B130" s="910">
        <v>2</v>
      </c>
      <c r="C130" s="911">
        <v>9.09</v>
      </c>
      <c r="D130" s="909">
        <v>75</v>
      </c>
      <c r="E130" s="922">
        <v>1</v>
      </c>
      <c r="F130" s="915">
        <v>4.08</v>
      </c>
      <c r="G130" s="902">
        <v>56</v>
      </c>
      <c r="H130" s="912"/>
      <c r="I130" s="913"/>
      <c r="J130" s="899"/>
      <c r="K130" s="916">
        <v>1.1200000000000001</v>
      </c>
      <c r="L130" s="914">
        <v>3</v>
      </c>
      <c r="M130" s="914">
        <v>27</v>
      </c>
      <c r="N130" s="917">
        <v>9</v>
      </c>
      <c r="O130" s="914" t="s">
        <v>5013</v>
      </c>
      <c r="P130" s="918" t="s">
        <v>5249</v>
      </c>
      <c r="Q130" s="919">
        <f t="shared" si="3"/>
        <v>-2</v>
      </c>
      <c r="R130" s="953">
        <f t="shared" si="3"/>
        <v>-9.09</v>
      </c>
      <c r="S130" s="919">
        <f t="shared" si="4"/>
        <v>-1</v>
      </c>
      <c r="T130" s="953">
        <f t="shared" si="5"/>
        <v>-4.08</v>
      </c>
      <c r="U130" s="962" t="s">
        <v>329</v>
      </c>
      <c r="V130" s="910" t="s">
        <v>329</v>
      </c>
      <c r="W130" s="910" t="s">
        <v>329</v>
      </c>
      <c r="X130" s="960" t="s">
        <v>329</v>
      </c>
      <c r="Y130" s="958"/>
    </row>
    <row r="131" spans="1:25" ht="14.45" customHeight="1" x14ac:dyDescent="0.2">
      <c r="A131" s="923" t="s">
        <v>5250</v>
      </c>
      <c r="B131" s="887">
        <v>1</v>
      </c>
      <c r="C131" s="888">
        <v>1.04</v>
      </c>
      <c r="D131" s="889">
        <v>26</v>
      </c>
      <c r="E131" s="904"/>
      <c r="F131" s="890"/>
      <c r="G131" s="891"/>
      <c r="H131" s="892">
        <v>1</v>
      </c>
      <c r="I131" s="890">
        <v>0.76</v>
      </c>
      <c r="J131" s="903">
        <v>21</v>
      </c>
      <c r="K131" s="893">
        <v>0.6</v>
      </c>
      <c r="L131" s="892">
        <v>2</v>
      </c>
      <c r="M131" s="892">
        <v>18</v>
      </c>
      <c r="N131" s="894">
        <v>6</v>
      </c>
      <c r="O131" s="892" t="s">
        <v>5013</v>
      </c>
      <c r="P131" s="905" t="s">
        <v>5251</v>
      </c>
      <c r="Q131" s="895">
        <f t="shared" si="3"/>
        <v>0</v>
      </c>
      <c r="R131" s="952">
        <f t="shared" si="3"/>
        <v>-0.28000000000000003</v>
      </c>
      <c r="S131" s="895">
        <f t="shared" si="4"/>
        <v>1</v>
      </c>
      <c r="T131" s="952">
        <f t="shared" si="5"/>
        <v>0.76</v>
      </c>
      <c r="U131" s="961">
        <v>6</v>
      </c>
      <c r="V131" s="906">
        <v>21</v>
      </c>
      <c r="W131" s="906">
        <v>15</v>
      </c>
      <c r="X131" s="959">
        <v>3.5</v>
      </c>
      <c r="Y131" s="957">
        <v>15</v>
      </c>
    </row>
    <row r="132" spans="1:25" ht="14.45" customHeight="1" x14ac:dyDescent="0.2">
      <c r="A132" s="924" t="s">
        <v>5252</v>
      </c>
      <c r="B132" s="920">
        <v>1</v>
      </c>
      <c r="C132" s="921">
        <v>3.43</v>
      </c>
      <c r="D132" s="901">
        <v>56</v>
      </c>
      <c r="E132" s="922"/>
      <c r="F132" s="915"/>
      <c r="G132" s="902"/>
      <c r="H132" s="914"/>
      <c r="I132" s="915"/>
      <c r="J132" s="902"/>
      <c r="K132" s="916">
        <v>1.0900000000000001</v>
      </c>
      <c r="L132" s="914">
        <v>3</v>
      </c>
      <c r="M132" s="914">
        <v>24</v>
      </c>
      <c r="N132" s="917">
        <v>8</v>
      </c>
      <c r="O132" s="914" t="s">
        <v>5013</v>
      </c>
      <c r="P132" s="918" t="s">
        <v>5253</v>
      </c>
      <c r="Q132" s="919">
        <f t="shared" si="3"/>
        <v>-1</v>
      </c>
      <c r="R132" s="953">
        <f t="shared" si="3"/>
        <v>-3.43</v>
      </c>
      <c r="S132" s="919">
        <f t="shared" si="4"/>
        <v>0</v>
      </c>
      <c r="T132" s="953">
        <f t="shared" si="5"/>
        <v>0</v>
      </c>
      <c r="U132" s="962" t="s">
        <v>329</v>
      </c>
      <c r="V132" s="910" t="s">
        <v>329</v>
      </c>
      <c r="W132" s="910" t="s">
        <v>329</v>
      </c>
      <c r="X132" s="960" t="s">
        <v>329</v>
      </c>
      <c r="Y132" s="958"/>
    </row>
    <row r="133" spans="1:25" ht="14.45" customHeight="1" x14ac:dyDescent="0.2">
      <c r="A133" s="923" t="s">
        <v>5254</v>
      </c>
      <c r="B133" s="887"/>
      <c r="C133" s="888"/>
      <c r="D133" s="889"/>
      <c r="E133" s="904">
        <v>1</v>
      </c>
      <c r="F133" s="890">
        <v>1.56</v>
      </c>
      <c r="G133" s="891">
        <v>42</v>
      </c>
      <c r="H133" s="892">
        <v>1</v>
      </c>
      <c r="I133" s="890">
        <v>1.46</v>
      </c>
      <c r="J133" s="903">
        <v>35</v>
      </c>
      <c r="K133" s="893">
        <v>0.57999999999999996</v>
      </c>
      <c r="L133" s="892">
        <v>2</v>
      </c>
      <c r="M133" s="892">
        <v>21</v>
      </c>
      <c r="N133" s="894">
        <v>7</v>
      </c>
      <c r="O133" s="892" t="s">
        <v>5013</v>
      </c>
      <c r="P133" s="905" t="s">
        <v>5255</v>
      </c>
      <c r="Q133" s="895">
        <f t="shared" si="3"/>
        <v>1</v>
      </c>
      <c r="R133" s="952">
        <f t="shared" si="3"/>
        <v>1.46</v>
      </c>
      <c r="S133" s="895">
        <f t="shared" si="4"/>
        <v>0</v>
      </c>
      <c r="T133" s="952">
        <f t="shared" si="5"/>
        <v>-0.10000000000000009</v>
      </c>
      <c r="U133" s="961">
        <v>7</v>
      </c>
      <c r="V133" s="906">
        <v>35</v>
      </c>
      <c r="W133" s="906">
        <v>28</v>
      </c>
      <c r="X133" s="959">
        <v>5</v>
      </c>
      <c r="Y133" s="957">
        <v>28</v>
      </c>
    </row>
    <row r="134" spans="1:25" ht="14.45" customHeight="1" x14ac:dyDescent="0.2">
      <c r="A134" s="924" t="s">
        <v>5256</v>
      </c>
      <c r="B134" s="920">
        <v>2</v>
      </c>
      <c r="C134" s="921">
        <v>1.87</v>
      </c>
      <c r="D134" s="901">
        <v>23</v>
      </c>
      <c r="E134" s="922"/>
      <c r="F134" s="915"/>
      <c r="G134" s="902"/>
      <c r="H134" s="914"/>
      <c r="I134" s="915"/>
      <c r="J134" s="902"/>
      <c r="K134" s="916">
        <v>0.8</v>
      </c>
      <c r="L134" s="914">
        <v>3</v>
      </c>
      <c r="M134" s="914">
        <v>24</v>
      </c>
      <c r="N134" s="917">
        <v>8</v>
      </c>
      <c r="O134" s="914" t="s">
        <v>5013</v>
      </c>
      <c r="P134" s="918" t="s">
        <v>5255</v>
      </c>
      <c r="Q134" s="919">
        <f t="shared" ref="Q134:R197" si="6">H134-B134</f>
        <v>-2</v>
      </c>
      <c r="R134" s="953">
        <f t="shared" si="6"/>
        <v>-1.87</v>
      </c>
      <c r="S134" s="919">
        <f t="shared" ref="S134:S197" si="7">H134-E134</f>
        <v>0</v>
      </c>
      <c r="T134" s="953">
        <f t="shared" ref="T134:T197" si="8">I134-F134</f>
        <v>0</v>
      </c>
      <c r="U134" s="962" t="s">
        <v>329</v>
      </c>
      <c r="V134" s="910" t="s">
        <v>329</v>
      </c>
      <c r="W134" s="910" t="s">
        <v>329</v>
      </c>
      <c r="X134" s="960" t="s">
        <v>329</v>
      </c>
      <c r="Y134" s="958"/>
    </row>
    <row r="135" spans="1:25" ht="14.45" customHeight="1" x14ac:dyDescent="0.2">
      <c r="A135" s="923" t="s">
        <v>5257</v>
      </c>
      <c r="B135" s="887">
        <v>1</v>
      </c>
      <c r="C135" s="888">
        <v>0.78</v>
      </c>
      <c r="D135" s="889">
        <v>24</v>
      </c>
      <c r="E135" s="904"/>
      <c r="F135" s="890"/>
      <c r="G135" s="891"/>
      <c r="H135" s="892"/>
      <c r="I135" s="890"/>
      <c r="J135" s="891"/>
      <c r="K135" s="893">
        <v>0.28000000000000003</v>
      </c>
      <c r="L135" s="892">
        <v>1</v>
      </c>
      <c r="M135" s="892">
        <v>12</v>
      </c>
      <c r="N135" s="894">
        <v>4</v>
      </c>
      <c r="O135" s="892" t="s">
        <v>5013</v>
      </c>
      <c r="P135" s="905" t="s">
        <v>5258</v>
      </c>
      <c r="Q135" s="895">
        <f t="shared" si="6"/>
        <v>-1</v>
      </c>
      <c r="R135" s="952">
        <f t="shared" si="6"/>
        <v>-0.78</v>
      </c>
      <c r="S135" s="895">
        <f t="shared" si="7"/>
        <v>0</v>
      </c>
      <c r="T135" s="952">
        <f t="shared" si="8"/>
        <v>0</v>
      </c>
      <c r="U135" s="961" t="s">
        <v>329</v>
      </c>
      <c r="V135" s="906" t="s">
        <v>329</v>
      </c>
      <c r="W135" s="906" t="s">
        <v>329</v>
      </c>
      <c r="X135" s="959" t="s">
        <v>329</v>
      </c>
      <c r="Y135" s="957"/>
    </row>
    <row r="136" spans="1:25" ht="14.45" customHeight="1" x14ac:dyDescent="0.2">
      <c r="A136" s="923" t="s">
        <v>5259</v>
      </c>
      <c r="B136" s="887">
        <v>2</v>
      </c>
      <c r="C136" s="888">
        <v>3.05</v>
      </c>
      <c r="D136" s="889">
        <v>30</v>
      </c>
      <c r="E136" s="904">
        <v>1</v>
      </c>
      <c r="F136" s="890">
        <v>0.34</v>
      </c>
      <c r="G136" s="891">
        <v>3</v>
      </c>
      <c r="H136" s="892"/>
      <c r="I136" s="890"/>
      <c r="J136" s="891"/>
      <c r="K136" s="893">
        <v>0.31</v>
      </c>
      <c r="L136" s="892">
        <v>1</v>
      </c>
      <c r="M136" s="892">
        <v>12</v>
      </c>
      <c r="N136" s="894">
        <v>4</v>
      </c>
      <c r="O136" s="892" t="s">
        <v>5013</v>
      </c>
      <c r="P136" s="905" t="s">
        <v>5260</v>
      </c>
      <c r="Q136" s="895">
        <f t="shared" si="6"/>
        <v>-2</v>
      </c>
      <c r="R136" s="952">
        <f t="shared" si="6"/>
        <v>-3.05</v>
      </c>
      <c r="S136" s="895">
        <f t="shared" si="7"/>
        <v>-1</v>
      </c>
      <c r="T136" s="952">
        <f t="shared" si="8"/>
        <v>-0.34</v>
      </c>
      <c r="U136" s="961" t="s">
        <v>329</v>
      </c>
      <c r="V136" s="906" t="s">
        <v>329</v>
      </c>
      <c r="W136" s="906" t="s">
        <v>329</v>
      </c>
      <c r="X136" s="959" t="s">
        <v>329</v>
      </c>
      <c r="Y136" s="957"/>
    </row>
    <row r="137" spans="1:25" ht="14.45" customHeight="1" x14ac:dyDescent="0.2">
      <c r="A137" s="924" t="s">
        <v>5261</v>
      </c>
      <c r="B137" s="920">
        <v>3</v>
      </c>
      <c r="C137" s="921">
        <v>4.71</v>
      </c>
      <c r="D137" s="901">
        <v>33.299999999999997</v>
      </c>
      <c r="E137" s="922">
        <v>2</v>
      </c>
      <c r="F137" s="915">
        <v>0.92</v>
      </c>
      <c r="G137" s="902">
        <v>6</v>
      </c>
      <c r="H137" s="914">
        <v>1</v>
      </c>
      <c r="I137" s="915">
        <v>1.78</v>
      </c>
      <c r="J137" s="900">
        <v>30</v>
      </c>
      <c r="K137" s="916">
        <v>0.46</v>
      </c>
      <c r="L137" s="914">
        <v>2</v>
      </c>
      <c r="M137" s="914">
        <v>15</v>
      </c>
      <c r="N137" s="917">
        <v>5</v>
      </c>
      <c r="O137" s="914" t="s">
        <v>5013</v>
      </c>
      <c r="P137" s="918" t="s">
        <v>5262</v>
      </c>
      <c r="Q137" s="919">
        <f t="shared" si="6"/>
        <v>-2</v>
      </c>
      <c r="R137" s="953">
        <f t="shared" si="6"/>
        <v>-2.9299999999999997</v>
      </c>
      <c r="S137" s="919">
        <f t="shared" si="7"/>
        <v>-1</v>
      </c>
      <c r="T137" s="953">
        <f t="shared" si="8"/>
        <v>0.86</v>
      </c>
      <c r="U137" s="962">
        <v>5</v>
      </c>
      <c r="V137" s="910">
        <v>30</v>
      </c>
      <c r="W137" s="910">
        <v>25</v>
      </c>
      <c r="X137" s="960">
        <v>6</v>
      </c>
      <c r="Y137" s="958">
        <v>25</v>
      </c>
    </row>
    <row r="138" spans="1:25" ht="14.45" customHeight="1" x14ac:dyDescent="0.2">
      <c r="A138" s="924" t="s">
        <v>5263</v>
      </c>
      <c r="B138" s="920">
        <v>4</v>
      </c>
      <c r="C138" s="921">
        <v>9.93</v>
      </c>
      <c r="D138" s="901">
        <v>51.8</v>
      </c>
      <c r="E138" s="922"/>
      <c r="F138" s="915"/>
      <c r="G138" s="902"/>
      <c r="H138" s="914"/>
      <c r="I138" s="915"/>
      <c r="J138" s="902"/>
      <c r="K138" s="916">
        <v>0.86</v>
      </c>
      <c r="L138" s="914">
        <v>3</v>
      </c>
      <c r="M138" s="914">
        <v>27</v>
      </c>
      <c r="N138" s="917">
        <v>9</v>
      </c>
      <c r="O138" s="914" t="s">
        <v>5013</v>
      </c>
      <c r="P138" s="918" t="s">
        <v>5264</v>
      </c>
      <c r="Q138" s="919">
        <f t="shared" si="6"/>
        <v>-4</v>
      </c>
      <c r="R138" s="953">
        <f t="shared" si="6"/>
        <v>-9.93</v>
      </c>
      <c r="S138" s="919">
        <f t="shared" si="7"/>
        <v>0</v>
      </c>
      <c r="T138" s="953">
        <f t="shared" si="8"/>
        <v>0</v>
      </c>
      <c r="U138" s="962" t="s">
        <v>329</v>
      </c>
      <c r="V138" s="910" t="s">
        <v>329</v>
      </c>
      <c r="W138" s="910" t="s">
        <v>329</v>
      </c>
      <c r="X138" s="960" t="s">
        <v>329</v>
      </c>
      <c r="Y138" s="958"/>
    </row>
    <row r="139" spans="1:25" ht="14.45" customHeight="1" x14ac:dyDescent="0.2">
      <c r="A139" s="923" t="s">
        <v>5265</v>
      </c>
      <c r="B139" s="887">
        <v>1</v>
      </c>
      <c r="C139" s="888">
        <v>1.64</v>
      </c>
      <c r="D139" s="889">
        <v>28</v>
      </c>
      <c r="E139" s="904"/>
      <c r="F139" s="890"/>
      <c r="G139" s="891"/>
      <c r="H139" s="892"/>
      <c r="I139" s="890"/>
      <c r="J139" s="891"/>
      <c r="K139" s="893">
        <v>1.52</v>
      </c>
      <c r="L139" s="892">
        <v>3</v>
      </c>
      <c r="M139" s="892">
        <v>27</v>
      </c>
      <c r="N139" s="894">
        <v>9</v>
      </c>
      <c r="O139" s="892" t="s">
        <v>5013</v>
      </c>
      <c r="P139" s="905" t="s">
        <v>5266</v>
      </c>
      <c r="Q139" s="895">
        <f t="shared" si="6"/>
        <v>-1</v>
      </c>
      <c r="R139" s="952">
        <f t="shared" si="6"/>
        <v>-1.64</v>
      </c>
      <c r="S139" s="895">
        <f t="shared" si="7"/>
        <v>0</v>
      </c>
      <c r="T139" s="952">
        <f t="shared" si="8"/>
        <v>0</v>
      </c>
      <c r="U139" s="961" t="s">
        <v>329</v>
      </c>
      <c r="V139" s="906" t="s">
        <v>329</v>
      </c>
      <c r="W139" s="906" t="s">
        <v>329</v>
      </c>
      <c r="X139" s="959" t="s">
        <v>329</v>
      </c>
      <c r="Y139" s="957"/>
    </row>
    <row r="140" spans="1:25" ht="14.45" customHeight="1" x14ac:dyDescent="0.2">
      <c r="A140" s="923" t="s">
        <v>5267</v>
      </c>
      <c r="B140" s="906"/>
      <c r="C140" s="907"/>
      <c r="D140" s="908"/>
      <c r="E140" s="904"/>
      <c r="F140" s="890"/>
      <c r="G140" s="891"/>
      <c r="H140" s="896">
        <v>1</v>
      </c>
      <c r="I140" s="897">
        <v>3.77</v>
      </c>
      <c r="J140" s="898">
        <v>12</v>
      </c>
      <c r="K140" s="893">
        <v>3.77</v>
      </c>
      <c r="L140" s="892">
        <v>6</v>
      </c>
      <c r="M140" s="892">
        <v>54</v>
      </c>
      <c r="N140" s="894">
        <v>18</v>
      </c>
      <c r="O140" s="892" t="s">
        <v>5013</v>
      </c>
      <c r="P140" s="905" t="s">
        <v>5268</v>
      </c>
      <c r="Q140" s="895">
        <f t="shared" si="6"/>
        <v>1</v>
      </c>
      <c r="R140" s="952">
        <f t="shared" si="6"/>
        <v>3.77</v>
      </c>
      <c r="S140" s="895">
        <f t="shared" si="7"/>
        <v>1</v>
      </c>
      <c r="T140" s="952">
        <f t="shared" si="8"/>
        <v>3.77</v>
      </c>
      <c r="U140" s="961">
        <v>18</v>
      </c>
      <c r="V140" s="906">
        <v>12</v>
      </c>
      <c r="W140" s="906">
        <v>-6</v>
      </c>
      <c r="X140" s="959">
        <v>0.66666666666666663</v>
      </c>
      <c r="Y140" s="957"/>
    </row>
    <row r="141" spans="1:25" ht="14.45" customHeight="1" x14ac:dyDescent="0.2">
      <c r="A141" s="923" t="s">
        <v>5269</v>
      </c>
      <c r="B141" s="906"/>
      <c r="C141" s="907"/>
      <c r="D141" s="908"/>
      <c r="E141" s="896">
        <v>1</v>
      </c>
      <c r="F141" s="897">
        <v>0.71</v>
      </c>
      <c r="G141" s="898">
        <v>21</v>
      </c>
      <c r="H141" s="892"/>
      <c r="I141" s="890"/>
      <c r="J141" s="891"/>
      <c r="K141" s="893">
        <v>0.61</v>
      </c>
      <c r="L141" s="892">
        <v>3</v>
      </c>
      <c r="M141" s="892">
        <v>24</v>
      </c>
      <c r="N141" s="894">
        <v>8</v>
      </c>
      <c r="O141" s="892" t="s">
        <v>5013</v>
      </c>
      <c r="P141" s="905" t="s">
        <v>5270</v>
      </c>
      <c r="Q141" s="895">
        <f t="shared" si="6"/>
        <v>0</v>
      </c>
      <c r="R141" s="952">
        <f t="shared" si="6"/>
        <v>0</v>
      </c>
      <c r="S141" s="895">
        <f t="shared" si="7"/>
        <v>-1</v>
      </c>
      <c r="T141" s="952">
        <f t="shared" si="8"/>
        <v>-0.71</v>
      </c>
      <c r="U141" s="961" t="s">
        <v>329</v>
      </c>
      <c r="V141" s="906" t="s">
        <v>329</v>
      </c>
      <c r="W141" s="906" t="s">
        <v>329</v>
      </c>
      <c r="X141" s="959" t="s">
        <v>329</v>
      </c>
      <c r="Y141" s="957"/>
    </row>
    <row r="142" spans="1:25" ht="14.45" customHeight="1" x14ac:dyDescent="0.2">
      <c r="A142" s="923" t="s">
        <v>5271</v>
      </c>
      <c r="B142" s="906">
        <v>1</v>
      </c>
      <c r="C142" s="907">
        <v>2.44</v>
      </c>
      <c r="D142" s="908">
        <v>37</v>
      </c>
      <c r="E142" s="904"/>
      <c r="F142" s="890"/>
      <c r="G142" s="891"/>
      <c r="H142" s="896">
        <v>2</v>
      </c>
      <c r="I142" s="897">
        <v>2.4300000000000002</v>
      </c>
      <c r="J142" s="903">
        <v>34</v>
      </c>
      <c r="K142" s="893">
        <v>0.61</v>
      </c>
      <c r="L142" s="892">
        <v>2</v>
      </c>
      <c r="M142" s="892">
        <v>21</v>
      </c>
      <c r="N142" s="894">
        <v>7</v>
      </c>
      <c r="O142" s="892" t="s">
        <v>5013</v>
      </c>
      <c r="P142" s="905" t="s">
        <v>5272</v>
      </c>
      <c r="Q142" s="895">
        <f t="shared" si="6"/>
        <v>1</v>
      </c>
      <c r="R142" s="952">
        <f t="shared" si="6"/>
        <v>-9.9999999999997868E-3</v>
      </c>
      <c r="S142" s="895">
        <f t="shared" si="7"/>
        <v>2</v>
      </c>
      <c r="T142" s="952">
        <f t="shared" si="8"/>
        <v>2.4300000000000002</v>
      </c>
      <c r="U142" s="961">
        <v>14</v>
      </c>
      <c r="V142" s="906">
        <v>68</v>
      </c>
      <c r="W142" s="906">
        <v>54</v>
      </c>
      <c r="X142" s="959">
        <v>4.8571428571428568</v>
      </c>
      <c r="Y142" s="957">
        <v>54</v>
      </c>
    </row>
    <row r="143" spans="1:25" ht="14.45" customHeight="1" x14ac:dyDescent="0.2">
      <c r="A143" s="924" t="s">
        <v>5273</v>
      </c>
      <c r="B143" s="910">
        <v>1</v>
      </c>
      <c r="C143" s="911">
        <v>1.1599999999999999</v>
      </c>
      <c r="D143" s="909">
        <v>24</v>
      </c>
      <c r="E143" s="922">
        <v>1</v>
      </c>
      <c r="F143" s="915">
        <v>3.18</v>
      </c>
      <c r="G143" s="902">
        <v>53</v>
      </c>
      <c r="H143" s="912">
        <v>2</v>
      </c>
      <c r="I143" s="913">
        <v>3.55</v>
      </c>
      <c r="J143" s="900">
        <v>43</v>
      </c>
      <c r="K143" s="916">
        <v>0.82</v>
      </c>
      <c r="L143" s="914">
        <v>3</v>
      </c>
      <c r="M143" s="914">
        <v>27</v>
      </c>
      <c r="N143" s="917">
        <v>9</v>
      </c>
      <c r="O143" s="914" t="s">
        <v>5013</v>
      </c>
      <c r="P143" s="918" t="s">
        <v>5274</v>
      </c>
      <c r="Q143" s="919">
        <f t="shared" si="6"/>
        <v>1</v>
      </c>
      <c r="R143" s="953">
        <f t="shared" si="6"/>
        <v>2.3899999999999997</v>
      </c>
      <c r="S143" s="919">
        <f t="shared" si="7"/>
        <v>1</v>
      </c>
      <c r="T143" s="953">
        <f t="shared" si="8"/>
        <v>0.36999999999999966</v>
      </c>
      <c r="U143" s="962">
        <v>18</v>
      </c>
      <c r="V143" s="910">
        <v>86</v>
      </c>
      <c r="W143" s="910">
        <v>68</v>
      </c>
      <c r="X143" s="960">
        <v>4.7777777777777777</v>
      </c>
      <c r="Y143" s="958">
        <v>68</v>
      </c>
    </row>
    <row r="144" spans="1:25" ht="14.45" customHeight="1" x14ac:dyDescent="0.2">
      <c r="A144" s="923" t="s">
        <v>5275</v>
      </c>
      <c r="B144" s="906">
        <v>1</v>
      </c>
      <c r="C144" s="907">
        <v>0.74</v>
      </c>
      <c r="D144" s="908">
        <v>20</v>
      </c>
      <c r="E144" s="904">
        <v>1</v>
      </c>
      <c r="F144" s="890">
        <v>1.19</v>
      </c>
      <c r="G144" s="891">
        <v>32</v>
      </c>
      <c r="H144" s="896"/>
      <c r="I144" s="897"/>
      <c r="J144" s="898"/>
      <c r="K144" s="893">
        <v>0.63</v>
      </c>
      <c r="L144" s="892">
        <v>2</v>
      </c>
      <c r="M144" s="892">
        <v>21</v>
      </c>
      <c r="N144" s="894">
        <v>7</v>
      </c>
      <c r="O144" s="892" t="s">
        <v>5013</v>
      </c>
      <c r="P144" s="905" t="s">
        <v>5276</v>
      </c>
      <c r="Q144" s="895">
        <f t="shared" si="6"/>
        <v>-1</v>
      </c>
      <c r="R144" s="952">
        <f t="shared" si="6"/>
        <v>-0.74</v>
      </c>
      <c r="S144" s="895">
        <f t="shared" si="7"/>
        <v>-1</v>
      </c>
      <c r="T144" s="952">
        <f t="shared" si="8"/>
        <v>-1.19</v>
      </c>
      <c r="U144" s="961" t="s">
        <v>329</v>
      </c>
      <c r="V144" s="906" t="s">
        <v>329</v>
      </c>
      <c r="W144" s="906" t="s">
        <v>329</v>
      </c>
      <c r="X144" s="959" t="s">
        <v>329</v>
      </c>
      <c r="Y144" s="957"/>
    </row>
    <row r="145" spans="1:25" ht="14.45" customHeight="1" x14ac:dyDescent="0.2">
      <c r="A145" s="924" t="s">
        <v>5277</v>
      </c>
      <c r="B145" s="910"/>
      <c r="C145" s="911"/>
      <c r="D145" s="909"/>
      <c r="E145" s="922"/>
      <c r="F145" s="915"/>
      <c r="G145" s="902"/>
      <c r="H145" s="912">
        <v>1</v>
      </c>
      <c r="I145" s="913">
        <v>0.89</v>
      </c>
      <c r="J145" s="900">
        <v>26</v>
      </c>
      <c r="K145" s="916">
        <v>0.89</v>
      </c>
      <c r="L145" s="914">
        <v>3</v>
      </c>
      <c r="M145" s="914">
        <v>27</v>
      </c>
      <c r="N145" s="917">
        <v>9</v>
      </c>
      <c r="O145" s="914" t="s">
        <v>5013</v>
      </c>
      <c r="P145" s="918" t="s">
        <v>5278</v>
      </c>
      <c r="Q145" s="919">
        <f t="shared" si="6"/>
        <v>1</v>
      </c>
      <c r="R145" s="953">
        <f t="shared" si="6"/>
        <v>0.89</v>
      </c>
      <c r="S145" s="919">
        <f t="shared" si="7"/>
        <v>1</v>
      </c>
      <c r="T145" s="953">
        <f t="shared" si="8"/>
        <v>0.89</v>
      </c>
      <c r="U145" s="962">
        <v>9</v>
      </c>
      <c r="V145" s="910">
        <v>26</v>
      </c>
      <c r="W145" s="910">
        <v>17</v>
      </c>
      <c r="X145" s="960">
        <v>2.8888888888888888</v>
      </c>
      <c r="Y145" s="958">
        <v>17</v>
      </c>
    </row>
    <row r="146" spans="1:25" ht="14.45" customHeight="1" x14ac:dyDescent="0.2">
      <c r="A146" s="923" t="s">
        <v>5279</v>
      </c>
      <c r="B146" s="906"/>
      <c r="C146" s="907"/>
      <c r="D146" s="908"/>
      <c r="E146" s="904"/>
      <c r="F146" s="890"/>
      <c r="G146" s="891"/>
      <c r="H146" s="896">
        <v>1</v>
      </c>
      <c r="I146" s="897">
        <v>0.65</v>
      </c>
      <c r="J146" s="903">
        <v>17</v>
      </c>
      <c r="K146" s="893">
        <v>0.65</v>
      </c>
      <c r="L146" s="892">
        <v>3</v>
      </c>
      <c r="M146" s="892">
        <v>24</v>
      </c>
      <c r="N146" s="894">
        <v>8</v>
      </c>
      <c r="O146" s="892" t="s">
        <v>5013</v>
      </c>
      <c r="P146" s="905" t="s">
        <v>5280</v>
      </c>
      <c r="Q146" s="895">
        <f t="shared" si="6"/>
        <v>1</v>
      </c>
      <c r="R146" s="952">
        <f t="shared" si="6"/>
        <v>0.65</v>
      </c>
      <c r="S146" s="895">
        <f t="shared" si="7"/>
        <v>1</v>
      </c>
      <c r="T146" s="952">
        <f t="shared" si="8"/>
        <v>0.65</v>
      </c>
      <c r="U146" s="961">
        <v>8</v>
      </c>
      <c r="V146" s="906">
        <v>17</v>
      </c>
      <c r="W146" s="906">
        <v>9</v>
      </c>
      <c r="X146" s="959">
        <v>2.125</v>
      </c>
      <c r="Y146" s="957">
        <v>9</v>
      </c>
    </row>
    <row r="147" spans="1:25" ht="14.45" customHeight="1" x14ac:dyDescent="0.2">
      <c r="A147" s="923" t="s">
        <v>5281</v>
      </c>
      <c r="B147" s="887">
        <v>1</v>
      </c>
      <c r="C147" s="888">
        <v>1.56</v>
      </c>
      <c r="D147" s="889">
        <v>37</v>
      </c>
      <c r="E147" s="904">
        <v>1</v>
      </c>
      <c r="F147" s="890">
        <v>1.55</v>
      </c>
      <c r="G147" s="891">
        <v>24</v>
      </c>
      <c r="H147" s="892"/>
      <c r="I147" s="890"/>
      <c r="J147" s="891"/>
      <c r="K147" s="893">
        <v>0.47</v>
      </c>
      <c r="L147" s="892">
        <v>2</v>
      </c>
      <c r="M147" s="892">
        <v>15</v>
      </c>
      <c r="N147" s="894">
        <v>5</v>
      </c>
      <c r="O147" s="892" t="s">
        <v>5013</v>
      </c>
      <c r="P147" s="905" t="s">
        <v>5282</v>
      </c>
      <c r="Q147" s="895">
        <f t="shared" si="6"/>
        <v>-1</v>
      </c>
      <c r="R147" s="952">
        <f t="shared" si="6"/>
        <v>-1.56</v>
      </c>
      <c r="S147" s="895">
        <f t="shared" si="7"/>
        <v>-1</v>
      </c>
      <c r="T147" s="952">
        <f t="shared" si="8"/>
        <v>-1.55</v>
      </c>
      <c r="U147" s="961" t="s">
        <v>329</v>
      </c>
      <c r="V147" s="906" t="s">
        <v>329</v>
      </c>
      <c r="W147" s="906" t="s">
        <v>329</v>
      </c>
      <c r="X147" s="959" t="s">
        <v>329</v>
      </c>
      <c r="Y147" s="957"/>
    </row>
    <row r="148" spans="1:25" ht="14.45" customHeight="1" x14ac:dyDescent="0.2">
      <c r="A148" s="924" t="s">
        <v>5283</v>
      </c>
      <c r="B148" s="920">
        <v>2</v>
      </c>
      <c r="C148" s="921">
        <v>1.94</v>
      </c>
      <c r="D148" s="901">
        <v>26.5</v>
      </c>
      <c r="E148" s="922">
        <v>3</v>
      </c>
      <c r="F148" s="915">
        <v>5.93</v>
      </c>
      <c r="G148" s="902">
        <v>33.700000000000003</v>
      </c>
      <c r="H148" s="914">
        <v>3</v>
      </c>
      <c r="I148" s="915">
        <v>3.32</v>
      </c>
      <c r="J148" s="900">
        <v>27.7</v>
      </c>
      <c r="K148" s="916">
        <v>0.66</v>
      </c>
      <c r="L148" s="914">
        <v>3</v>
      </c>
      <c r="M148" s="914">
        <v>24</v>
      </c>
      <c r="N148" s="917">
        <v>8</v>
      </c>
      <c r="O148" s="914" t="s">
        <v>5013</v>
      </c>
      <c r="P148" s="918" t="s">
        <v>5284</v>
      </c>
      <c r="Q148" s="919">
        <f t="shared" si="6"/>
        <v>1</v>
      </c>
      <c r="R148" s="953">
        <f t="shared" si="6"/>
        <v>1.38</v>
      </c>
      <c r="S148" s="919">
        <f t="shared" si="7"/>
        <v>0</v>
      </c>
      <c r="T148" s="953">
        <f t="shared" si="8"/>
        <v>-2.61</v>
      </c>
      <c r="U148" s="962">
        <v>24</v>
      </c>
      <c r="V148" s="910">
        <v>83.1</v>
      </c>
      <c r="W148" s="910">
        <v>59.099999999999994</v>
      </c>
      <c r="X148" s="960">
        <v>3.4624999999999999</v>
      </c>
      <c r="Y148" s="958">
        <v>59</v>
      </c>
    </row>
    <row r="149" spans="1:25" ht="14.45" customHeight="1" x14ac:dyDescent="0.2">
      <c r="A149" s="924" t="s">
        <v>5285</v>
      </c>
      <c r="B149" s="920">
        <v>6</v>
      </c>
      <c r="C149" s="921">
        <v>9.59</v>
      </c>
      <c r="D149" s="901">
        <v>36</v>
      </c>
      <c r="E149" s="922">
        <v>1</v>
      </c>
      <c r="F149" s="915">
        <v>1.1200000000000001</v>
      </c>
      <c r="G149" s="902">
        <v>9</v>
      </c>
      <c r="H149" s="914">
        <v>1</v>
      </c>
      <c r="I149" s="915">
        <v>1.07</v>
      </c>
      <c r="J149" s="900">
        <v>24</v>
      </c>
      <c r="K149" s="916">
        <v>1.07</v>
      </c>
      <c r="L149" s="914">
        <v>3</v>
      </c>
      <c r="M149" s="914">
        <v>30</v>
      </c>
      <c r="N149" s="917">
        <v>10</v>
      </c>
      <c r="O149" s="914" t="s">
        <v>5013</v>
      </c>
      <c r="P149" s="918" t="s">
        <v>5286</v>
      </c>
      <c r="Q149" s="919">
        <f t="shared" si="6"/>
        <v>-5</v>
      </c>
      <c r="R149" s="953">
        <f t="shared" si="6"/>
        <v>-8.52</v>
      </c>
      <c r="S149" s="919">
        <f t="shared" si="7"/>
        <v>0</v>
      </c>
      <c r="T149" s="953">
        <f t="shared" si="8"/>
        <v>-5.0000000000000044E-2</v>
      </c>
      <c r="U149" s="962">
        <v>10</v>
      </c>
      <c r="V149" s="910">
        <v>24</v>
      </c>
      <c r="W149" s="910">
        <v>14</v>
      </c>
      <c r="X149" s="960">
        <v>2.4</v>
      </c>
      <c r="Y149" s="958">
        <v>14</v>
      </c>
    </row>
    <row r="150" spans="1:25" ht="14.45" customHeight="1" x14ac:dyDescent="0.2">
      <c r="A150" s="923" t="s">
        <v>5287</v>
      </c>
      <c r="B150" s="906"/>
      <c r="C150" s="907"/>
      <c r="D150" s="908"/>
      <c r="E150" s="904"/>
      <c r="F150" s="890"/>
      <c r="G150" s="891"/>
      <c r="H150" s="896">
        <v>1</v>
      </c>
      <c r="I150" s="897">
        <v>6.91</v>
      </c>
      <c r="J150" s="903">
        <v>37</v>
      </c>
      <c r="K150" s="893">
        <v>4.99</v>
      </c>
      <c r="L150" s="892">
        <v>3</v>
      </c>
      <c r="M150" s="892">
        <v>27</v>
      </c>
      <c r="N150" s="894">
        <v>9</v>
      </c>
      <c r="O150" s="892" t="s">
        <v>5013</v>
      </c>
      <c r="P150" s="905" t="s">
        <v>5288</v>
      </c>
      <c r="Q150" s="895">
        <f t="shared" si="6"/>
        <v>1</v>
      </c>
      <c r="R150" s="952">
        <f t="shared" si="6"/>
        <v>6.91</v>
      </c>
      <c r="S150" s="895">
        <f t="shared" si="7"/>
        <v>1</v>
      </c>
      <c r="T150" s="952">
        <f t="shared" si="8"/>
        <v>6.91</v>
      </c>
      <c r="U150" s="961">
        <v>9</v>
      </c>
      <c r="V150" s="906">
        <v>37</v>
      </c>
      <c r="W150" s="906">
        <v>28</v>
      </c>
      <c r="X150" s="959">
        <v>4.1111111111111107</v>
      </c>
      <c r="Y150" s="957">
        <v>28</v>
      </c>
    </row>
    <row r="151" spans="1:25" ht="14.45" customHeight="1" x14ac:dyDescent="0.2">
      <c r="A151" s="924" t="s">
        <v>5289</v>
      </c>
      <c r="B151" s="910">
        <v>1</v>
      </c>
      <c r="C151" s="911">
        <v>5.18</v>
      </c>
      <c r="D151" s="909">
        <v>22</v>
      </c>
      <c r="E151" s="922"/>
      <c r="F151" s="915"/>
      <c r="G151" s="902"/>
      <c r="H151" s="912"/>
      <c r="I151" s="913"/>
      <c r="J151" s="899"/>
      <c r="K151" s="916">
        <v>5.18</v>
      </c>
      <c r="L151" s="914">
        <v>3</v>
      </c>
      <c r="M151" s="914">
        <v>27</v>
      </c>
      <c r="N151" s="917">
        <v>9</v>
      </c>
      <c r="O151" s="914" t="s">
        <v>5013</v>
      </c>
      <c r="P151" s="918" t="s">
        <v>5290</v>
      </c>
      <c r="Q151" s="919">
        <f t="shared" si="6"/>
        <v>-1</v>
      </c>
      <c r="R151" s="953">
        <f t="shared" si="6"/>
        <v>-5.18</v>
      </c>
      <c r="S151" s="919">
        <f t="shared" si="7"/>
        <v>0</v>
      </c>
      <c r="T151" s="953">
        <f t="shared" si="8"/>
        <v>0</v>
      </c>
      <c r="U151" s="962" t="s">
        <v>329</v>
      </c>
      <c r="V151" s="910" t="s">
        <v>329</v>
      </c>
      <c r="W151" s="910" t="s">
        <v>329</v>
      </c>
      <c r="X151" s="960" t="s">
        <v>329</v>
      </c>
      <c r="Y151" s="958"/>
    </row>
    <row r="152" spans="1:25" ht="14.45" customHeight="1" x14ac:dyDescent="0.2">
      <c r="A152" s="924" t="s">
        <v>5291</v>
      </c>
      <c r="B152" s="910">
        <v>1</v>
      </c>
      <c r="C152" s="911">
        <v>7.41</v>
      </c>
      <c r="D152" s="909">
        <v>27</v>
      </c>
      <c r="E152" s="922"/>
      <c r="F152" s="915"/>
      <c r="G152" s="902"/>
      <c r="H152" s="912">
        <v>1</v>
      </c>
      <c r="I152" s="913">
        <v>11.21</v>
      </c>
      <c r="J152" s="900">
        <v>64</v>
      </c>
      <c r="K152" s="916">
        <v>7.41</v>
      </c>
      <c r="L152" s="914">
        <v>5</v>
      </c>
      <c r="M152" s="914">
        <v>45</v>
      </c>
      <c r="N152" s="917">
        <v>15</v>
      </c>
      <c r="O152" s="914" t="s">
        <v>5013</v>
      </c>
      <c r="P152" s="918" t="s">
        <v>5292</v>
      </c>
      <c r="Q152" s="919">
        <f t="shared" si="6"/>
        <v>0</v>
      </c>
      <c r="R152" s="953">
        <f t="shared" si="6"/>
        <v>3.8000000000000007</v>
      </c>
      <c r="S152" s="919">
        <f t="shared" si="7"/>
        <v>1</v>
      </c>
      <c r="T152" s="953">
        <f t="shared" si="8"/>
        <v>11.21</v>
      </c>
      <c r="U152" s="962">
        <v>15</v>
      </c>
      <c r="V152" s="910">
        <v>64</v>
      </c>
      <c r="W152" s="910">
        <v>49</v>
      </c>
      <c r="X152" s="960">
        <v>4.2666666666666666</v>
      </c>
      <c r="Y152" s="958">
        <v>49</v>
      </c>
    </row>
    <row r="153" spans="1:25" ht="14.45" customHeight="1" x14ac:dyDescent="0.2">
      <c r="A153" s="923" t="s">
        <v>5293</v>
      </c>
      <c r="B153" s="887">
        <v>10</v>
      </c>
      <c r="C153" s="888">
        <v>30.71</v>
      </c>
      <c r="D153" s="889">
        <v>25.9</v>
      </c>
      <c r="E153" s="904">
        <v>8</v>
      </c>
      <c r="F153" s="890">
        <v>25.55</v>
      </c>
      <c r="G153" s="891">
        <v>29.9</v>
      </c>
      <c r="H153" s="892">
        <v>3</v>
      </c>
      <c r="I153" s="890">
        <v>10.44</v>
      </c>
      <c r="J153" s="903">
        <v>33.700000000000003</v>
      </c>
      <c r="K153" s="893">
        <v>3.02</v>
      </c>
      <c r="L153" s="892">
        <v>4</v>
      </c>
      <c r="M153" s="892">
        <v>33</v>
      </c>
      <c r="N153" s="894">
        <v>11</v>
      </c>
      <c r="O153" s="892" t="s">
        <v>5013</v>
      </c>
      <c r="P153" s="905" t="s">
        <v>5294</v>
      </c>
      <c r="Q153" s="895">
        <f t="shared" si="6"/>
        <v>-7</v>
      </c>
      <c r="R153" s="952">
        <f t="shared" si="6"/>
        <v>-20.270000000000003</v>
      </c>
      <c r="S153" s="895">
        <f t="shared" si="7"/>
        <v>-5</v>
      </c>
      <c r="T153" s="952">
        <f t="shared" si="8"/>
        <v>-15.110000000000001</v>
      </c>
      <c r="U153" s="961">
        <v>33</v>
      </c>
      <c r="V153" s="906">
        <v>101.10000000000001</v>
      </c>
      <c r="W153" s="906">
        <v>68.100000000000009</v>
      </c>
      <c r="X153" s="959">
        <v>3.0636363636363639</v>
      </c>
      <c r="Y153" s="957">
        <v>68</v>
      </c>
    </row>
    <row r="154" spans="1:25" ht="14.45" customHeight="1" x14ac:dyDescent="0.2">
      <c r="A154" s="924" t="s">
        <v>5295</v>
      </c>
      <c r="B154" s="920">
        <v>7</v>
      </c>
      <c r="C154" s="921">
        <v>22.23</v>
      </c>
      <c r="D154" s="901">
        <v>33.4</v>
      </c>
      <c r="E154" s="922">
        <v>11</v>
      </c>
      <c r="F154" s="915">
        <v>36.24</v>
      </c>
      <c r="G154" s="902">
        <v>34.1</v>
      </c>
      <c r="H154" s="914">
        <v>2</v>
      </c>
      <c r="I154" s="915">
        <v>6.22</v>
      </c>
      <c r="J154" s="900">
        <v>24</v>
      </c>
      <c r="K154" s="916">
        <v>3.11</v>
      </c>
      <c r="L154" s="914">
        <v>4</v>
      </c>
      <c r="M154" s="914">
        <v>39</v>
      </c>
      <c r="N154" s="917">
        <v>13</v>
      </c>
      <c r="O154" s="914" t="s">
        <v>5013</v>
      </c>
      <c r="P154" s="918" t="s">
        <v>5294</v>
      </c>
      <c r="Q154" s="919">
        <f t="shared" si="6"/>
        <v>-5</v>
      </c>
      <c r="R154" s="953">
        <f t="shared" si="6"/>
        <v>-16.010000000000002</v>
      </c>
      <c r="S154" s="919">
        <f t="shared" si="7"/>
        <v>-9</v>
      </c>
      <c r="T154" s="953">
        <f t="shared" si="8"/>
        <v>-30.020000000000003</v>
      </c>
      <c r="U154" s="962">
        <v>26</v>
      </c>
      <c r="V154" s="910">
        <v>48</v>
      </c>
      <c r="W154" s="910">
        <v>22</v>
      </c>
      <c r="X154" s="960">
        <v>1.8461538461538463</v>
      </c>
      <c r="Y154" s="958">
        <v>22</v>
      </c>
    </row>
    <row r="155" spans="1:25" ht="14.45" customHeight="1" x14ac:dyDescent="0.2">
      <c r="A155" s="924" t="s">
        <v>5296</v>
      </c>
      <c r="B155" s="920">
        <v>4</v>
      </c>
      <c r="C155" s="921">
        <v>14.85</v>
      </c>
      <c r="D155" s="901">
        <v>30</v>
      </c>
      <c r="E155" s="922"/>
      <c r="F155" s="915"/>
      <c r="G155" s="902"/>
      <c r="H155" s="914"/>
      <c r="I155" s="915"/>
      <c r="J155" s="902"/>
      <c r="K155" s="916">
        <v>3.71</v>
      </c>
      <c r="L155" s="914">
        <v>5</v>
      </c>
      <c r="M155" s="914">
        <v>45</v>
      </c>
      <c r="N155" s="917">
        <v>15</v>
      </c>
      <c r="O155" s="914" t="s">
        <v>5013</v>
      </c>
      <c r="P155" s="918" t="s">
        <v>5294</v>
      </c>
      <c r="Q155" s="919">
        <f t="shared" si="6"/>
        <v>-4</v>
      </c>
      <c r="R155" s="953">
        <f t="shared" si="6"/>
        <v>-14.85</v>
      </c>
      <c r="S155" s="919">
        <f t="shared" si="7"/>
        <v>0</v>
      </c>
      <c r="T155" s="953">
        <f t="shared" si="8"/>
        <v>0</v>
      </c>
      <c r="U155" s="962" t="s">
        <v>329</v>
      </c>
      <c r="V155" s="910" t="s">
        <v>329</v>
      </c>
      <c r="W155" s="910" t="s">
        <v>329</v>
      </c>
      <c r="X155" s="960" t="s">
        <v>329</v>
      </c>
      <c r="Y155" s="958"/>
    </row>
    <row r="156" spans="1:25" ht="14.45" customHeight="1" x14ac:dyDescent="0.2">
      <c r="A156" s="923" t="s">
        <v>5297</v>
      </c>
      <c r="B156" s="887">
        <v>5</v>
      </c>
      <c r="C156" s="888">
        <v>11.89</v>
      </c>
      <c r="D156" s="889">
        <v>19.600000000000001</v>
      </c>
      <c r="E156" s="904">
        <v>6</v>
      </c>
      <c r="F156" s="890">
        <v>14.89</v>
      </c>
      <c r="G156" s="891">
        <v>26.7</v>
      </c>
      <c r="H156" s="892">
        <v>7</v>
      </c>
      <c r="I156" s="890">
        <v>16.86</v>
      </c>
      <c r="J156" s="903">
        <v>26.1</v>
      </c>
      <c r="K156" s="893">
        <v>2.38</v>
      </c>
      <c r="L156" s="892">
        <v>4</v>
      </c>
      <c r="M156" s="892">
        <v>33</v>
      </c>
      <c r="N156" s="894">
        <v>11</v>
      </c>
      <c r="O156" s="892" t="s">
        <v>5013</v>
      </c>
      <c r="P156" s="905" t="s">
        <v>5298</v>
      </c>
      <c r="Q156" s="895">
        <f t="shared" si="6"/>
        <v>2</v>
      </c>
      <c r="R156" s="952">
        <f t="shared" si="6"/>
        <v>4.9699999999999989</v>
      </c>
      <c r="S156" s="895">
        <f t="shared" si="7"/>
        <v>1</v>
      </c>
      <c r="T156" s="952">
        <f t="shared" si="8"/>
        <v>1.9699999999999989</v>
      </c>
      <c r="U156" s="961">
        <v>77</v>
      </c>
      <c r="V156" s="906">
        <v>182.70000000000002</v>
      </c>
      <c r="W156" s="906">
        <v>105.70000000000002</v>
      </c>
      <c r="X156" s="959">
        <v>2.372727272727273</v>
      </c>
      <c r="Y156" s="957">
        <v>106</v>
      </c>
    </row>
    <row r="157" spans="1:25" ht="14.45" customHeight="1" x14ac:dyDescent="0.2">
      <c r="A157" s="924" t="s">
        <v>5299</v>
      </c>
      <c r="B157" s="920">
        <v>32</v>
      </c>
      <c r="C157" s="921">
        <v>94.94</v>
      </c>
      <c r="D157" s="901">
        <v>28.4</v>
      </c>
      <c r="E157" s="922">
        <v>17</v>
      </c>
      <c r="F157" s="915">
        <v>49.59</v>
      </c>
      <c r="G157" s="902">
        <v>30.3</v>
      </c>
      <c r="H157" s="914">
        <v>23</v>
      </c>
      <c r="I157" s="915">
        <v>64.33</v>
      </c>
      <c r="J157" s="900">
        <v>29.4</v>
      </c>
      <c r="K157" s="916">
        <v>2.76</v>
      </c>
      <c r="L157" s="914">
        <v>4</v>
      </c>
      <c r="M157" s="914">
        <v>39</v>
      </c>
      <c r="N157" s="917">
        <v>13</v>
      </c>
      <c r="O157" s="914" t="s">
        <v>5013</v>
      </c>
      <c r="P157" s="918" t="s">
        <v>5298</v>
      </c>
      <c r="Q157" s="919">
        <f t="shared" si="6"/>
        <v>-9</v>
      </c>
      <c r="R157" s="953">
        <f t="shared" si="6"/>
        <v>-30.61</v>
      </c>
      <c r="S157" s="919">
        <f t="shared" si="7"/>
        <v>6</v>
      </c>
      <c r="T157" s="953">
        <f t="shared" si="8"/>
        <v>14.739999999999995</v>
      </c>
      <c r="U157" s="962">
        <v>299</v>
      </c>
      <c r="V157" s="910">
        <v>676.19999999999993</v>
      </c>
      <c r="W157" s="910">
        <v>377.19999999999993</v>
      </c>
      <c r="X157" s="960">
        <v>2.2615384615384615</v>
      </c>
      <c r="Y157" s="958">
        <v>377</v>
      </c>
    </row>
    <row r="158" spans="1:25" ht="14.45" customHeight="1" x14ac:dyDescent="0.2">
      <c r="A158" s="924" t="s">
        <v>5300</v>
      </c>
      <c r="B158" s="920">
        <v>16</v>
      </c>
      <c r="C158" s="921">
        <v>62.16</v>
      </c>
      <c r="D158" s="901">
        <v>32.6</v>
      </c>
      <c r="E158" s="922">
        <v>6</v>
      </c>
      <c r="F158" s="915">
        <v>23.89</v>
      </c>
      <c r="G158" s="902">
        <v>33.799999999999997</v>
      </c>
      <c r="H158" s="914">
        <v>9</v>
      </c>
      <c r="I158" s="915">
        <v>33.96</v>
      </c>
      <c r="J158" s="900">
        <v>35.299999999999997</v>
      </c>
      <c r="K158" s="916">
        <v>3.7</v>
      </c>
      <c r="L158" s="914">
        <v>6</v>
      </c>
      <c r="M158" s="914">
        <v>51</v>
      </c>
      <c r="N158" s="917">
        <v>17</v>
      </c>
      <c r="O158" s="914" t="s">
        <v>5013</v>
      </c>
      <c r="P158" s="918" t="s">
        <v>5298</v>
      </c>
      <c r="Q158" s="919">
        <f t="shared" si="6"/>
        <v>-7</v>
      </c>
      <c r="R158" s="953">
        <f t="shared" si="6"/>
        <v>-28.199999999999996</v>
      </c>
      <c r="S158" s="919">
        <f t="shared" si="7"/>
        <v>3</v>
      </c>
      <c r="T158" s="953">
        <f t="shared" si="8"/>
        <v>10.07</v>
      </c>
      <c r="U158" s="962">
        <v>153</v>
      </c>
      <c r="V158" s="910">
        <v>317.7</v>
      </c>
      <c r="W158" s="910">
        <v>164.7</v>
      </c>
      <c r="X158" s="960">
        <v>2.0764705882352938</v>
      </c>
      <c r="Y158" s="958">
        <v>165</v>
      </c>
    </row>
    <row r="159" spans="1:25" ht="14.45" customHeight="1" x14ac:dyDescent="0.2">
      <c r="A159" s="923" t="s">
        <v>5301</v>
      </c>
      <c r="B159" s="906"/>
      <c r="C159" s="907"/>
      <c r="D159" s="908"/>
      <c r="E159" s="904"/>
      <c r="F159" s="890"/>
      <c r="G159" s="891"/>
      <c r="H159" s="896">
        <v>1</v>
      </c>
      <c r="I159" s="897">
        <v>2.63</v>
      </c>
      <c r="J159" s="903">
        <v>42</v>
      </c>
      <c r="K159" s="893">
        <v>1.84</v>
      </c>
      <c r="L159" s="892">
        <v>5</v>
      </c>
      <c r="M159" s="892">
        <v>42</v>
      </c>
      <c r="N159" s="894">
        <v>14</v>
      </c>
      <c r="O159" s="892" t="s">
        <v>5013</v>
      </c>
      <c r="P159" s="905" t="s">
        <v>5302</v>
      </c>
      <c r="Q159" s="895">
        <f t="shared" si="6"/>
        <v>1</v>
      </c>
      <c r="R159" s="952">
        <f t="shared" si="6"/>
        <v>2.63</v>
      </c>
      <c r="S159" s="895">
        <f t="shared" si="7"/>
        <v>1</v>
      </c>
      <c r="T159" s="952">
        <f t="shared" si="8"/>
        <v>2.63</v>
      </c>
      <c r="U159" s="961">
        <v>14</v>
      </c>
      <c r="V159" s="906">
        <v>42</v>
      </c>
      <c r="W159" s="906">
        <v>28</v>
      </c>
      <c r="X159" s="959">
        <v>3</v>
      </c>
      <c r="Y159" s="957">
        <v>28</v>
      </c>
    </row>
    <row r="160" spans="1:25" ht="14.45" customHeight="1" x14ac:dyDescent="0.2">
      <c r="A160" s="923" t="s">
        <v>5303</v>
      </c>
      <c r="B160" s="887">
        <v>2</v>
      </c>
      <c r="C160" s="888">
        <v>6.84</v>
      </c>
      <c r="D160" s="889">
        <v>37.5</v>
      </c>
      <c r="E160" s="904">
        <v>1</v>
      </c>
      <c r="F160" s="890">
        <v>1.61</v>
      </c>
      <c r="G160" s="891">
        <v>22</v>
      </c>
      <c r="H160" s="892">
        <v>1</v>
      </c>
      <c r="I160" s="890">
        <v>2.2999999999999998</v>
      </c>
      <c r="J160" s="903">
        <v>29</v>
      </c>
      <c r="K160" s="893">
        <v>1.22</v>
      </c>
      <c r="L160" s="892">
        <v>2</v>
      </c>
      <c r="M160" s="892">
        <v>18</v>
      </c>
      <c r="N160" s="894">
        <v>6</v>
      </c>
      <c r="O160" s="892" t="s">
        <v>5013</v>
      </c>
      <c r="P160" s="905" t="s">
        <v>5304</v>
      </c>
      <c r="Q160" s="895">
        <f t="shared" si="6"/>
        <v>-1</v>
      </c>
      <c r="R160" s="952">
        <f t="shared" si="6"/>
        <v>-4.54</v>
      </c>
      <c r="S160" s="895">
        <f t="shared" si="7"/>
        <v>0</v>
      </c>
      <c r="T160" s="952">
        <f t="shared" si="8"/>
        <v>0.68999999999999972</v>
      </c>
      <c r="U160" s="961">
        <v>6</v>
      </c>
      <c r="V160" s="906">
        <v>29</v>
      </c>
      <c r="W160" s="906">
        <v>23</v>
      </c>
      <c r="X160" s="959">
        <v>4.833333333333333</v>
      </c>
      <c r="Y160" s="957">
        <v>23</v>
      </c>
    </row>
    <row r="161" spans="1:25" ht="14.45" customHeight="1" x14ac:dyDescent="0.2">
      <c r="A161" s="924" t="s">
        <v>5305</v>
      </c>
      <c r="B161" s="920">
        <v>4</v>
      </c>
      <c r="C161" s="921">
        <v>16.54</v>
      </c>
      <c r="D161" s="901">
        <v>44.5</v>
      </c>
      <c r="E161" s="922">
        <v>1</v>
      </c>
      <c r="F161" s="915">
        <v>2.2599999999999998</v>
      </c>
      <c r="G161" s="902">
        <v>30</v>
      </c>
      <c r="H161" s="914">
        <v>1</v>
      </c>
      <c r="I161" s="915">
        <v>2.08</v>
      </c>
      <c r="J161" s="900">
        <v>29</v>
      </c>
      <c r="K161" s="916">
        <v>1.58</v>
      </c>
      <c r="L161" s="914">
        <v>3</v>
      </c>
      <c r="M161" s="914">
        <v>24</v>
      </c>
      <c r="N161" s="917">
        <v>8</v>
      </c>
      <c r="O161" s="914" t="s">
        <v>5013</v>
      </c>
      <c r="P161" s="918" t="s">
        <v>5304</v>
      </c>
      <c r="Q161" s="919">
        <f t="shared" si="6"/>
        <v>-3</v>
      </c>
      <c r="R161" s="953">
        <f t="shared" si="6"/>
        <v>-14.459999999999999</v>
      </c>
      <c r="S161" s="919">
        <f t="shared" si="7"/>
        <v>0</v>
      </c>
      <c r="T161" s="953">
        <f t="shared" si="8"/>
        <v>-0.17999999999999972</v>
      </c>
      <c r="U161" s="962">
        <v>8</v>
      </c>
      <c r="V161" s="910">
        <v>29</v>
      </c>
      <c r="W161" s="910">
        <v>21</v>
      </c>
      <c r="X161" s="960">
        <v>3.625</v>
      </c>
      <c r="Y161" s="958">
        <v>21</v>
      </c>
    </row>
    <row r="162" spans="1:25" ht="14.45" customHeight="1" x14ac:dyDescent="0.2">
      <c r="A162" s="923" t="s">
        <v>5306</v>
      </c>
      <c r="B162" s="906">
        <v>1</v>
      </c>
      <c r="C162" s="907">
        <v>4.5599999999999996</v>
      </c>
      <c r="D162" s="908">
        <v>64</v>
      </c>
      <c r="E162" s="896"/>
      <c r="F162" s="897"/>
      <c r="G162" s="898"/>
      <c r="H162" s="892"/>
      <c r="I162" s="890"/>
      <c r="J162" s="891"/>
      <c r="K162" s="893">
        <v>0.38</v>
      </c>
      <c r="L162" s="892">
        <v>1</v>
      </c>
      <c r="M162" s="892">
        <v>9</v>
      </c>
      <c r="N162" s="894">
        <v>3</v>
      </c>
      <c r="O162" s="892" t="s">
        <v>5013</v>
      </c>
      <c r="P162" s="905" t="s">
        <v>5307</v>
      </c>
      <c r="Q162" s="895">
        <f t="shared" si="6"/>
        <v>-1</v>
      </c>
      <c r="R162" s="952">
        <f t="shared" si="6"/>
        <v>-4.5599999999999996</v>
      </c>
      <c r="S162" s="895">
        <f t="shared" si="7"/>
        <v>0</v>
      </c>
      <c r="T162" s="952">
        <f t="shared" si="8"/>
        <v>0</v>
      </c>
      <c r="U162" s="961" t="s">
        <v>329</v>
      </c>
      <c r="V162" s="906" t="s">
        <v>329</v>
      </c>
      <c r="W162" s="906" t="s">
        <v>329</v>
      </c>
      <c r="X162" s="959" t="s">
        <v>329</v>
      </c>
      <c r="Y162" s="957"/>
    </row>
    <row r="163" spans="1:25" ht="14.45" customHeight="1" x14ac:dyDescent="0.2">
      <c r="A163" s="924" t="s">
        <v>5308</v>
      </c>
      <c r="B163" s="910"/>
      <c r="C163" s="911"/>
      <c r="D163" s="909"/>
      <c r="E163" s="912">
        <v>2</v>
      </c>
      <c r="F163" s="913">
        <v>4.57</v>
      </c>
      <c r="G163" s="899">
        <v>36</v>
      </c>
      <c r="H163" s="914"/>
      <c r="I163" s="915"/>
      <c r="J163" s="902"/>
      <c r="K163" s="916">
        <v>0.47</v>
      </c>
      <c r="L163" s="914">
        <v>1</v>
      </c>
      <c r="M163" s="914">
        <v>12</v>
      </c>
      <c r="N163" s="917">
        <v>4</v>
      </c>
      <c r="O163" s="914" t="s">
        <v>5013</v>
      </c>
      <c r="P163" s="918" t="s">
        <v>5309</v>
      </c>
      <c r="Q163" s="919">
        <f t="shared" si="6"/>
        <v>0</v>
      </c>
      <c r="R163" s="953">
        <f t="shared" si="6"/>
        <v>0</v>
      </c>
      <c r="S163" s="919">
        <f t="shared" si="7"/>
        <v>-2</v>
      </c>
      <c r="T163" s="953">
        <f t="shared" si="8"/>
        <v>-4.57</v>
      </c>
      <c r="U163" s="962" t="s">
        <v>329</v>
      </c>
      <c r="V163" s="910" t="s">
        <v>329</v>
      </c>
      <c r="W163" s="910" t="s">
        <v>329</v>
      </c>
      <c r="X163" s="960" t="s">
        <v>329</v>
      </c>
      <c r="Y163" s="958"/>
    </row>
    <row r="164" spans="1:25" ht="14.45" customHeight="1" x14ac:dyDescent="0.2">
      <c r="A164" s="924" t="s">
        <v>5310</v>
      </c>
      <c r="B164" s="910"/>
      <c r="C164" s="911"/>
      <c r="D164" s="909"/>
      <c r="E164" s="912">
        <v>1</v>
      </c>
      <c r="F164" s="913">
        <v>1.38</v>
      </c>
      <c r="G164" s="899">
        <v>32</v>
      </c>
      <c r="H164" s="914"/>
      <c r="I164" s="915"/>
      <c r="J164" s="902"/>
      <c r="K164" s="916">
        <v>1.05</v>
      </c>
      <c r="L164" s="914">
        <v>3</v>
      </c>
      <c r="M164" s="914">
        <v>27</v>
      </c>
      <c r="N164" s="917">
        <v>9</v>
      </c>
      <c r="O164" s="914" t="s">
        <v>5013</v>
      </c>
      <c r="P164" s="918" t="s">
        <v>5311</v>
      </c>
      <c r="Q164" s="919">
        <f t="shared" si="6"/>
        <v>0</v>
      </c>
      <c r="R164" s="953">
        <f t="shared" si="6"/>
        <v>0</v>
      </c>
      <c r="S164" s="919">
        <f t="shared" si="7"/>
        <v>-1</v>
      </c>
      <c r="T164" s="953">
        <f t="shared" si="8"/>
        <v>-1.38</v>
      </c>
      <c r="U164" s="962" t="s">
        <v>329</v>
      </c>
      <c r="V164" s="910" t="s">
        <v>329</v>
      </c>
      <c r="W164" s="910" t="s">
        <v>329</v>
      </c>
      <c r="X164" s="960" t="s">
        <v>329</v>
      </c>
      <c r="Y164" s="958"/>
    </row>
    <row r="165" spans="1:25" ht="14.45" customHeight="1" x14ac:dyDescent="0.2">
      <c r="A165" s="923" t="s">
        <v>5312</v>
      </c>
      <c r="B165" s="906"/>
      <c r="C165" s="907"/>
      <c r="D165" s="908"/>
      <c r="E165" s="896">
        <v>1</v>
      </c>
      <c r="F165" s="897">
        <v>8.94</v>
      </c>
      <c r="G165" s="898">
        <v>81</v>
      </c>
      <c r="H165" s="892"/>
      <c r="I165" s="890"/>
      <c r="J165" s="891"/>
      <c r="K165" s="893">
        <v>0.74</v>
      </c>
      <c r="L165" s="892">
        <v>1</v>
      </c>
      <c r="M165" s="892">
        <v>12</v>
      </c>
      <c r="N165" s="894">
        <v>4</v>
      </c>
      <c r="O165" s="892" t="s">
        <v>5013</v>
      </c>
      <c r="P165" s="905" t="s">
        <v>5313</v>
      </c>
      <c r="Q165" s="895">
        <f t="shared" si="6"/>
        <v>0</v>
      </c>
      <c r="R165" s="952">
        <f t="shared" si="6"/>
        <v>0</v>
      </c>
      <c r="S165" s="895">
        <f t="shared" si="7"/>
        <v>-1</v>
      </c>
      <c r="T165" s="952">
        <f t="shared" si="8"/>
        <v>-8.94</v>
      </c>
      <c r="U165" s="961" t="s">
        <v>329</v>
      </c>
      <c r="V165" s="906" t="s">
        <v>329</v>
      </c>
      <c r="W165" s="906" t="s">
        <v>329</v>
      </c>
      <c r="X165" s="959" t="s">
        <v>329</v>
      </c>
      <c r="Y165" s="957"/>
    </row>
    <row r="166" spans="1:25" ht="14.45" customHeight="1" x14ac:dyDescent="0.2">
      <c r="A166" s="923" t="s">
        <v>5314</v>
      </c>
      <c r="B166" s="906"/>
      <c r="C166" s="907"/>
      <c r="D166" s="908"/>
      <c r="E166" s="904">
        <v>1</v>
      </c>
      <c r="F166" s="890">
        <v>1.98</v>
      </c>
      <c r="G166" s="891">
        <v>28</v>
      </c>
      <c r="H166" s="896"/>
      <c r="I166" s="897"/>
      <c r="J166" s="898"/>
      <c r="K166" s="893">
        <v>0.62</v>
      </c>
      <c r="L166" s="892">
        <v>1</v>
      </c>
      <c r="M166" s="892">
        <v>12</v>
      </c>
      <c r="N166" s="894">
        <v>4</v>
      </c>
      <c r="O166" s="892" t="s">
        <v>5013</v>
      </c>
      <c r="P166" s="905" t="s">
        <v>5315</v>
      </c>
      <c r="Q166" s="895">
        <f t="shared" si="6"/>
        <v>0</v>
      </c>
      <c r="R166" s="952">
        <f t="shared" si="6"/>
        <v>0</v>
      </c>
      <c r="S166" s="895">
        <f t="shared" si="7"/>
        <v>-1</v>
      </c>
      <c r="T166" s="952">
        <f t="shared" si="8"/>
        <v>-1.98</v>
      </c>
      <c r="U166" s="961" t="s">
        <v>329</v>
      </c>
      <c r="V166" s="906" t="s">
        <v>329</v>
      </c>
      <c r="W166" s="906" t="s">
        <v>329</v>
      </c>
      <c r="X166" s="959" t="s">
        <v>329</v>
      </c>
      <c r="Y166" s="957"/>
    </row>
    <row r="167" spans="1:25" ht="14.45" customHeight="1" x14ac:dyDescent="0.2">
      <c r="A167" s="924" t="s">
        <v>5316</v>
      </c>
      <c r="B167" s="910"/>
      <c r="C167" s="911"/>
      <c r="D167" s="909"/>
      <c r="E167" s="922"/>
      <c r="F167" s="915"/>
      <c r="G167" s="902"/>
      <c r="H167" s="912">
        <v>1</v>
      </c>
      <c r="I167" s="913">
        <v>1.84</v>
      </c>
      <c r="J167" s="900">
        <v>32</v>
      </c>
      <c r="K167" s="916">
        <v>0.81</v>
      </c>
      <c r="L167" s="914">
        <v>2</v>
      </c>
      <c r="M167" s="914">
        <v>18</v>
      </c>
      <c r="N167" s="917">
        <v>6</v>
      </c>
      <c r="O167" s="914" t="s">
        <v>5013</v>
      </c>
      <c r="P167" s="918" t="s">
        <v>5317</v>
      </c>
      <c r="Q167" s="919">
        <f t="shared" si="6"/>
        <v>1</v>
      </c>
      <c r="R167" s="953">
        <f t="shared" si="6"/>
        <v>1.84</v>
      </c>
      <c r="S167" s="919">
        <f t="shared" si="7"/>
        <v>1</v>
      </c>
      <c r="T167" s="953">
        <f t="shared" si="8"/>
        <v>1.84</v>
      </c>
      <c r="U167" s="962">
        <v>6</v>
      </c>
      <c r="V167" s="910">
        <v>32</v>
      </c>
      <c r="W167" s="910">
        <v>26</v>
      </c>
      <c r="X167" s="960">
        <v>5.333333333333333</v>
      </c>
      <c r="Y167" s="958">
        <v>26</v>
      </c>
    </row>
    <row r="168" spans="1:25" ht="14.45" customHeight="1" x14ac:dyDescent="0.2">
      <c r="A168" s="923" t="s">
        <v>5318</v>
      </c>
      <c r="B168" s="906"/>
      <c r="C168" s="907"/>
      <c r="D168" s="908"/>
      <c r="E168" s="896">
        <v>2</v>
      </c>
      <c r="F168" s="897">
        <v>5.84</v>
      </c>
      <c r="G168" s="898">
        <v>27</v>
      </c>
      <c r="H168" s="892"/>
      <c r="I168" s="890"/>
      <c r="J168" s="891"/>
      <c r="K168" s="893">
        <v>0.89</v>
      </c>
      <c r="L168" s="892">
        <v>1</v>
      </c>
      <c r="M168" s="892">
        <v>12</v>
      </c>
      <c r="N168" s="894">
        <v>4</v>
      </c>
      <c r="O168" s="892" t="s">
        <v>5013</v>
      </c>
      <c r="P168" s="905" t="s">
        <v>5319</v>
      </c>
      <c r="Q168" s="895">
        <f t="shared" si="6"/>
        <v>0</v>
      </c>
      <c r="R168" s="952">
        <f t="shared" si="6"/>
        <v>0</v>
      </c>
      <c r="S168" s="895">
        <f t="shared" si="7"/>
        <v>-2</v>
      </c>
      <c r="T168" s="952">
        <f t="shared" si="8"/>
        <v>-5.84</v>
      </c>
      <c r="U168" s="961" t="s">
        <v>329</v>
      </c>
      <c r="V168" s="906" t="s">
        <v>329</v>
      </c>
      <c r="W168" s="906" t="s">
        <v>329</v>
      </c>
      <c r="X168" s="959" t="s">
        <v>329</v>
      </c>
      <c r="Y168" s="957"/>
    </row>
    <row r="169" spans="1:25" ht="14.45" customHeight="1" x14ac:dyDescent="0.2">
      <c r="A169" s="924" t="s">
        <v>5320</v>
      </c>
      <c r="B169" s="910">
        <v>2</v>
      </c>
      <c r="C169" s="911">
        <v>13.21</v>
      </c>
      <c r="D169" s="909">
        <v>75.5</v>
      </c>
      <c r="E169" s="912"/>
      <c r="F169" s="913"/>
      <c r="G169" s="899"/>
      <c r="H169" s="914"/>
      <c r="I169" s="915"/>
      <c r="J169" s="902"/>
      <c r="K169" s="916">
        <v>1.37</v>
      </c>
      <c r="L169" s="914">
        <v>2</v>
      </c>
      <c r="M169" s="914">
        <v>21</v>
      </c>
      <c r="N169" s="917">
        <v>7</v>
      </c>
      <c r="O169" s="914" t="s">
        <v>5013</v>
      </c>
      <c r="P169" s="918" t="s">
        <v>5321</v>
      </c>
      <c r="Q169" s="919">
        <f t="shared" si="6"/>
        <v>-2</v>
      </c>
      <c r="R169" s="953">
        <f t="shared" si="6"/>
        <v>-13.21</v>
      </c>
      <c r="S169" s="919">
        <f t="shared" si="7"/>
        <v>0</v>
      </c>
      <c r="T169" s="953">
        <f t="shared" si="8"/>
        <v>0</v>
      </c>
      <c r="U169" s="962" t="s">
        <v>329</v>
      </c>
      <c r="V169" s="910" t="s">
        <v>329</v>
      </c>
      <c r="W169" s="910" t="s">
        <v>329</v>
      </c>
      <c r="X169" s="960" t="s">
        <v>329</v>
      </c>
      <c r="Y169" s="958"/>
    </row>
    <row r="170" spans="1:25" ht="14.45" customHeight="1" x14ac:dyDescent="0.2">
      <c r="A170" s="923" t="s">
        <v>5322</v>
      </c>
      <c r="B170" s="906">
        <v>1</v>
      </c>
      <c r="C170" s="907">
        <v>1.94</v>
      </c>
      <c r="D170" s="908">
        <v>36</v>
      </c>
      <c r="E170" s="896">
        <v>1</v>
      </c>
      <c r="F170" s="897">
        <v>4.26</v>
      </c>
      <c r="G170" s="898">
        <v>64</v>
      </c>
      <c r="H170" s="892"/>
      <c r="I170" s="890"/>
      <c r="J170" s="891"/>
      <c r="K170" s="893">
        <v>1.25</v>
      </c>
      <c r="L170" s="892">
        <v>3</v>
      </c>
      <c r="M170" s="892">
        <v>27</v>
      </c>
      <c r="N170" s="894">
        <v>9</v>
      </c>
      <c r="O170" s="892" t="s">
        <v>5013</v>
      </c>
      <c r="P170" s="905" t="s">
        <v>5323</v>
      </c>
      <c r="Q170" s="895">
        <f t="shared" si="6"/>
        <v>-1</v>
      </c>
      <c r="R170" s="952">
        <f t="shared" si="6"/>
        <v>-1.94</v>
      </c>
      <c r="S170" s="895">
        <f t="shared" si="7"/>
        <v>-1</v>
      </c>
      <c r="T170" s="952">
        <f t="shared" si="8"/>
        <v>-4.26</v>
      </c>
      <c r="U170" s="961" t="s">
        <v>329</v>
      </c>
      <c r="V170" s="906" t="s">
        <v>329</v>
      </c>
      <c r="W170" s="906" t="s">
        <v>329</v>
      </c>
      <c r="X170" s="959" t="s">
        <v>329</v>
      </c>
      <c r="Y170" s="957"/>
    </row>
    <row r="171" spans="1:25" ht="14.45" customHeight="1" x14ac:dyDescent="0.2">
      <c r="A171" s="923" t="s">
        <v>5324</v>
      </c>
      <c r="B171" s="906"/>
      <c r="C171" s="907"/>
      <c r="D171" s="908"/>
      <c r="E171" s="904"/>
      <c r="F171" s="890"/>
      <c r="G171" s="891"/>
      <c r="H171" s="896">
        <v>2</v>
      </c>
      <c r="I171" s="897">
        <v>7.12</v>
      </c>
      <c r="J171" s="903">
        <v>25.5</v>
      </c>
      <c r="K171" s="893">
        <v>3.56</v>
      </c>
      <c r="L171" s="892">
        <v>4</v>
      </c>
      <c r="M171" s="892">
        <v>36</v>
      </c>
      <c r="N171" s="894">
        <v>12</v>
      </c>
      <c r="O171" s="892" t="s">
        <v>5013</v>
      </c>
      <c r="P171" s="905" t="s">
        <v>5325</v>
      </c>
      <c r="Q171" s="895">
        <f t="shared" si="6"/>
        <v>2</v>
      </c>
      <c r="R171" s="952">
        <f t="shared" si="6"/>
        <v>7.12</v>
      </c>
      <c r="S171" s="895">
        <f t="shared" si="7"/>
        <v>2</v>
      </c>
      <c r="T171" s="952">
        <f t="shared" si="8"/>
        <v>7.12</v>
      </c>
      <c r="U171" s="961">
        <v>24</v>
      </c>
      <c r="V171" s="906">
        <v>51</v>
      </c>
      <c r="W171" s="906">
        <v>27</v>
      </c>
      <c r="X171" s="959">
        <v>2.125</v>
      </c>
      <c r="Y171" s="957">
        <v>27</v>
      </c>
    </row>
    <row r="172" spans="1:25" ht="14.45" customHeight="1" x14ac:dyDescent="0.2">
      <c r="A172" s="923" t="s">
        <v>5326</v>
      </c>
      <c r="B172" s="887">
        <v>1</v>
      </c>
      <c r="C172" s="888">
        <v>2.58</v>
      </c>
      <c r="D172" s="889">
        <v>34</v>
      </c>
      <c r="E172" s="904">
        <v>1</v>
      </c>
      <c r="F172" s="890">
        <v>4.84</v>
      </c>
      <c r="G172" s="891">
        <v>56</v>
      </c>
      <c r="H172" s="892"/>
      <c r="I172" s="890"/>
      <c r="J172" s="891"/>
      <c r="K172" s="893">
        <v>0.62</v>
      </c>
      <c r="L172" s="892">
        <v>1</v>
      </c>
      <c r="M172" s="892">
        <v>12</v>
      </c>
      <c r="N172" s="894">
        <v>4</v>
      </c>
      <c r="O172" s="892" t="s">
        <v>5013</v>
      </c>
      <c r="P172" s="905" t="s">
        <v>5327</v>
      </c>
      <c r="Q172" s="895">
        <f t="shared" si="6"/>
        <v>-1</v>
      </c>
      <c r="R172" s="952">
        <f t="shared" si="6"/>
        <v>-2.58</v>
      </c>
      <c r="S172" s="895">
        <f t="shared" si="7"/>
        <v>-1</v>
      </c>
      <c r="T172" s="952">
        <f t="shared" si="8"/>
        <v>-4.84</v>
      </c>
      <c r="U172" s="961" t="s">
        <v>329</v>
      </c>
      <c r="V172" s="906" t="s">
        <v>329</v>
      </c>
      <c r="W172" s="906" t="s">
        <v>329</v>
      </c>
      <c r="X172" s="959" t="s">
        <v>329</v>
      </c>
      <c r="Y172" s="957"/>
    </row>
    <row r="173" spans="1:25" ht="14.45" customHeight="1" x14ac:dyDescent="0.2">
      <c r="A173" s="924" t="s">
        <v>5328</v>
      </c>
      <c r="B173" s="920">
        <v>1</v>
      </c>
      <c r="C173" s="921">
        <v>3.61</v>
      </c>
      <c r="D173" s="901">
        <v>42</v>
      </c>
      <c r="E173" s="922"/>
      <c r="F173" s="915"/>
      <c r="G173" s="902"/>
      <c r="H173" s="914"/>
      <c r="I173" s="915"/>
      <c r="J173" s="902"/>
      <c r="K173" s="916">
        <v>0.69</v>
      </c>
      <c r="L173" s="914">
        <v>1</v>
      </c>
      <c r="M173" s="914">
        <v>12</v>
      </c>
      <c r="N173" s="917">
        <v>4</v>
      </c>
      <c r="O173" s="914" t="s">
        <v>5013</v>
      </c>
      <c r="P173" s="918" t="s">
        <v>5329</v>
      </c>
      <c r="Q173" s="919">
        <f t="shared" si="6"/>
        <v>-1</v>
      </c>
      <c r="R173" s="953">
        <f t="shared" si="6"/>
        <v>-3.61</v>
      </c>
      <c r="S173" s="919">
        <f t="shared" si="7"/>
        <v>0</v>
      </c>
      <c r="T173" s="953">
        <f t="shared" si="8"/>
        <v>0</v>
      </c>
      <c r="U173" s="962" t="s">
        <v>329</v>
      </c>
      <c r="V173" s="910" t="s">
        <v>329</v>
      </c>
      <c r="W173" s="910" t="s">
        <v>329</v>
      </c>
      <c r="X173" s="960" t="s">
        <v>329</v>
      </c>
      <c r="Y173" s="958"/>
    </row>
    <row r="174" spans="1:25" ht="14.45" customHeight="1" x14ac:dyDescent="0.2">
      <c r="A174" s="923" t="s">
        <v>5330</v>
      </c>
      <c r="B174" s="887">
        <v>3</v>
      </c>
      <c r="C174" s="888">
        <v>1.48</v>
      </c>
      <c r="D174" s="889">
        <v>16.3</v>
      </c>
      <c r="E174" s="904">
        <v>1</v>
      </c>
      <c r="F174" s="890">
        <v>0.99</v>
      </c>
      <c r="G174" s="891">
        <v>33</v>
      </c>
      <c r="H174" s="892"/>
      <c r="I174" s="890"/>
      <c r="J174" s="891"/>
      <c r="K174" s="893">
        <v>0.49</v>
      </c>
      <c r="L174" s="892">
        <v>2</v>
      </c>
      <c r="M174" s="892">
        <v>21</v>
      </c>
      <c r="N174" s="894">
        <v>7</v>
      </c>
      <c r="O174" s="892" t="s">
        <v>5013</v>
      </c>
      <c r="P174" s="905" t="s">
        <v>5331</v>
      </c>
      <c r="Q174" s="895">
        <f t="shared" si="6"/>
        <v>-3</v>
      </c>
      <c r="R174" s="952">
        <f t="shared" si="6"/>
        <v>-1.48</v>
      </c>
      <c r="S174" s="895">
        <f t="shared" si="7"/>
        <v>-1</v>
      </c>
      <c r="T174" s="952">
        <f t="shared" si="8"/>
        <v>-0.99</v>
      </c>
      <c r="U174" s="961" t="s">
        <v>329</v>
      </c>
      <c r="V174" s="906" t="s">
        <v>329</v>
      </c>
      <c r="W174" s="906" t="s">
        <v>329</v>
      </c>
      <c r="X174" s="959" t="s">
        <v>329</v>
      </c>
      <c r="Y174" s="957"/>
    </row>
    <row r="175" spans="1:25" ht="14.45" customHeight="1" x14ac:dyDescent="0.2">
      <c r="A175" s="924" t="s">
        <v>5332</v>
      </c>
      <c r="B175" s="920">
        <v>6</v>
      </c>
      <c r="C175" s="921">
        <v>5.76</v>
      </c>
      <c r="D175" s="901">
        <v>30</v>
      </c>
      <c r="E175" s="922">
        <v>4</v>
      </c>
      <c r="F175" s="915">
        <v>4.71</v>
      </c>
      <c r="G175" s="902">
        <v>37</v>
      </c>
      <c r="H175" s="914">
        <v>2</v>
      </c>
      <c r="I175" s="915">
        <v>1.57</v>
      </c>
      <c r="J175" s="900">
        <v>28</v>
      </c>
      <c r="K175" s="916">
        <v>0.61</v>
      </c>
      <c r="L175" s="914">
        <v>3</v>
      </c>
      <c r="M175" s="914">
        <v>24</v>
      </c>
      <c r="N175" s="917">
        <v>8</v>
      </c>
      <c r="O175" s="914" t="s">
        <v>5013</v>
      </c>
      <c r="P175" s="918" t="s">
        <v>5333</v>
      </c>
      <c r="Q175" s="919">
        <f t="shared" si="6"/>
        <v>-4</v>
      </c>
      <c r="R175" s="953">
        <f t="shared" si="6"/>
        <v>-4.1899999999999995</v>
      </c>
      <c r="S175" s="919">
        <f t="shared" si="7"/>
        <v>-2</v>
      </c>
      <c r="T175" s="953">
        <f t="shared" si="8"/>
        <v>-3.1399999999999997</v>
      </c>
      <c r="U175" s="962">
        <v>16</v>
      </c>
      <c r="V175" s="910">
        <v>56</v>
      </c>
      <c r="W175" s="910">
        <v>40</v>
      </c>
      <c r="X175" s="960">
        <v>3.5</v>
      </c>
      <c r="Y175" s="958">
        <v>40</v>
      </c>
    </row>
    <row r="176" spans="1:25" ht="14.45" customHeight="1" x14ac:dyDescent="0.2">
      <c r="A176" s="924" t="s">
        <v>5334</v>
      </c>
      <c r="B176" s="920">
        <v>1</v>
      </c>
      <c r="C176" s="921">
        <v>2.6</v>
      </c>
      <c r="D176" s="901">
        <v>56</v>
      </c>
      <c r="E176" s="922"/>
      <c r="F176" s="915"/>
      <c r="G176" s="902"/>
      <c r="H176" s="914">
        <v>3</v>
      </c>
      <c r="I176" s="915">
        <v>3.56</v>
      </c>
      <c r="J176" s="900">
        <v>30.7</v>
      </c>
      <c r="K176" s="916">
        <v>1.19</v>
      </c>
      <c r="L176" s="914">
        <v>4</v>
      </c>
      <c r="M176" s="914">
        <v>33</v>
      </c>
      <c r="N176" s="917">
        <v>11</v>
      </c>
      <c r="O176" s="914" t="s">
        <v>5013</v>
      </c>
      <c r="P176" s="918" t="s">
        <v>5335</v>
      </c>
      <c r="Q176" s="919">
        <f t="shared" si="6"/>
        <v>2</v>
      </c>
      <c r="R176" s="953">
        <f t="shared" si="6"/>
        <v>0.96</v>
      </c>
      <c r="S176" s="919">
        <f t="shared" si="7"/>
        <v>3</v>
      </c>
      <c r="T176" s="953">
        <f t="shared" si="8"/>
        <v>3.56</v>
      </c>
      <c r="U176" s="962">
        <v>33</v>
      </c>
      <c r="V176" s="910">
        <v>92.1</v>
      </c>
      <c r="W176" s="910">
        <v>59.099999999999994</v>
      </c>
      <c r="X176" s="960">
        <v>2.7909090909090906</v>
      </c>
      <c r="Y176" s="958">
        <v>59</v>
      </c>
    </row>
    <row r="177" spans="1:25" ht="14.45" customHeight="1" x14ac:dyDescent="0.2">
      <c r="A177" s="923" t="s">
        <v>5336</v>
      </c>
      <c r="B177" s="906">
        <v>4</v>
      </c>
      <c r="C177" s="907">
        <v>4.09</v>
      </c>
      <c r="D177" s="908">
        <v>34.5</v>
      </c>
      <c r="E177" s="896">
        <v>2</v>
      </c>
      <c r="F177" s="897">
        <v>1.42</v>
      </c>
      <c r="G177" s="898">
        <v>25.5</v>
      </c>
      <c r="H177" s="892"/>
      <c r="I177" s="890"/>
      <c r="J177" s="891"/>
      <c r="K177" s="893">
        <v>0.47</v>
      </c>
      <c r="L177" s="892">
        <v>2</v>
      </c>
      <c r="M177" s="892">
        <v>21</v>
      </c>
      <c r="N177" s="894">
        <v>7</v>
      </c>
      <c r="O177" s="892" t="s">
        <v>5013</v>
      </c>
      <c r="P177" s="905" t="s">
        <v>5337</v>
      </c>
      <c r="Q177" s="895">
        <f t="shared" si="6"/>
        <v>-4</v>
      </c>
      <c r="R177" s="952">
        <f t="shared" si="6"/>
        <v>-4.09</v>
      </c>
      <c r="S177" s="895">
        <f t="shared" si="7"/>
        <v>-2</v>
      </c>
      <c r="T177" s="952">
        <f t="shared" si="8"/>
        <v>-1.42</v>
      </c>
      <c r="U177" s="961" t="s">
        <v>329</v>
      </c>
      <c r="V177" s="906" t="s">
        <v>329</v>
      </c>
      <c r="W177" s="906" t="s">
        <v>329</v>
      </c>
      <c r="X177" s="959" t="s">
        <v>329</v>
      </c>
      <c r="Y177" s="957"/>
    </row>
    <row r="178" spans="1:25" ht="14.45" customHeight="1" x14ac:dyDescent="0.2">
      <c r="A178" s="924" t="s">
        <v>5338</v>
      </c>
      <c r="B178" s="910">
        <v>3</v>
      </c>
      <c r="C178" s="911">
        <v>2.65</v>
      </c>
      <c r="D178" s="909">
        <v>32.700000000000003</v>
      </c>
      <c r="E178" s="912">
        <v>8</v>
      </c>
      <c r="F178" s="913">
        <v>7.19</v>
      </c>
      <c r="G178" s="899">
        <v>30.8</v>
      </c>
      <c r="H178" s="914">
        <v>4</v>
      </c>
      <c r="I178" s="915">
        <v>2.81</v>
      </c>
      <c r="J178" s="900">
        <v>26</v>
      </c>
      <c r="K178" s="916">
        <v>0.63</v>
      </c>
      <c r="L178" s="914">
        <v>3</v>
      </c>
      <c r="M178" s="914">
        <v>27</v>
      </c>
      <c r="N178" s="917">
        <v>9</v>
      </c>
      <c r="O178" s="914" t="s">
        <v>5013</v>
      </c>
      <c r="P178" s="918" t="s">
        <v>5339</v>
      </c>
      <c r="Q178" s="919">
        <f t="shared" si="6"/>
        <v>1</v>
      </c>
      <c r="R178" s="953">
        <f t="shared" si="6"/>
        <v>0.16000000000000014</v>
      </c>
      <c r="S178" s="919">
        <f t="shared" si="7"/>
        <v>-4</v>
      </c>
      <c r="T178" s="953">
        <f t="shared" si="8"/>
        <v>-4.3800000000000008</v>
      </c>
      <c r="U178" s="962">
        <v>36</v>
      </c>
      <c r="V178" s="910">
        <v>104</v>
      </c>
      <c r="W178" s="910">
        <v>68</v>
      </c>
      <c r="X178" s="960">
        <v>2.8888888888888888</v>
      </c>
      <c r="Y178" s="958">
        <v>68</v>
      </c>
    </row>
    <row r="179" spans="1:25" ht="14.45" customHeight="1" x14ac:dyDescent="0.2">
      <c r="A179" s="924" t="s">
        <v>5340</v>
      </c>
      <c r="B179" s="910">
        <v>1</v>
      </c>
      <c r="C179" s="911">
        <v>2.16</v>
      </c>
      <c r="D179" s="909">
        <v>56</v>
      </c>
      <c r="E179" s="912">
        <v>2</v>
      </c>
      <c r="F179" s="913">
        <v>3.09</v>
      </c>
      <c r="G179" s="899">
        <v>43</v>
      </c>
      <c r="H179" s="914">
        <v>1</v>
      </c>
      <c r="I179" s="915">
        <v>0.97</v>
      </c>
      <c r="J179" s="900">
        <v>21</v>
      </c>
      <c r="K179" s="916">
        <v>0.97</v>
      </c>
      <c r="L179" s="914">
        <v>4</v>
      </c>
      <c r="M179" s="914">
        <v>33</v>
      </c>
      <c r="N179" s="917">
        <v>11</v>
      </c>
      <c r="O179" s="914" t="s">
        <v>5013</v>
      </c>
      <c r="P179" s="918" t="s">
        <v>5341</v>
      </c>
      <c r="Q179" s="919">
        <f t="shared" si="6"/>
        <v>0</v>
      </c>
      <c r="R179" s="953">
        <f t="shared" si="6"/>
        <v>-1.1900000000000002</v>
      </c>
      <c r="S179" s="919">
        <f t="shared" si="7"/>
        <v>-1</v>
      </c>
      <c r="T179" s="953">
        <f t="shared" si="8"/>
        <v>-2.12</v>
      </c>
      <c r="U179" s="962">
        <v>11</v>
      </c>
      <c r="V179" s="910">
        <v>21</v>
      </c>
      <c r="W179" s="910">
        <v>10</v>
      </c>
      <c r="X179" s="960">
        <v>1.9090909090909092</v>
      </c>
      <c r="Y179" s="958">
        <v>10</v>
      </c>
    </row>
    <row r="180" spans="1:25" ht="14.45" customHeight="1" x14ac:dyDescent="0.2">
      <c r="A180" s="923" t="s">
        <v>5342</v>
      </c>
      <c r="B180" s="906">
        <v>3</v>
      </c>
      <c r="C180" s="907">
        <v>6.87</v>
      </c>
      <c r="D180" s="908">
        <v>40</v>
      </c>
      <c r="E180" s="904"/>
      <c r="F180" s="890"/>
      <c r="G180" s="891"/>
      <c r="H180" s="896">
        <v>1</v>
      </c>
      <c r="I180" s="897">
        <v>0.83</v>
      </c>
      <c r="J180" s="903">
        <v>17</v>
      </c>
      <c r="K180" s="893">
        <v>0.32</v>
      </c>
      <c r="L180" s="892">
        <v>1</v>
      </c>
      <c r="M180" s="892">
        <v>9</v>
      </c>
      <c r="N180" s="894">
        <v>3</v>
      </c>
      <c r="O180" s="892" t="s">
        <v>5013</v>
      </c>
      <c r="P180" s="905" t="s">
        <v>5343</v>
      </c>
      <c r="Q180" s="895">
        <f t="shared" si="6"/>
        <v>-2</v>
      </c>
      <c r="R180" s="952">
        <f t="shared" si="6"/>
        <v>-6.04</v>
      </c>
      <c r="S180" s="895">
        <f t="shared" si="7"/>
        <v>1</v>
      </c>
      <c r="T180" s="952">
        <f t="shared" si="8"/>
        <v>0.83</v>
      </c>
      <c r="U180" s="961">
        <v>3</v>
      </c>
      <c r="V180" s="906">
        <v>17</v>
      </c>
      <c r="W180" s="906">
        <v>14</v>
      </c>
      <c r="X180" s="959">
        <v>5.666666666666667</v>
      </c>
      <c r="Y180" s="957">
        <v>14</v>
      </c>
    </row>
    <row r="181" spans="1:25" ht="14.45" customHeight="1" x14ac:dyDescent="0.2">
      <c r="A181" s="924" t="s">
        <v>5344</v>
      </c>
      <c r="B181" s="910"/>
      <c r="C181" s="911"/>
      <c r="D181" s="909"/>
      <c r="E181" s="922">
        <v>3</v>
      </c>
      <c r="F181" s="915">
        <v>2.98</v>
      </c>
      <c r="G181" s="902">
        <v>26</v>
      </c>
      <c r="H181" s="912">
        <v>4</v>
      </c>
      <c r="I181" s="913">
        <v>4.76</v>
      </c>
      <c r="J181" s="900">
        <v>30.3</v>
      </c>
      <c r="K181" s="916">
        <v>0.42</v>
      </c>
      <c r="L181" s="914">
        <v>2</v>
      </c>
      <c r="M181" s="914">
        <v>15</v>
      </c>
      <c r="N181" s="917">
        <v>5</v>
      </c>
      <c r="O181" s="914" t="s">
        <v>5013</v>
      </c>
      <c r="P181" s="918" t="s">
        <v>5345</v>
      </c>
      <c r="Q181" s="919">
        <f t="shared" si="6"/>
        <v>4</v>
      </c>
      <c r="R181" s="953">
        <f t="shared" si="6"/>
        <v>4.76</v>
      </c>
      <c r="S181" s="919">
        <f t="shared" si="7"/>
        <v>1</v>
      </c>
      <c r="T181" s="953">
        <f t="shared" si="8"/>
        <v>1.7799999999999998</v>
      </c>
      <c r="U181" s="962">
        <v>20</v>
      </c>
      <c r="V181" s="910">
        <v>121.2</v>
      </c>
      <c r="W181" s="910">
        <v>101.2</v>
      </c>
      <c r="X181" s="960">
        <v>6.0600000000000005</v>
      </c>
      <c r="Y181" s="958">
        <v>101</v>
      </c>
    </row>
    <row r="182" spans="1:25" ht="14.45" customHeight="1" x14ac:dyDescent="0.2">
      <c r="A182" s="924" t="s">
        <v>5346</v>
      </c>
      <c r="B182" s="910">
        <v>1</v>
      </c>
      <c r="C182" s="911">
        <v>0.72</v>
      </c>
      <c r="D182" s="909">
        <v>10</v>
      </c>
      <c r="E182" s="922"/>
      <c r="F182" s="915"/>
      <c r="G182" s="902"/>
      <c r="H182" s="912">
        <v>1</v>
      </c>
      <c r="I182" s="913">
        <v>0.81</v>
      </c>
      <c r="J182" s="900">
        <v>25</v>
      </c>
      <c r="K182" s="916">
        <v>0.72</v>
      </c>
      <c r="L182" s="914">
        <v>3</v>
      </c>
      <c r="M182" s="914">
        <v>24</v>
      </c>
      <c r="N182" s="917">
        <v>8</v>
      </c>
      <c r="O182" s="914" t="s">
        <v>5013</v>
      </c>
      <c r="P182" s="918" t="s">
        <v>5347</v>
      </c>
      <c r="Q182" s="919">
        <f t="shared" si="6"/>
        <v>0</v>
      </c>
      <c r="R182" s="953">
        <f t="shared" si="6"/>
        <v>9.000000000000008E-2</v>
      </c>
      <c r="S182" s="919">
        <f t="shared" si="7"/>
        <v>1</v>
      </c>
      <c r="T182" s="953">
        <f t="shared" si="8"/>
        <v>0.81</v>
      </c>
      <c r="U182" s="962">
        <v>8</v>
      </c>
      <c r="V182" s="910">
        <v>25</v>
      </c>
      <c r="W182" s="910">
        <v>17</v>
      </c>
      <c r="X182" s="960">
        <v>3.125</v>
      </c>
      <c r="Y182" s="958">
        <v>17</v>
      </c>
    </row>
    <row r="183" spans="1:25" ht="14.45" customHeight="1" x14ac:dyDescent="0.2">
      <c r="A183" s="923" t="s">
        <v>5348</v>
      </c>
      <c r="B183" s="906"/>
      <c r="C183" s="907"/>
      <c r="D183" s="908"/>
      <c r="E183" s="896">
        <v>2</v>
      </c>
      <c r="F183" s="897">
        <v>1.72</v>
      </c>
      <c r="G183" s="898">
        <v>27.5</v>
      </c>
      <c r="H183" s="892"/>
      <c r="I183" s="890"/>
      <c r="J183" s="891"/>
      <c r="K183" s="893">
        <v>0.56999999999999995</v>
      </c>
      <c r="L183" s="892">
        <v>2</v>
      </c>
      <c r="M183" s="892">
        <v>21</v>
      </c>
      <c r="N183" s="894">
        <v>7</v>
      </c>
      <c r="O183" s="892" t="s">
        <v>5013</v>
      </c>
      <c r="P183" s="905" t="s">
        <v>5349</v>
      </c>
      <c r="Q183" s="895">
        <f t="shared" si="6"/>
        <v>0</v>
      </c>
      <c r="R183" s="952">
        <f t="shared" si="6"/>
        <v>0</v>
      </c>
      <c r="S183" s="895">
        <f t="shared" si="7"/>
        <v>-2</v>
      </c>
      <c r="T183" s="952">
        <f t="shared" si="8"/>
        <v>-1.72</v>
      </c>
      <c r="U183" s="961" t="s">
        <v>329</v>
      </c>
      <c r="V183" s="906" t="s">
        <v>329</v>
      </c>
      <c r="W183" s="906" t="s">
        <v>329</v>
      </c>
      <c r="X183" s="959" t="s">
        <v>329</v>
      </c>
      <c r="Y183" s="957"/>
    </row>
    <row r="184" spans="1:25" ht="14.45" customHeight="1" x14ac:dyDescent="0.2">
      <c r="A184" s="924" t="s">
        <v>5350</v>
      </c>
      <c r="B184" s="910">
        <v>1</v>
      </c>
      <c r="C184" s="911">
        <v>1.22</v>
      </c>
      <c r="D184" s="909">
        <v>36</v>
      </c>
      <c r="E184" s="912">
        <v>4</v>
      </c>
      <c r="F184" s="913">
        <v>4.79</v>
      </c>
      <c r="G184" s="899">
        <v>35.5</v>
      </c>
      <c r="H184" s="914">
        <v>4</v>
      </c>
      <c r="I184" s="915">
        <v>5.4</v>
      </c>
      <c r="J184" s="900">
        <v>37.299999999999997</v>
      </c>
      <c r="K184" s="916">
        <v>0.67</v>
      </c>
      <c r="L184" s="914">
        <v>3</v>
      </c>
      <c r="M184" s="914">
        <v>24</v>
      </c>
      <c r="N184" s="917">
        <v>8</v>
      </c>
      <c r="O184" s="914" t="s">
        <v>5013</v>
      </c>
      <c r="P184" s="918" t="s">
        <v>5349</v>
      </c>
      <c r="Q184" s="919">
        <f t="shared" si="6"/>
        <v>3</v>
      </c>
      <c r="R184" s="953">
        <f t="shared" si="6"/>
        <v>4.1800000000000006</v>
      </c>
      <c r="S184" s="919">
        <f t="shared" si="7"/>
        <v>0</v>
      </c>
      <c r="T184" s="953">
        <f t="shared" si="8"/>
        <v>0.61000000000000032</v>
      </c>
      <c r="U184" s="962">
        <v>32</v>
      </c>
      <c r="V184" s="910">
        <v>149.19999999999999</v>
      </c>
      <c r="W184" s="910">
        <v>117.19999999999999</v>
      </c>
      <c r="X184" s="960">
        <v>4.6624999999999996</v>
      </c>
      <c r="Y184" s="958">
        <v>117</v>
      </c>
    </row>
    <row r="185" spans="1:25" ht="14.45" customHeight="1" x14ac:dyDescent="0.2">
      <c r="A185" s="924" t="s">
        <v>5351</v>
      </c>
      <c r="B185" s="910">
        <v>1</v>
      </c>
      <c r="C185" s="911">
        <v>1.07</v>
      </c>
      <c r="D185" s="909">
        <v>31</v>
      </c>
      <c r="E185" s="912"/>
      <c r="F185" s="913"/>
      <c r="G185" s="899"/>
      <c r="H185" s="914"/>
      <c r="I185" s="915"/>
      <c r="J185" s="902"/>
      <c r="K185" s="916">
        <v>1.02</v>
      </c>
      <c r="L185" s="914">
        <v>3</v>
      </c>
      <c r="M185" s="914">
        <v>30</v>
      </c>
      <c r="N185" s="917">
        <v>10</v>
      </c>
      <c r="O185" s="914" t="s">
        <v>5013</v>
      </c>
      <c r="P185" s="918" t="s">
        <v>5349</v>
      </c>
      <c r="Q185" s="919">
        <f t="shared" si="6"/>
        <v>-1</v>
      </c>
      <c r="R185" s="953">
        <f t="shared" si="6"/>
        <v>-1.07</v>
      </c>
      <c r="S185" s="919">
        <f t="shared" si="7"/>
        <v>0</v>
      </c>
      <c r="T185" s="953">
        <f t="shared" si="8"/>
        <v>0</v>
      </c>
      <c r="U185" s="962" t="s">
        <v>329</v>
      </c>
      <c r="V185" s="910" t="s">
        <v>329</v>
      </c>
      <c r="W185" s="910" t="s">
        <v>329</v>
      </c>
      <c r="X185" s="960" t="s">
        <v>329</v>
      </c>
      <c r="Y185" s="958"/>
    </row>
    <row r="186" spans="1:25" ht="14.45" customHeight="1" x14ac:dyDescent="0.2">
      <c r="A186" s="923" t="s">
        <v>5352</v>
      </c>
      <c r="B186" s="906"/>
      <c r="C186" s="907"/>
      <c r="D186" s="908"/>
      <c r="E186" s="896">
        <v>1</v>
      </c>
      <c r="F186" s="897">
        <v>2.2599999999999998</v>
      </c>
      <c r="G186" s="898">
        <v>54</v>
      </c>
      <c r="H186" s="892"/>
      <c r="I186" s="890"/>
      <c r="J186" s="891"/>
      <c r="K186" s="893">
        <v>0.89</v>
      </c>
      <c r="L186" s="892">
        <v>4</v>
      </c>
      <c r="M186" s="892">
        <v>33</v>
      </c>
      <c r="N186" s="894">
        <v>11</v>
      </c>
      <c r="O186" s="892" t="s">
        <v>5013</v>
      </c>
      <c r="P186" s="905" t="s">
        <v>5353</v>
      </c>
      <c r="Q186" s="895">
        <f t="shared" si="6"/>
        <v>0</v>
      </c>
      <c r="R186" s="952">
        <f t="shared" si="6"/>
        <v>0</v>
      </c>
      <c r="S186" s="895">
        <f t="shared" si="7"/>
        <v>-1</v>
      </c>
      <c r="T186" s="952">
        <f t="shared" si="8"/>
        <v>-2.2599999999999998</v>
      </c>
      <c r="U186" s="961" t="s">
        <v>329</v>
      </c>
      <c r="V186" s="906" t="s">
        <v>329</v>
      </c>
      <c r="W186" s="906" t="s">
        <v>329</v>
      </c>
      <c r="X186" s="959" t="s">
        <v>329</v>
      </c>
      <c r="Y186" s="957"/>
    </row>
    <row r="187" spans="1:25" ht="14.45" customHeight="1" x14ac:dyDescent="0.2">
      <c r="A187" s="924" t="s">
        <v>5354</v>
      </c>
      <c r="B187" s="910"/>
      <c r="C187" s="911"/>
      <c r="D187" s="909"/>
      <c r="E187" s="912">
        <v>1</v>
      </c>
      <c r="F187" s="913">
        <v>1.68</v>
      </c>
      <c r="G187" s="899">
        <v>31</v>
      </c>
      <c r="H187" s="914"/>
      <c r="I187" s="915"/>
      <c r="J187" s="902"/>
      <c r="K187" s="916">
        <v>1.68</v>
      </c>
      <c r="L187" s="914">
        <v>5</v>
      </c>
      <c r="M187" s="914">
        <v>42</v>
      </c>
      <c r="N187" s="917">
        <v>14</v>
      </c>
      <c r="O187" s="914" t="s">
        <v>5013</v>
      </c>
      <c r="P187" s="918" t="s">
        <v>5355</v>
      </c>
      <c r="Q187" s="919">
        <f t="shared" si="6"/>
        <v>0</v>
      </c>
      <c r="R187" s="953">
        <f t="shared" si="6"/>
        <v>0</v>
      </c>
      <c r="S187" s="919">
        <f t="shared" si="7"/>
        <v>-1</v>
      </c>
      <c r="T187" s="953">
        <f t="shared" si="8"/>
        <v>-1.68</v>
      </c>
      <c r="U187" s="962" t="s">
        <v>329</v>
      </c>
      <c r="V187" s="910" t="s">
        <v>329</v>
      </c>
      <c r="W187" s="910" t="s">
        <v>329</v>
      </c>
      <c r="X187" s="960" t="s">
        <v>329</v>
      </c>
      <c r="Y187" s="958"/>
    </row>
    <row r="188" spans="1:25" ht="14.45" customHeight="1" x14ac:dyDescent="0.2">
      <c r="A188" s="923" t="s">
        <v>5356</v>
      </c>
      <c r="B188" s="887">
        <v>1</v>
      </c>
      <c r="C188" s="888">
        <v>1.1100000000000001</v>
      </c>
      <c r="D188" s="889">
        <v>32</v>
      </c>
      <c r="E188" s="904"/>
      <c r="F188" s="890"/>
      <c r="G188" s="891"/>
      <c r="H188" s="892"/>
      <c r="I188" s="890"/>
      <c r="J188" s="891"/>
      <c r="K188" s="893">
        <v>1.1100000000000001</v>
      </c>
      <c r="L188" s="892">
        <v>4</v>
      </c>
      <c r="M188" s="892">
        <v>36</v>
      </c>
      <c r="N188" s="894">
        <v>12</v>
      </c>
      <c r="O188" s="892" t="s">
        <v>5013</v>
      </c>
      <c r="P188" s="905" t="s">
        <v>5357</v>
      </c>
      <c r="Q188" s="895">
        <f t="shared" si="6"/>
        <v>-1</v>
      </c>
      <c r="R188" s="952">
        <f t="shared" si="6"/>
        <v>-1.1100000000000001</v>
      </c>
      <c r="S188" s="895">
        <f t="shared" si="7"/>
        <v>0</v>
      </c>
      <c r="T188" s="952">
        <f t="shared" si="8"/>
        <v>0</v>
      </c>
      <c r="U188" s="961" t="s">
        <v>329</v>
      </c>
      <c r="V188" s="906" t="s">
        <v>329</v>
      </c>
      <c r="W188" s="906" t="s">
        <v>329</v>
      </c>
      <c r="X188" s="959" t="s">
        <v>329</v>
      </c>
      <c r="Y188" s="957"/>
    </row>
    <row r="189" spans="1:25" ht="14.45" customHeight="1" x14ac:dyDescent="0.2">
      <c r="A189" s="923" t="s">
        <v>5358</v>
      </c>
      <c r="B189" s="906"/>
      <c r="C189" s="907"/>
      <c r="D189" s="908"/>
      <c r="E189" s="904"/>
      <c r="F189" s="890"/>
      <c r="G189" s="891"/>
      <c r="H189" s="896">
        <v>1</v>
      </c>
      <c r="I189" s="897">
        <v>0.56000000000000005</v>
      </c>
      <c r="J189" s="903">
        <v>18</v>
      </c>
      <c r="K189" s="893">
        <v>0.56000000000000005</v>
      </c>
      <c r="L189" s="892">
        <v>2</v>
      </c>
      <c r="M189" s="892">
        <v>21</v>
      </c>
      <c r="N189" s="894">
        <v>7</v>
      </c>
      <c r="O189" s="892" t="s">
        <v>5013</v>
      </c>
      <c r="P189" s="905" t="s">
        <v>5359</v>
      </c>
      <c r="Q189" s="895">
        <f t="shared" si="6"/>
        <v>1</v>
      </c>
      <c r="R189" s="952">
        <f t="shared" si="6"/>
        <v>0.56000000000000005</v>
      </c>
      <c r="S189" s="895">
        <f t="shared" si="7"/>
        <v>1</v>
      </c>
      <c r="T189" s="952">
        <f t="shared" si="8"/>
        <v>0.56000000000000005</v>
      </c>
      <c r="U189" s="961">
        <v>7</v>
      </c>
      <c r="V189" s="906">
        <v>18</v>
      </c>
      <c r="W189" s="906">
        <v>11</v>
      </c>
      <c r="X189" s="959">
        <v>2.5714285714285716</v>
      </c>
      <c r="Y189" s="957">
        <v>11</v>
      </c>
    </row>
    <row r="190" spans="1:25" ht="14.45" customHeight="1" x14ac:dyDescent="0.2">
      <c r="A190" s="923" t="s">
        <v>5360</v>
      </c>
      <c r="B190" s="887">
        <v>11</v>
      </c>
      <c r="C190" s="888">
        <v>7.2</v>
      </c>
      <c r="D190" s="889">
        <v>21</v>
      </c>
      <c r="E190" s="904">
        <v>7</v>
      </c>
      <c r="F190" s="890">
        <v>7.38</v>
      </c>
      <c r="G190" s="891">
        <v>29.7</v>
      </c>
      <c r="H190" s="892">
        <v>6</v>
      </c>
      <c r="I190" s="890">
        <v>5.93</v>
      </c>
      <c r="J190" s="903">
        <v>30.2</v>
      </c>
      <c r="K190" s="893">
        <v>0.43</v>
      </c>
      <c r="L190" s="892">
        <v>2</v>
      </c>
      <c r="M190" s="892">
        <v>18</v>
      </c>
      <c r="N190" s="894">
        <v>6</v>
      </c>
      <c r="O190" s="892" t="s">
        <v>5013</v>
      </c>
      <c r="P190" s="905" t="s">
        <v>5361</v>
      </c>
      <c r="Q190" s="895">
        <f t="shared" si="6"/>
        <v>-5</v>
      </c>
      <c r="R190" s="952">
        <f t="shared" si="6"/>
        <v>-1.2700000000000005</v>
      </c>
      <c r="S190" s="895">
        <f t="shared" si="7"/>
        <v>-1</v>
      </c>
      <c r="T190" s="952">
        <f t="shared" si="8"/>
        <v>-1.4500000000000002</v>
      </c>
      <c r="U190" s="961">
        <v>36</v>
      </c>
      <c r="V190" s="906">
        <v>181.2</v>
      </c>
      <c r="W190" s="906">
        <v>145.19999999999999</v>
      </c>
      <c r="X190" s="959">
        <v>5.0333333333333332</v>
      </c>
      <c r="Y190" s="957">
        <v>145</v>
      </c>
    </row>
    <row r="191" spans="1:25" ht="14.45" customHeight="1" x14ac:dyDescent="0.2">
      <c r="A191" s="924" t="s">
        <v>5362</v>
      </c>
      <c r="B191" s="920">
        <v>12</v>
      </c>
      <c r="C191" s="921">
        <v>12.02</v>
      </c>
      <c r="D191" s="901">
        <v>30.4</v>
      </c>
      <c r="E191" s="922">
        <v>16</v>
      </c>
      <c r="F191" s="915">
        <v>15.98</v>
      </c>
      <c r="G191" s="902">
        <v>31.3</v>
      </c>
      <c r="H191" s="914">
        <v>8</v>
      </c>
      <c r="I191" s="915">
        <v>5.92</v>
      </c>
      <c r="J191" s="900">
        <v>24.6</v>
      </c>
      <c r="K191" s="916">
        <v>0.5</v>
      </c>
      <c r="L191" s="914">
        <v>2</v>
      </c>
      <c r="M191" s="914">
        <v>21</v>
      </c>
      <c r="N191" s="917">
        <v>7</v>
      </c>
      <c r="O191" s="914" t="s">
        <v>5013</v>
      </c>
      <c r="P191" s="918" t="s">
        <v>5363</v>
      </c>
      <c r="Q191" s="919">
        <f t="shared" si="6"/>
        <v>-4</v>
      </c>
      <c r="R191" s="953">
        <f t="shared" si="6"/>
        <v>-6.1</v>
      </c>
      <c r="S191" s="919">
        <f t="shared" si="7"/>
        <v>-8</v>
      </c>
      <c r="T191" s="953">
        <f t="shared" si="8"/>
        <v>-10.06</v>
      </c>
      <c r="U191" s="962">
        <v>56</v>
      </c>
      <c r="V191" s="910">
        <v>196.8</v>
      </c>
      <c r="W191" s="910">
        <v>140.80000000000001</v>
      </c>
      <c r="X191" s="960">
        <v>3.5142857142857147</v>
      </c>
      <c r="Y191" s="958">
        <v>141</v>
      </c>
    </row>
    <row r="192" spans="1:25" ht="14.45" customHeight="1" x14ac:dyDescent="0.2">
      <c r="A192" s="924" t="s">
        <v>5364</v>
      </c>
      <c r="B192" s="920">
        <v>5</v>
      </c>
      <c r="C192" s="921">
        <v>7.45</v>
      </c>
      <c r="D192" s="901">
        <v>36.799999999999997</v>
      </c>
      <c r="E192" s="922"/>
      <c r="F192" s="915"/>
      <c r="G192" s="902"/>
      <c r="H192" s="914"/>
      <c r="I192" s="915"/>
      <c r="J192" s="902"/>
      <c r="K192" s="916">
        <v>0.75</v>
      </c>
      <c r="L192" s="914">
        <v>3</v>
      </c>
      <c r="M192" s="914">
        <v>27</v>
      </c>
      <c r="N192" s="917">
        <v>9</v>
      </c>
      <c r="O192" s="914" t="s">
        <v>5013</v>
      </c>
      <c r="P192" s="918" t="s">
        <v>5365</v>
      </c>
      <c r="Q192" s="919">
        <f t="shared" si="6"/>
        <v>-5</v>
      </c>
      <c r="R192" s="953">
        <f t="shared" si="6"/>
        <v>-7.45</v>
      </c>
      <c r="S192" s="919">
        <f t="shared" si="7"/>
        <v>0</v>
      </c>
      <c r="T192" s="953">
        <f t="shared" si="8"/>
        <v>0</v>
      </c>
      <c r="U192" s="962" t="s">
        <v>329</v>
      </c>
      <c r="V192" s="910" t="s">
        <v>329</v>
      </c>
      <c r="W192" s="910" t="s">
        <v>329</v>
      </c>
      <c r="X192" s="960" t="s">
        <v>329</v>
      </c>
      <c r="Y192" s="958"/>
    </row>
    <row r="193" spans="1:25" ht="14.45" customHeight="1" x14ac:dyDescent="0.2">
      <c r="A193" s="923" t="s">
        <v>5366</v>
      </c>
      <c r="B193" s="887">
        <v>1</v>
      </c>
      <c r="C193" s="888">
        <v>0.7</v>
      </c>
      <c r="D193" s="889">
        <v>25</v>
      </c>
      <c r="E193" s="904">
        <v>1</v>
      </c>
      <c r="F193" s="890">
        <v>0.42</v>
      </c>
      <c r="G193" s="891">
        <v>16</v>
      </c>
      <c r="H193" s="892"/>
      <c r="I193" s="890"/>
      <c r="J193" s="891"/>
      <c r="K193" s="893">
        <v>0.42</v>
      </c>
      <c r="L193" s="892">
        <v>2</v>
      </c>
      <c r="M193" s="892">
        <v>18</v>
      </c>
      <c r="N193" s="894">
        <v>6</v>
      </c>
      <c r="O193" s="892" t="s">
        <v>5013</v>
      </c>
      <c r="P193" s="905" t="s">
        <v>5367</v>
      </c>
      <c r="Q193" s="895">
        <f t="shared" si="6"/>
        <v>-1</v>
      </c>
      <c r="R193" s="952">
        <f t="shared" si="6"/>
        <v>-0.7</v>
      </c>
      <c r="S193" s="895">
        <f t="shared" si="7"/>
        <v>-1</v>
      </c>
      <c r="T193" s="952">
        <f t="shared" si="8"/>
        <v>-0.42</v>
      </c>
      <c r="U193" s="961" t="s">
        <v>329</v>
      </c>
      <c r="V193" s="906" t="s">
        <v>329</v>
      </c>
      <c r="W193" s="906" t="s">
        <v>329</v>
      </c>
      <c r="X193" s="959" t="s">
        <v>329</v>
      </c>
      <c r="Y193" s="957"/>
    </row>
    <row r="194" spans="1:25" ht="14.45" customHeight="1" x14ac:dyDescent="0.2">
      <c r="A194" s="924" t="s">
        <v>5368</v>
      </c>
      <c r="B194" s="920">
        <v>3</v>
      </c>
      <c r="C194" s="921">
        <v>1.56</v>
      </c>
      <c r="D194" s="901">
        <v>15.3</v>
      </c>
      <c r="E194" s="922">
        <v>2</v>
      </c>
      <c r="F194" s="915">
        <v>1.74</v>
      </c>
      <c r="G194" s="902">
        <v>26.5</v>
      </c>
      <c r="H194" s="914">
        <v>2</v>
      </c>
      <c r="I194" s="915">
        <v>1.31</v>
      </c>
      <c r="J194" s="900">
        <v>27</v>
      </c>
      <c r="K194" s="916">
        <v>0.52</v>
      </c>
      <c r="L194" s="914">
        <v>3</v>
      </c>
      <c r="M194" s="914">
        <v>24</v>
      </c>
      <c r="N194" s="917">
        <v>8</v>
      </c>
      <c r="O194" s="914" t="s">
        <v>5013</v>
      </c>
      <c r="P194" s="918" t="s">
        <v>5369</v>
      </c>
      <c r="Q194" s="919">
        <f t="shared" si="6"/>
        <v>-1</v>
      </c>
      <c r="R194" s="953">
        <f t="shared" si="6"/>
        <v>-0.25</v>
      </c>
      <c r="S194" s="919">
        <f t="shared" si="7"/>
        <v>0</v>
      </c>
      <c r="T194" s="953">
        <f t="shared" si="8"/>
        <v>-0.42999999999999994</v>
      </c>
      <c r="U194" s="962">
        <v>16</v>
      </c>
      <c r="V194" s="910">
        <v>54</v>
      </c>
      <c r="W194" s="910">
        <v>38</v>
      </c>
      <c r="X194" s="960">
        <v>3.375</v>
      </c>
      <c r="Y194" s="958">
        <v>38</v>
      </c>
    </row>
    <row r="195" spans="1:25" ht="14.45" customHeight="1" x14ac:dyDescent="0.2">
      <c r="A195" s="923" t="s">
        <v>5370</v>
      </c>
      <c r="B195" s="906"/>
      <c r="C195" s="907"/>
      <c r="D195" s="908"/>
      <c r="E195" s="904"/>
      <c r="F195" s="890"/>
      <c r="G195" s="891"/>
      <c r="H195" s="896">
        <v>1</v>
      </c>
      <c r="I195" s="897">
        <v>0.93</v>
      </c>
      <c r="J195" s="903">
        <v>33</v>
      </c>
      <c r="K195" s="893">
        <v>0.67</v>
      </c>
      <c r="L195" s="892">
        <v>3</v>
      </c>
      <c r="M195" s="892">
        <v>27</v>
      </c>
      <c r="N195" s="894">
        <v>9</v>
      </c>
      <c r="O195" s="892" t="s">
        <v>5013</v>
      </c>
      <c r="P195" s="905" t="s">
        <v>5371</v>
      </c>
      <c r="Q195" s="895">
        <f t="shared" si="6"/>
        <v>1</v>
      </c>
      <c r="R195" s="952">
        <f t="shared" si="6"/>
        <v>0.93</v>
      </c>
      <c r="S195" s="895">
        <f t="shared" si="7"/>
        <v>1</v>
      </c>
      <c r="T195" s="952">
        <f t="shared" si="8"/>
        <v>0.93</v>
      </c>
      <c r="U195" s="961">
        <v>9</v>
      </c>
      <c r="V195" s="906">
        <v>33</v>
      </c>
      <c r="W195" s="906">
        <v>24</v>
      </c>
      <c r="X195" s="959">
        <v>3.6666666666666665</v>
      </c>
      <c r="Y195" s="957">
        <v>24</v>
      </c>
    </row>
    <row r="196" spans="1:25" ht="14.45" customHeight="1" x14ac:dyDescent="0.2">
      <c r="A196" s="924" t="s">
        <v>5372</v>
      </c>
      <c r="B196" s="910">
        <v>1</v>
      </c>
      <c r="C196" s="911">
        <v>1.1299999999999999</v>
      </c>
      <c r="D196" s="909">
        <v>39</v>
      </c>
      <c r="E196" s="922"/>
      <c r="F196" s="915"/>
      <c r="G196" s="902"/>
      <c r="H196" s="912"/>
      <c r="I196" s="913"/>
      <c r="J196" s="899"/>
      <c r="K196" s="916">
        <v>0.87</v>
      </c>
      <c r="L196" s="914">
        <v>4</v>
      </c>
      <c r="M196" s="914">
        <v>33</v>
      </c>
      <c r="N196" s="917">
        <v>11</v>
      </c>
      <c r="O196" s="914" t="s">
        <v>5013</v>
      </c>
      <c r="P196" s="918" t="s">
        <v>5371</v>
      </c>
      <c r="Q196" s="919">
        <f t="shared" si="6"/>
        <v>-1</v>
      </c>
      <c r="R196" s="953">
        <f t="shared" si="6"/>
        <v>-1.1299999999999999</v>
      </c>
      <c r="S196" s="919">
        <f t="shared" si="7"/>
        <v>0</v>
      </c>
      <c r="T196" s="953">
        <f t="shared" si="8"/>
        <v>0</v>
      </c>
      <c r="U196" s="962" t="s">
        <v>329</v>
      </c>
      <c r="V196" s="910" t="s">
        <v>329</v>
      </c>
      <c r="W196" s="910" t="s">
        <v>329</v>
      </c>
      <c r="X196" s="960" t="s">
        <v>329</v>
      </c>
      <c r="Y196" s="958"/>
    </row>
    <row r="197" spans="1:25" ht="14.45" customHeight="1" x14ac:dyDescent="0.2">
      <c r="A197" s="923" t="s">
        <v>5373</v>
      </c>
      <c r="B197" s="906">
        <v>1</v>
      </c>
      <c r="C197" s="907">
        <v>0.87</v>
      </c>
      <c r="D197" s="908">
        <v>27</v>
      </c>
      <c r="E197" s="904"/>
      <c r="F197" s="890"/>
      <c r="G197" s="891"/>
      <c r="H197" s="896"/>
      <c r="I197" s="897"/>
      <c r="J197" s="898"/>
      <c r="K197" s="893">
        <v>0.46</v>
      </c>
      <c r="L197" s="892">
        <v>2</v>
      </c>
      <c r="M197" s="892">
        <v>18</v>
      </c>
      <c r="N197" s="894">
        <v>6</v>
      </c>
      <c r="O197" s="892" t="s">
        <v>5013</v>
      </c>
      <c r="P197" s="905" t="s">
        <v>5374</v>
      </c>
      <c r="Q197" s="895">
        <f t="shared" si="6"/>
        <v>-1</v>
      </c>
      <c r="R197" s="952">
        <f t="shared" si="6"/>
        <v>-0.87</v>
      </c>
      <c r="S197" s="895">
        <f t="shared" si="7"/>
        <v>0</v>
      </c>
      <c r="T197" s="952">
        <f t="shared" si="8"/>
        <v>0</v>
      </c>
      <c r="U197" s="961" t="s">
        <v>329</v>
      </c>
      <c r="V197" s="906" t="s">
        <v>329</v>
      </c>
      <c r="W197" s="906" t="s">
        <v>329</v>
      </c>
      <c r="X197" s="959" t="s">
        <v>329</v>
      </c>
      <c r="Y197" s="957"/>
    </row>
    <row r="198" spans="1:25" ht="14.45" customHeight="1" x14ac:dyDescent="0.2">
      <c r="A198" s="924" t="s">
        <v>5375</v>
      </c>
      <c r="B198" s="910"/>
      <c r="C198" s="911"/>
      <c r="D198" s="909"/>
      <c r="E198" s="922"/>
      <c r="F198" s="915"/>
      <c r="G198" s="902"/>
      <c r="H198" s="912">
        <v>1</v>
      </c>
      <c r="I198" s="913">
        <v>1.4</v>
      </c>
      <c r="J198" s="900">
        <v>39</v>
      </c>
      <c r="K198" s="916">
        <v>0.68</v>
      </c>
      <c r="L198" s="914">
        <v>3</v>
      </c>
      <c r="M198" s="914">
        <v>24</v>
      </c>
      <c r="N198" s="917">
        <v>8</v>
      </c>
      <c r="O198" s="914" t="s">
        <v>5013</v>
      </c>
      <c r="P198" s="918" t="s">
        <v>5376</v>
      </c>
      <c r="Q198" s="919">
        <f t="shared" ref="Q198:R200" si="9">H198-B198</f>
        <v>1</v>
      </c>
      <c r="R198" s="953">
        <f t="shared" si="9"/>
        <v>1.4</v>
      </c>
      <c r="S198" s="919">
        <f t="shared" ref="S198:S261" si="10">H198-E198</f>
        <v>1</v>
      </c>
      <c r="T198" s="953">
        <f t="shared" ref="T198:T261" si="11">I198-F198</f>
        <v>1.4</v>
      </c>
      <c r="U198" s="962">
        <v>8</v>
      </c>
      <c r="V198" s="910">
        <v>39</v>
      </c>
      <c r="W198" s="910">
        <v>31</v>
      </c>
      <c r="X198" s="960">
        <v>4.875</v>
      </c>
      <c r="Y198" s="958">
        <v>31</v>
      </c>
    </row>
    <row r="199" spans="1:25" ht="14.45" customHeight="1" x14ac:dyDescent="0.2">
      <c r="A199" s="923" t="s">
        <v>5377</v>
      </c>
      <c r="B199" s="906">
        <v>1</v>
      </c>
      <c r="C199" s="907">
        <v>1.92</v>
      </c>
      <c r="D199" s="908">
        <v>29</v>
      </c>
      <c r="E199" s="896">
        <v>2</v>
      </c>
      <c r="F199" s="897">
        <v>5.07</v>
      </c>
      <c r="G199" s="898">
        <v>48</v>
      </c>
      <c r="H199" s="892"/>
      <c r="I199" s="890"/>
      <c r="J199" s="891"/>
      <c r="K199" s="893">
        <v>1.24</v>
      </c>
      <c r="L199" s="892">
        <v>4</v>
      </c>
      <c r="M199" s="892">
        <v>33</v>
      </c>
      <c r="N199" s="894">
        <v>11</v>
      </c>
      <c r="O199" s="892" t="s">
        <v>5013</v>
      </c>
      <c r="P199" s="905" t="s">
        <v>5378</v>
      </c>
      <c r="Q199" s="895">
        <f t="shared" si="9"/>
        <v>-1</v>
      </c>
      <c r="R199" s="952">
        <f t="shared" si="9"/>
        <v>-1.92</v>
      </c>
      <c r="S199" s="895">
        <f t="shared" si="10"/>
        <v>-2</v>
      </c>
      <c r="T199" s="952">
        <f t="shared" si="11"/>
        <v>-5.07</v>
      </c>
      <c r="U199" s="961" t="s">
        <v>329</v>
      </c>
      <c r="V199" s="906" t="s">
        <v>329</v>
      </c>
      <c r="W199" s="906" t="s">
        <v>329</v>
      </c>
      <c r="X199" s="959" t="s">
        <v>329</v>
      </c>
      <c r="Y199" s="957"/>
    </row>
    <row r="200" spans="1:25" ht="14.45" customHeight="1" x14ac:dyDescent="0.2">
      <c r="A200" s="923" t="s">
        <v>5379</v>
      </c>
      <c r="B200" s="906">
        <v>1</v>
      </c>
      <c r="C200" s="907">
        <v>0.54</v>
      </c>
      <c r="D200" s="908">
        <v>13</v>
      </c>
      <c r="E200" s="904"/>
      <c r="F200" s="890"/>
      <c r="G200" s="891"/>
      <c r="H200" s="896"/>
      <c r="I200" s="897"/>
      <c r="J200" s="898"/>
      <c r="K200" s="893">
        <v>0.54</v>
      </c>
      <c r="L200" s="892">
        <v>3</v>
      </c>
      <c r="M200" s="892">
        <v>27</v>
      </c>
      <c r="N200" s="894">
        <v>9</v>
      </c>
      <c r="O200" s="892" t="s">
        <v>5013</v>
      </c>
      <c r="P200" s="905" t="s">
        <v>5380</v>
      </c>
      <c r="Q200" s="895">
        <f t="shared" si="9"/>
        <v>-1</v>
      </c>
      <c r="R200" s="952">
        <f t="shared" si="9"/>
        <v>-0.54</v>
      </c>
      <c r="S200" s="895">
        <f t="shared" si="10"/>
        <v>0</v>
      </c>
      <c r="T200" s="952">
        <f t="shared" si="11"/>
        <v>0</v>
      </c>
      <c r="U200" s="961" t="s">
        <v>329</v>
      </c>
      <c r="V200" s="906" t="s">
        <v>329</v>
      </c>
      <c r="W200" s="906" t="s">
        <v>329</v>
      </c>
      <c r="X200" s="959" t="s">
        <v>329</v>
      </c>
      <c r="Y200" s="957"/>
    </row>
    <row r="201" spans="1:25" ht="14.45" customHeight="1" x14ac:dyDescent="0.2">
      <c r="A201" s="924" t="s">
        <v>5381</v>
      </c>
      <c r="B201" s="910">
        <v>1</v>
      </c>
      <c r="C201" s="911">
        <v>0.6</v>
      </c>
      <c r="D201" s="909">
        <v>28</v>
      </c>
      <c r="E201" s="922">
        <v>1</v>
      </c>
      <c r="F201" s="915">
        <v>0.98</v>
      </c>
      <c r="G201" s="902">
        <v>41</v>
      </c>
      <c r="H201" s="912">
        <v>3</v>
      </c>
      <c r="I201" s="913">
        <v>1.79</v>
      </c>
      <c r="J201" s="900">
        <v>24.3</v>
      </c>
      <c r="K201" s="916">
        <v>0.6</v>
      </c>
      <c r="L201" s="914">
        <v>3</v>
      </c>
      <c r="M201" s="914">
        <v>30</v>
      </c>
      <c r="N201" s="917">
        <v>10</v>
      </c>
      <c r="O201" s="914" t="s">
        <v>5013</v>
      </c>
      <c r="P201" s="918" t="s">
        <v>5382</v>
      </c>
      <c r="Q201" s="919"/>
      <c r="R201" s="954"/>
      <c r="S201" s="919">
        <f t="shared" si="10"/>
        <v>2</v>
      </c>
      <c r="T201" s="954">
        <f t="shared" si="11"/>
        <v>0.81</v>
      </c>
      <c r="U201" s="962"/>
      <c r="V201" s="910"/>
      <c r="W201" s="910"/>
      <c r="X201" s="960"/>
      <c r="Y201" s="958">
        <v>43</v>
      </c>
    </row>
    <row r="202" spans="1:25" ht="14.45" customHeight="1" x14ac:dyDescent="0.2">
      <c r="A202" s="924" t="s">
        <v>5383</v>
      </c>
      <c r="B202" s="910"/>
      <c r="C202" s="911"/>
      <c r="D202" s="909"/>
      <c r="E202" s="922">
        <v>1</v>
      </c>
      <c r="F202" s="915">
        <v>0.86</v>
      </c>
      <c r="G202" s="902">
        <v>33</v>
      </c>
      <c r="H202" s="912"/>
      <c r="I202" s="913"/>
      <c r="J202" s="899"/>
      <c r="K202" s="916">
        <v>0.86</v>
      </c>
      <c r="L202" s="914">
        <v>4</v>
      </c>
      <c r="M202" s="914">
        <v>36</v>
      </c>
      <c r="N202" s="917">
        <v>12</v>
      </c>
      <c r="O202" s="914" t="s">
        <v>5013</v>
      </c>
      <c r="P202" s="918" t="s">
        <v>5384</v>
      </c>
      <c r="Q202" s="919"/>
      <c r="R202" s="954"/>
      <c r="S202" s="919">
        <f t="shared" si="10"/>
        <v>-1</v>
      </c>
      <c r="T202" s="954">
        <f t="shared" si="11"/>
        <v>-0.86</v>
      </c>
      <c r="U202" s="962"/>
      <c r="V202" s="910"/>
      <c r="W202" s="910"/>
      <c r="X202" s="960"/>
      <c r="Y202" s="958"/>
    </row>
    <row r="203" spans="1:25" ht="14.45" customHeight="1" x14ac:dyDescent="0.2">
      <c r="A203" s="923" t="s">
        <v>5385</v>
      </c>
      <c r="B203" s="906"/>
      <c r="C203" s="907"/>
      <c r="D203" s="908"/>
      <c r="E203" s="904"/>
      <c r="F203" s="890"/>
      <c r="G203" s="891"/>
      <c r="H203" s="896">
        <v>1</v>
      </c>
      <c r="I203" s="897">
        <v>1.1599999999999999</v>
      </c>
      <c r="J203" s="903">
        <v>38</v>
      </c>
      <c r="K203" s="893">
        <v>0.49</v>
      </c>
      <c r="L203" s="892">
        <v>2</v>
      </c>
      <c r="M203" s="892">
        <v>21</v>
      </c>
      <c r="N203" s="894">
        <v>7</v>
      </c>
      <c r="O203" s="892" t="s">
        <v>5013</v>
      </c>
      <c r="P203" s="905" t="s">
        <v>5386</v>
      </c>
      <c r="Q203" s="895"/>
      <c r="R203" s="955"/>
      <c r="S203" s="895">
        <f t="shared" si="10"/>
        <v>1</v>
      </c>
      <c r="T203" s="955">
        <f t="shared" si="11"/>
        <v>1.1599999999999999</v>
      </c>
      <c r="U203" s="961"/>
      <c r="V203" s="906"/>
      <c r="W203" s="906"/>
      <c r="X203" s="959"/>
      <c r="Y203" s="957">
        <v>31</v>
      </c>
    </row>
    <row r="204" spans="1:25" ht="14.45" customHeight="1" x14ac:dyDescent="0.2">
      <c r="A204" s="924" t="s">
        <v>5387</v>
      </c>
      <c r="B204" s="910">
        <v>3</v>
      </c>
      <c r="C204" s="911">
        <v>2.44</v>
      </c>
      <c r="D204" s="909">
        <v>29.7</v>
      </c>
      <c r="E204" s="922">
        <v>1</v>
      </c>
      <c r="F204" s="915">
        <v>0.65</v>
      </c>
      <c r="G204" s="902">
        <v>12</v>
      </c>
      <c r="H204" s="912">
        <v>1</v>
      </c>
      <c r="I204" s="913">
        <v>1.1599999999999999</v>
      </c>
      <c r="J204" s="900">
        <v>44</v>
      </c>
      <c r="K204" s="916">
        <v>0.65</v>
      </c>
      <c r="L204" s="914">
        <v>3</v>
      </c>
      <c r="M204" s="914">
        <v>30</v>
      </c>
      <c r="N204" s="917">
        <v>10</v>
      </c>
      <c r="O204" s="914" t="s">
        <v>5013</v>
      </c>
      <c r="P204" s="918" t="s">
        <v>5388</v>
      </c>
      <c r="Q204" s="919"/>
      <c r="R204" s="954"/>
      <c r="S204" s="919">
        <f t="shared" si="10"/>
        <v>0</v>
      </c>
      <c r="T204" s="954">
        <f t="shared" si="11"/>
        <v>0.5099999999999999</v>
      </c>
      <c r="U204" s="962"/>
      <c r="V204" s="910"/>
      <c r="W204" s="910"/>
      <c r="X204" s="960"/>
      <c r="Y204" s="958">
        <v>34</v>
      </c>
    </row>
    <row r="205" spans="1:25" ht="14.45" customHeight="1" x14ac:dyDescent="0.2">
      <c r="A205" s="924" t="s">
        <v>5389</v>
      </c>
      <c r="B205" s="910"/>
      <c r="C205" s="911"/>
      <c r="D205" s="909"/>
      <c r="E205" s="922">
        <v>1</v>
      </c>
      <c r="F205" s="915">
        <v>0.97</v>
      </c>
      <c r="G205" s="902">
        <v>30</v>
      </c>
      <c r="H205" s="912">
        <v>2</v>
      </c>
      <c r="I205" s="913">
        <v>1.94</v>
      </c>
      <c r="J205" s="900">
        <v>34</v>
      </c>
      <c r="K205" s="916">
        <v>0.97</v>
      </c>
      <c r="L205" s="914">
        <v>4</v>
      </c>
      <c r="M205" s="914">
        <v>36</v>
      </c>
      <c r="N205" s="917">
        <v>12</v>
      </c>
      <c r="O205" s="914" t="s">
        <v>5013</v>
      </c>
      <c r="P205" s="918" t="s">
        <v>5390</v>
      </c>
      <c r="Q205" s="919"/>
      <c r="R205" s="954"/>
      <c r="S205" s="919">
        <f t="shared" si="10"/>
        <v>1</v>
      </c>
      <c r="T205" s="954">
        <f t="shared" si="11"/>
        <v>0.97</v>
      </c>
      <c r="U205" s="962"/>
      <c r="V205" s="910"/>
      <c r="W205" s="910"/>
      <c r="X205" s="960"/>
      <c r="Y205" s="958">
        <v>44</v>
      </c>
    </row>
    <row r="206" spans="1:25" ht="14.45" customHeight="1" x14ac:dyDescent="0.2">
      <c r="A206" s="923" t="s">
        <v>5391</v>
      </c>
      <c r="B206" s="887">
        <v>5</v>
      </c>
      <c r="C206" s="888">
        <v>4.29</v>
      </c>
      <c r="D206" s="889">
        <v>23.8</v>
      </c>
      <c r="E206" s="904">
        <v>2</v>
      </c>
      <c r="F206" s="890">
        <v>1.89</v>
      </c>
      <c r="G206" s="891">
        <v>25.5</v>
      </c>
      <c r="H206" s="892"/>
      <c r="I206" s="890"/>
      <c r="J206" s="891"/>
      <c r="K206" s="893">
        <v>0.31</v>
      </c>
      <c r="L206" s="892">
        <v>1</v>
      </c>
      <c r="M206" s="892">
        <v>12</v>
      </c>
      <c r="N206" s="894">
        <v>4</v>
      </c>
      <c r="O206" s="892" t="s">
        <v>5013</v>
      </c>
      <c r="P206" s="905" t="s">
        <v>5392</v>
      </c>
      <c r="Q206" s="895"/>
      <c r="R206" s="955"/>
      <c r="S206" s="895">
        <f t="shared" si="10"/>
        <v>-2</v>
      </c>
      <c r="T206" s="955">
        <f t="shared" si="11"/>
        <v>-1.89</v>
      </c>
      <c r="U206" s="961"/>
      <c r="V206" s="906"/>
      <c r="W206" s="906"/>
      <c r="X206" s="959"/>
      <c r="Y206" s="957"/>
    </row>
    <row r="207" spans="1:25" ht="14.45" customHeight="1" x14ac:dyDescent="0.2">
      <c r="A207" s="923" t="s">
        <v>5393</v>
      </c>
      <c r="B207" s="906">
        <v>1</v>
      </c>
      <c r="C207" s="907">
        <v>0.62</v>
      </c>
      <c r="D207" s="908">
        <v>21</v>
      </c>
      <c r="E207" s="904"/>
      <c r="F207" s="890"/>
      <c r="G207" s="891"/>
      <c r="H207" s="896">
        <v>1</v>
      </c>
      <c r="I207" s="897">
        <v>0.82</v>
      </c>
      <c r="J207" s="903">
        <v>26</v>
      </c>
      <c r="K207" s="893">
        <v>0.34</v>
      </c>
      <c r="L207" s="892">
        <v>2</v>
      </c>
      <c r="M207" s="892">
        <v>15</v>
      </c>
      <c r="N207" s="894">
        <v>5</v>
      </c>
      <c r="O207" s="892" t="s">
        <v>5013</v>
      </c>
      <c r="P207" s="905" t="s">
        <v>5394</v>
      </c>
      <c r="Q207" s="895"/>
      <c r="R207" s="955"/>
      <c r="S207" s="895">
        <f t="shared" si="10"/>
        <v>1</v>
      </c>
      <c r="T207" s="955">
        <f t="shared" si="11"/>
        <v>0.82</v>
      </c>
      <c r="U207" s="961"/>
      <c r="V207" s="906"/>
      <c r="W207" s="906"/>
      <c r="X207" s="959"/>
      <c r="Y207" s="957">
        <v>21</v>
      </c>
    </row>
    <row r="208" spans="1:25" ht="14.45" customHeight="1" x14ac:dyDescent="0.2">
      <c r="A208" s="924" t="s">
        <v>5395</v>
      </c>
      <c r="B208" s="910"/>
      <c r="C208" s="911"/>
      <c r="D208" s="909"/>
      <c r="E208" s="922"/>
      <c r="F208" s="915"/>
      <c r="G208" s="902"/>
      <c r="H208" s="912">
        <v>2</v>
      </c>
      <c r="I208" s="913">
        <v>1.07</v>
      </c>
      <c r="J208" s="900">
        <v>23.5</v>
      </c>
      <c r="K208" s="916">
        <v>0.48</v>
      </c>
      <c r="L208" s="914">
        <v>3</v>
      </c>
      <c r="M208" s="914">
        <v>24</v>
      </c>
      <c r="N208" s="917">
        <v>8</v>
      </c>
      <c r="O208" s="914" t="s">
        <v>5013</v>
      </c>
      <c r="P208" s="918" t="s">
        <v>5396</v>
      </c>
      <c r="Q208" s="919"/>
      <c r="R208" s="954"/>
      <c r="S208" s="919">
        <f t="shared" si="10"/>
        <v>2</v>
      </c>
      <c r="T208" s="954">
        <f t="shared" si="11"/>
        <v>1.07</v>
      </c>
      <c r="U208" s="962"/>
      <c r="V208" s="910"/>
      <c r="W208" s="910"/>
      <c r="X208" s="960"/>
      <c r="Y208" s="958">
        <v>31</v>
      </c>
    </row>
    <row r="209" spans="1:25" ht="14.45" customHeight="1" x14ac:dyDescent="0.2">
      <c r="A209" s="924" t="s">
        <v>5397</v>
      </c>
      <c r="B209" s="910">
        <v>1</v>
      </c>
      <c r="C209" s="911">
        <v>0.93</v>
      </c>
      <c r="D209" s="909">
        <v>34</v>
      </c>
      <c r="E209" s="922"/>
      <c r="F209" s="915"/>
      <c r="G209" s="902"/>
      <c r="H209" s="912"/>
      <c r="I209" s="913"/>
      <c r="J209" s="899"/>
      <c r="K209" s="916">
        <v>0.53</v>
      </c>
      <c r="L209" s="914">
        <v>3</v>
      </c>
      <c r="M209" s="914">
        <v>24</v>
      </c>
      <c r="N209" s="917">
        <v>8</v>
      </c>
      <c r="O209" s="914" t="s">
        <v>5013</v>
      </c>
      <c r="P209" s="918" t="s">
        <v>5398</v>
      </c>
      <c r="Q209" s="919"/>
      <c r="R209" s="954"/>
      <c r="S209" s="919">
        <f t="shared" si="10"/>
        <v>0</v>
      </c>
      <c r="T209" s="954">
        <f t="shared" si="11"/>
        <v>0</v>
      </c>
      <c r="U209" s="962"/>
      <c r="V209" s="910"/>
      <c r="W209" s="910"/>
      <c r="X209" s="960"/>
      <c r="Y209" s="958"/>
    </row>
    <row r="210" spans="1:25" ht="14.45" customHeight="1" x14ac:dyDescent="0.2">
      <c r="A210" s="923" t="s">
        <v>5399</v>
      </c>
      <c r="B210" s="906">
        <v>1</v>
      </c>
      <c r="C210" s="907">
        <v>10.029999999999999</v>
      </c>
      <c r="D210" s="908">
        <v>85</v>
      </c>
      <c r="E210" s="896"/>
      <c r="F210" s="897"/>
      <c r="G210" s="898"/>
      <c r="H210" s="892"/>
      <c r="I210" s="890"/>
      <c r="J210" s="891"/>
      <c r="K210" s="893">
        <v>1.57</v>
      </c>
      <c r="L210" s="892">
        <v>2</v>
      </c>
      <c r="M210" s="892">
        <v>21</v>
      </c>
      <c r="N210" s="894">
        <v>7</v>
      </c>
      <c r="O210" s="892" t="s">
        <v>5013</v>
      </c>
      <c r="P210" s="905" t="s">
        <v>5400</v>
      </c>
      <c r="Q210" s="895"/>
      <c r="R210" s="955"/>
      <c r="S210" s="895">
        <f t="shared" si="10"/>
        <v>0</v>
      </c>
      <c r="T210" s="955">
        <f t="shared" si="11"/>
        <v>0</v>
      </c>
      <c r="U210" s="961"/>
      <c r="V210" s="906"/>
      <c r="W210" s="906"/>
      <c r="X210" s="959"/>
      <c r="Y210" s="957"/>
    </row>
    <row r="211" spans="1:25" ht="14.45" customHeight="1" x14ac:dyDescent="0.2">
      <c r="A211" s="924" t="s">
        <v>5401</v>
      </c>
      <c r="B211" s="910"/>
      <c r="C211" s="911"/>
      <c r="D211" s="909"/>
      <c r="E211" s="912">
        <v>1</v>
      </c>
      <c r="F211" s="913">
        <v>1.78</v>
      </c>
      <c r="G211" s="899">
        <v>23</v>
      </c>
      <c r="H211" s="914"/>
      <c r="I211" s="915"/>
      <c r="J211" s="902"/>
      <c r="K211" s="916">
        <v>1.59</v>
      </c>
      <c r="L211" s="914">
        <v>4</v>
      </c>
      <c r="M211" s="914">
        <v>33</v>
      </c>
      <c r="N211" s="917">
        <v>11</v>
      </c>
      <c r="O211" s="914" t="s">
        <v>5013</v>
      </c>
      <c r="P211" s="918" t="s">
        <v>5400</v>
      </c>
      <c r="Q211" s="919"/>
      <c r="R211" s="954"/>
      <c r="S211" s="919">
        <f t="shared" si="10"/>
        <v>-1</v>
      </c>
      <c r="T211" s="954">
        <f t="shared" si="11"/>
        <v>-1.78</v>
      </c>
      <c r="U211" s="962"/>
      <c r="V211" s="910"/>
      <c r="W211" s="910"/>
      <c r="X211" s="960"/>
      <c r="Y211" s="958"/>
    </row>
    <row r="212" spans="1:25" ht="14.45" customHeight="1" x14ac:dyDescent="0.2">
      <c r="A212" s="923" t="s">
        <v>5402</v>
      </c>
      <c r="B212" s="887">
        <v>1</v>
      </c>
      <c r="C212" s="888">
        <v>1.52</v>
      </c>
      <c r="D212" s="889">
        <v>39</v>
      </c>
      <c r="E212" s="904"/>
      <c r="F212" s="890"/>
      <c r="G212" s="891"/>
      <c r="H212" s="892"/>
      <c r="I212" s="890"/>
      <c r="J212" s="891"/>
      <c r="K212" s="893">
        <v>0.38</v>
      </c>
      <c r="L212" s="892">
        <v>2</v>
      </c>
      <c r="M212" s="892">
        <v>15</v>
      </c>
      <c r="N212" s="894">
        <v>5</v>
      </c>
      <c r="O212" s="892" t="s">
        <v>5013</v>
      </c>
      <c r="P212" s="905" t="s">
        <v>5403</v>
      </c>
      <c r="Q212" s="895"/>
      <c r="R212" s="955"/>
      <c r="S212" s="895">
        <f t="shared" si="10"/>
        <v>0</v>
      </c>
      <c r="T212" s="955">
        <f t="shared" si="11"/>
        <v>0</v>
      </c>
      <c r="U212" s="961"/>
      <c r="V212" s="906"/>
      <c r="W212" s="906"/>
      <c r="X212" s="959"/>
      <c r="Y212" s="957"/>
    </row>
    <row r="213" spans="1:25" ht="14.45" customHeight="1" x14ac:dyDescent="0.2">
      <c r="A213" s="924" t="s">
        <v>5404</v>
      </c>
      <c r="B213" s="920">
        <v>8</v>
      </c>
      <c r="C213" s="921">
        <v>4.84</v>
      </c>
      <c r="D213" s="901">
        <v>23.5</v>
      </c>
      <c r="E213" s="922">
        <v>1</v>
      </c>
      <c r="F213" s="915">
        <v>0.53</v>
      </c>
      <c r="G213" s="902">
        <v>21</v>
      </c>
      <c r="H213" s="914">
        <v>3</v>
      </c>
      <c r="I213" s="915">
        <v>1.87</v>
      </c>
      <c r="J213" s="900">
        <v>21.3</v>
      </c>
      <c r="K213" s="916">
        <v>0.53</v>
      </c>
      <c r="L213" s="914">
        <v>3</v>
      </c>
      <c r="M213" s="914">
        <v>24</v>
      </c>
      <c r="N213" s="917">
        <v>8</v>
      </c>
      <c r="O213" s="914" t="s">
        <v>5013</v>
      </c>
      <c r="P213" s="918" t="s">
        <v>5405</v>
      </c>
      <c r="Q213" s="919"/>
      <c r="R213" s="954"/>
      <c r="S213" s="919">
        <f t="shared" si="10"/>
        <v>2</v>
      </c>
      <c r="T213" s="954">
        <f t="shared" si="11"/>
        <v>1.34</v>
      </c>
      <c r="U213" s="962"/>
      <c r="V213" s="910"/>
      <c r="W213" s="910"/>
      <c r="X213" s="960"/>
      <c r="Y213" s="958">
        <v>40</v>
      </c>
    </row>
    <row r="214" spans="1:25" ht="14.45" customHeight="1" x14ac:dyDescent="0.2">
      <c r="A214" s="924" t="s">
        <v>5406</v>
      </c>
      <c r="B214" s="920">
        <v>1</v>
      </c>
      <c r="C214" s="921">
        <v>1.24</v>
      </c>
      <c r="D214" s="901">
        <v>25</v>
      </c>
      <c r="E214" s="922"/>
      <c r="F214" s="915"/>
      <c r="G214" s="902"/>
      <c r="H214" s="914"/>
      <c r="I214" s="915"/>
      <c r="J214" s="902"/>
      <c r="K214" s="916">
        <v>0.91</v>
      </c>
      <c r="L214" s="914">
        <v>3</v>
      </c>
      <c r="M214" s="914">
        <v>30</v>
      </c>
      <c r="N214" s="917">
        <v>10</v>
      </c>
      <c r="O214" s="914" t="s">
        <v>5013</v>
      </c>
      <c r="P214" s="918" t="s">
        <v>5407</v>
      </c>
      <c r="Q214" s="919"/>
      <c r="R214" s="954"/>
      <c r="S214" s="919">
        <f t="shared" si="10"/>
        <v>0</v>
      </c>
      <c r="T214" s="954">
        <f t="shared" si="11"/>
        <v>0</v>
      </c>
      <c r="U214" s="962"/>
      <c r="V214" s="910"/>
      <c r="W214" s="910"/>
      <c r="X214" s="960"/>
      <c r="Y214" s="958"/>
    </row>
    <row r="215" spans="1:25" ht="14.45" customHeight="1" x14ac:dyDescent="0.2">
      <c r="A215" s="923" t="s">
        <v>5408</v>
      </c>
      <c r="B215" s="887">
        <v>3</v>
      </c>
      <c r="C215" s="888">
        <v>2.85</v>
      </c>
      <c r="D215" s="889">
        <v>27.3</v>
      </c>
      <c r="E215" s="904"/>
      <c r="F215" s="890"/>
      <c r="G215" s="891"/>
      <c r="H215" s="892">
        <v>1</v>
      </c>
      <c r="I215" s="890">
        <v>0.42</v>
      </c>
      <c r="J215" s="903">
        <v>16</v>
      </c>
      <c r="K215" s="893">
        <v>0.38</v>
      </c>
      <c r="L215" s="892">
        <v>2</v>
      </c>
      <c r="M215" s="892">
        <v>15</v>
      </c>
      <c r="N215" s="894">
        <v>5</v>
      </c>
      <c r="O215" s="892" t="s">
        <v>5013</v>
      </c>
      <c r="P215" s="905" t="s">
        <v>5409</v>
      </c>
      <c r="Q215" s="895"/>
      <c r="R215" s="955"/>
      <c r="S215" s="895">
        <f t="shared" si="10"/>
        <v>1</v>
      </c>
      <c r="T215" s="955">
        <f t="shared" si="11"/>
        <v>0.42</v>
      </c>
      <c r="U215" s="961"/>
      <c r="V215" s="906"/>
      <c r="W215" s="906"/>
      <c r="X215" s="959"/>
      <c r="Y215" s="957">
        <v>11</v>
      </c>
    </row>
    <row r="216" spans="1:25" ht="14.45" customHeight="1" x14ac:dyDescent="0.2">
      <c r="A216" s="924" t="s">
        <v>5410</v>
      </c>
      <c r="B216" s="920">
        <v>10</v>
      </c>
      <c r="C216" s="921">
        <v>10.51</v>
      </c>
      <c r="D216" s="901">
        <v>27.3</v>
      </c>
      <c r="E216" s="922">
        <v>8</v>
      </c>
      <c r="F216" s="915">
        <v>9.14</v>
      </c>
      <c r="G216" s="902">
        <v>28.5</v>
      </c>
      <c r="H216" s="914">
        <v>3</v>
      </c>
      <c r="I216" s="915">
        <v>2.37</v>
      </c>
      <c r="J216" s="900">
        <v>22.3</v>
      </c>
      <c r="K216" s="916">
        <v>0.42</v>
      </c>
      <c r="L216" s="914">
        <v>2</v>
      </c>
      <c r="M216" s="914">
        <v>15</v>
      </c>
      <c r="N216" s="917">
        <v>5</v>
      </c>
      <c r="O216" s="914" t="s">
        <v>5013</v>
      </c>
      <c r="P216" s="918" t="s">
        <v>5411</v>
      </c>
      <c r="Q216" s="919"/>
      <c r="R216" s="954"/>
      <c r="S216" s="919">
        <f t="shared" si="10"/>
        <v>-5</v>
      </c>
      <c r="T216" s="954">
        <f t="shared" si="11"/>
        <v>-6.7700000000000005</v>
      </c>
      <c r="U216" s="962"/>
      <c r="V216" s="910"/>
      <c r="W216" s="910"/>
      <c r="X216" s="960"/>
      <c r="Y216" s="958">
        <v>52</v>
      </c>
    </row>
    <row r="217" spans="1:25" ht="14.45" customHeight="1" x14ac:dyDescent="0.2">
      <c r="A217" s="924" t="s">
        <v>5412</v>
      </c>
      <c r="B217" s="920">
        <v>3</v>
      </c>
      <c r="C217" s="921">
        <v>5.88</v>
      </c>
      <c r="D217" s="901">
        <v>45.3</v>
      </c>
      <c r="E217" s="922">
        <v>5</v>
      </c>
      <c r="F217" s="915">
        <v>8.01</v>
      </c>
      <c r="G217" s="902">
        <v>29.4</v>
      </c>
      <c r="H217" s="914">
        <v>2</v>
      </c>
      <c r="I217" s="915">
        <v>1.29</v>
      </c>
      <c r="J217" s="900">
        <v>19.5</v>
      </c>
      <c r="K217" s="916">
        <v>0.64</v>
      </c>
      <c r="L217" s="914">
        <v>2</v>
      </c>
      <c r="M217" s="914">
        <v>21</v>
      </c>
      <c r="N217" s="917">
        <v>7</v>
      </c>
      <c r="O217" s="914" t="s">
        <v>5013</v>
      </c>
      <c r="P217" s="918" t="s">
        <v>5413</v>
      </c>
      <c r="Q217" s="919"/>
      <c r="R217" s="954"/>
      <c r="S217" s="919">
        <f t="shared" si="10"/>
        <v>-3</v>
      </c>
      <c r="T217" s="954">
        <f t="shared" si="11"/>
        <v>-6.72</v>
      </c>
      <c r="U217" s="962"/>
      <c r="V217" s="910"/>
      <c r="W217" s="910"/>
      <c r="X217" s="960"/>
      <c r="Y217" s="958">
        <v>25</v>
      </c>
    </row>
    <row r="218" spans="1:25" ht="14.45" customHeight="1" x14ac:dyDescent="0.2">
      <c r="A218" s="923" t="s">
        <v>5414</v>
      </c>
      <c r="B218" s="887">
        <v>1</v>
      </c>
      <c r="C218" s="888">
        <v>1.51</v>
      </c>
      <c r="D218" s="889">
        <v>35</v>
      </c>
      <c r="E218" s="904"/>
      <c r="F218" s="890"/>
      <c r="G218" s="891"/>
      <c r="H218" s="892"/>
      <c r="I218" s="890"/>
      <c r="J218" s="891"/>
      <c r="K218" s="893">
        <v>0.43</v>
      </c>
      <c r="L218" s="892">
        <v>2</v>
      </c>
      <c r="M218" s="892">
        <v>15</v>
      </c>
      <c r="N218" s="894">
        <v>5</v>
      </c>
      <c r="O218" s="892" t="s">
        <v>5013</v>
      </c>
      <c r="P218" s="905" t="s">
        <v>5415</v>
      </c>
      <c r="Q218" s="895"/>
      <c r="R218" s="955"/>
      <c r="S218" s="895">
        <f t="shared" si="10"/>
        <v>0</v>
      </c>
      <c r="T218" s="955">
        <f t="shared" si="11"/>
        <v>0</v>
      </c>
      <c r="U218" s="961"/>
      <c r="V218" s="906"/>
      <c r="W218" s="906"/>
      <c r="X218" s="959"/>
      <c r="Y218" s="957"/>
    </row>
    <row r="219" spans="1:25" ht="14.45" customHeight="1" x14ac:dyDescent="0.2">
      <c r="A219" s="923" t="s">
        <v>5416</v>
      </c>
      <c r="B219" s="906"/>
      <c r="C219" s="907"/>
      <c r="D219" s="908"/>
      <c r="E219" s="904">
        <v>1</v>
      </c>
      <c r="F219" s="890">
        <v>0.48</v>
      </c>
      <c r="G219" s="891">
        <v>2</v>
      </c>
      <c r="H219" s="896">
        <v>1</v>
      </c>
      <c r="I219" s="897">
        <v>0.48</v>
      </c>
      <c r="J219" s="903">
        <v>15</v>
      </c>
      <c r="K219" s="893">
        <v>0.48</v>
      </c>
      <c r="L219" s="892">
        <v>2</v>
      </c>
      <c r="M219" s="892">
        <v>21</v>
      </c>
      <c r="N219" s="894">
        <v>7</v>
      </c>
      <c r="O219" s="892" t="s">
        <v>5013</v>
      </c>
      <c r="P219" s="905" t="s">
        <v>5417</v>
      </c>
      <c r="Q219" s="895"/>
      <c r="R219" s="955"/>
      <c r="S219" s="895">
        <f t="shared" si="10"/>
        <v>0</v>
      </c>
      <c r="T219" s="955">
        <f t="shared" si="11"/>
        <v>0</v>
      </c>
      <c r="U219" s="961"/>
      <c r="V219" s="906"/>
      <c r="W219" s="906"/>
      <c r="X219" s="959"/>
      <c r="Y219" s="957">
        <v>8</v>
      </c>
    </row>
    <row r="220" spans="1:25" ht="14.45" customHeight="1" x14ac:dyDescent="0.2">
      <c r="A220" s="924" t="s">
        <v>5418</v>
      </c>
      <c r="B220" s="910"/>
      <c r="C220" s="911"/>
      <c r="D220" s="909"/>
      <c r="E220" s="922"/>
      <c r="F220" s="915"/>
      <c r="G220" s="902"/>
      <c r="H220" s="912">
        <v>1</v>
      </c>
      <c r="I220" s="913">
        <v>0.87</v>
      </c>
      <c r="J220" s="900">
        <v>27</v>
      </c>
      <c r="K220" s="916">
        <v>0.87</v>
      </c>
      <c r="L220" s="914">
        <v>3</v>
      </c>
      <c r="M220" s="914">
        <v>30</v>
      </c>
      <c r="N220" s="917">
        <v>10</v>
      </c>
      <c r="O220" s="914" t="s">
        <v>5013</v>
      </c>
      <c r="P220" s="918" t="s">
        <v>5419</v>
      </c>
      <c r="Q220" s="919"/>
      <c r="R220" s="954"/>
      <c r="S220" s="919">
        <f t="shared" si="10"/>
        <v>1</v>
      </c>
      <c r="T220" s="954">
        <f t="shared" si="11"/>
        <v>0.87</v>
      </c>
      <c r="U220" s="962"/>
      <c r="V220" s="910"/>
      <c r="W220" s="910"/>
      <c r="X220" s="960"/>
      <c r="Y220" s="958">
        <v>17</v>
      </c>
    </row>
    <row r="221" spans="1:25" ht="14.45" customHeight="1" x14ac:dyDescent="0.2">
      <c r="A221" s="923" t="s">
        <v>5420</v>
      </c>
      <c r="B221" s="906">
        <v>1</v>
      </c>
      <c r="C221" s="907">
        <v>6.01</v>
      </c>
      <c r="D221" s="908">
        <v>47</v>
      </c>
      <c r="E221" s="904"/>
      <c r="F221" s="890"/>
      <c r="G221" s="891"/>
      <c r="H221" s="896"/>
      <c r="I221" s="897"/>
      <c r="J221" s="898"/>
      <c r="K221" s="893">
        <v>2.96</v>
      </c>
      <c r="L221" s="892">
        <v>4</v>
      </c>
      <c r="M221" s="892">
        <v>33</v>
      </c>
      <c r="N221" s="894">
        <v>11</v>
      </c>
      <c r="O221" s="892" t="s">
        <v>5013</v>
      </c>
      <c r="P221" s="905" t="s">
        <v>5421</v>
      </c>
      <c r="Q221" s="895"/>
      <c r="R221" s="955"/>
      <c r="S221" s="895">
        <f t="shared" si="10"/>
        <v>0</v>
      </c>
      <c r="T221" s="955">
        <f t="shared" si="11"/>
        <v>0</v>
      </c>
      <c r="U221" s="961"/>
      <c r="V221" s="906"/>
      <c r="W221" s="906"/>
      <c r="X221" s="959"/>
      <c r="Y221" s="957"/>
    </row>
    <row r="222" spans="1:25" ht="14.45" customHeight="1" x14ac:dyDescent="0.2">
      <c r="A222" s="924" t="s">
        <v>5422</v>
      </c>
      <c r="B222" s="910"/>
      <c r="C222" s="911"/>
      <c r="D222" s="909"/>
      <c r="E222" s="922"/>
      <c r="F222" s="915"/>
      <c r="G222" s="902"/>
      <c r="H222" s="912">
        <v>1</v>
      </c>
      <c r="I222" s="913">
        <v>11.56</v>
      </c>
      <c r="J222" s="900">
        <v>83</v>
      </c>
      <c r="K222" s="916">
        <v>4.59</v>
      </c>
      <c r="L222" s="914">
        <v>5</v>
      </c>
      <c r="M222" s="914">
        <v>45</v>
      </c>
      <c r="N222" s="917">
        <v>15</v>
      </c>
      <c r="O222" s="914" t="s">
        <v>5013</v>
      </c>
      <c r="P222" s="918" t="s">
        <v>5423</v>
      </c>
      <c r="Q222" s="919"/>
      <c r="R222" s="954"/>
      <c r="S222" s="919">
        <f t="shared" si="10"/>
        <v>1</v>
      </c>
      <c r="T222" s="954">
        <f t="shared" si="11"/>
        <v>11.56</v>
      </c>
      <c r="U222" s="962"/>
      <c r="V222" s="910"/>
      <c r="W222" s="910"/>
      <c r="X222" s="960"/>
      <c r="Y222" s="958">
        <v>68</v>
      </c>
    </row>
    <row r="223" spans="1:25" ht="14.45" customHeight="1" x14ac:dyDescent="0.2">
      <c r="A223" s="923" t="s">
        <v>5424</v>
      </c>
      <c r="B223" s="887">
        <v>1</v>
      </c>
      <c r="C223" s="888">
        <v>1.91</v>
      </c>
      <c r="D223" s="889">
        <v>29</v>
      </c>
      <c r="E223" s="904"/>
      <c r="F223" s="890"/>
      <c r="G223" s="891"/>
      <c r="H223" s="892">
        <v>1</v>
      </c>
      <c r="I223" s="890">
        <v>2.63</v>
      </c>
      <c r="J223" s="903">
        <v>37</v>
      </c>
      <c r="K223" s="893">
        <v>1.91</v>
      </c>
      <c r="L223" s="892">
        <v>3</v>
      </c>
      <c r="M223" s="892">
        <v>30</v>
      </c>
      <c r="N223" s="894">
        <v>10</v>
      </c>
      <c r="O223" s="892" t="s">
        <v>5013</v>
      </c>
      <c r="P223" s="905" t="s">
        <v>5425</v>
      </c>
      <c r="Q223" s="895"/>
      <c r="R223" s="955"/>
      <c r="S223" s="895">
        <f t="shared" si="10"/>
        <v>1</v>
      </c>
      <c r="T223" s="955">
        <f t="shared" si="11"/>
        <v>2.63</v>
      </c>
      <c r="U223" s="961"/>
      <c r="V223" s="906"/>
      <c r="W223" s="906"/>
      <c r="X223" s="959"/>
      <c r="Y223" s="957">
        <v>27</v>
      </c>
    </row>
    <row r="224" spans="1:25" ht="14.45" customHeight="1" x14ac:dyDescent="0.2">
      <c r="A224" s="924" t="s">
        <v>5426</v>
      </c>
      <c r="B224" s="920">
        <v>2</v>
      </c>
      <c r="C224" s="921">
        <v>12.35</v>
      </c>
      <c r="D224" s="901">
        <v>64.5</v>
      </c>
      <c r="E224" s="922"/>
      <c r="F224" s="915"/>
      <c r="G224" s="902"/>
      <c r="H224" s="914">
        <v>1</v>
      </c>
      <c r="I224" s="915">
        <v>3.32</v>
      </c>
      <c r="J224" s="900">
        <v>37</v>
      </c>
      <c r="K224" s="916">
        <v>3.32</v>
      </c>
      <c r="L224" s="914">
        <v>5</v>
      </c>
      <c r="M224" s="914">
        <v>45</v>
      </c>
      <c r="N224" s="917">
        <v>15</v>
      </c>
      <c r="O224" s="914" t="s">
        <v>5013</v>
      </c>
      <c r="P224" s="918" t="s">
        <v>5427</v>
      </c>
      <c r="Q224" s="919"/>
      <c r="R224" s="954"/>
      <c r="S224" s="919">
        <f t="shared" si="10"/>
        <v>1</v>
      </c>
      <c r="T224" s="954">
        <f t="shared" si="11"/>
        <v>3.32</v>
      </c>
      <c r="U224" s="962"/>
      <c r="V224" s="910"/>
      <c r="W224" s="910"/>
      <c r="X224" s="960"/>
      <c r="Y224" s="958">
        <v>22</v>
      </c>
    </row>
    <row r="225" spans="1:25" ht="14.45" customHeight="1" x14ac:dyDescent="0.2">
      <c r="A225" s="923" t="s">
        <v>5428</v>
      </c>
      <c r="B225" s="887">
        <v>1</v>
      </c>
      <c r="C225" s="888">
        <v>10.25</v>
      </c>
      <c r="D225" s="889">
        <v>128</v>
      </c>
      <c r="E225" s="904"/>
      <c r="F225" s="890"/>
      <c r="G225" s="891"/>
      <c r="H225" s="892"/>
      <c r="I225" s="890"/>
      <c r="J225" s="891"/>
      <c r="K225" s="893">
        <v>1.88</v>
      </c>
      <c r="L225" s="892">
        <v>4</v>
      </c>
      <c r="M225" s="892">
        <v>33</v>
      </c>
      <c r="N225" s="894">
        <v>11</v>
      </c>
      <c r="O225" s="892" t="s">
        <v>5013</v>
      </c>
      <c r="P225" s="905" t="s">
        <v>5429</v>
      </c>
      <c r="Q225" s="895"/>
      <c r="R225" s="955"/>
      <c r="S225" s="895">
        <f t="shared" si="10"/>
        <v>0</v>
      </c>
      <c r="T225" s="955">
        <f t="shared" si="11"/>
        <v>0</v>
      </c>
      <c r="U225" s="961"/>
      <c r="V225" s="906"/>
      <c r="W225" s="906"/>
      <c r="X225" s="959"/>
      <c r="Y225" s="957"/>
    </row>
    <row r="226" spans="1:25" ht="14.45" customHeight="1" x14ac:dyDescent="0.2">
      <c r="A226" s="923" t="s">
        <v>5430</v>
      </c>
      <c r="B226" s="887">
        <v>1</v>
      </c>
      <c r="C226" s="888">
        <v>2.2400000000000002</v>
      </c>
      <c r="D226" s="889">
        <v>38</v>
      </c>
      <c r="E226" s="904"/>
      <c r="F226" s="890"/>
      <c r="G226" s="891"/>
      <c r="H226" s="892"/>
      <c r="I226" s="890"/>
      <c r="J226" s="891"/>
      <c r="K226" s="893">
        <v>1.35</v>
      </c>
      <c r="L226" s="892">
        <v>3</v>
      </c>
      <c r="M226" s="892">
        <v>27</v>
      </c>
      <c r="N226" s="894">
        <v>9</v>
      </c>
      <c r="O226" s="892" t="s">
        <v>5013</v>
      </c>
      <c r="P226" s="905" t="s">
        <v>5431</v>
      </c>
      <c r="Q226" s="895"/>
      <c r="R226" s="955"/>
      <c r="S226" s="895">
        <f t="shared" si="10"/>
        <v>0</v>
      </c>
      <c r="T226" s="955">
        <f t="shared" si="11"/>
        <v>0</v>
      </c>
      <c r="U226" s="961"/>
      <c r="V226" s="906"/>
      <c r="W226" s="906"/>
      <c r="X226" s="959"/>
      <c r="Y226" s="957"/>
    </row>
    <row r="227" spans="1:25" ht="14.45" customHeight="1" x14ac:dyDescent="0.2">
      <c r="A227" s="923" t="s">
        <v>5432</v>
      </c>
      <c r="B227" s="887">
        <v>1</v>
      </c>
      <c r="C227" s="888">
        <v>0.68</v>
      </c>
      <c r="D227" s="889">
        <v>23</v>
      </c>
      <c r="E227" s="904"/>
      <c r="F227" s="890"/>
      <c r="G227" s="891"/>
      <c r="H227" s="892"/>
      <c r="I227" s="890"/>
      <c r="J227" s="891"/>
      <c r="K227" s="893">
        <v>0.46</v>
      </c>
      <c r="L227" s="892">
        <v>2</v>
      </c>
      <c r="M227" s="892">
        <v>18</v>
      </c>
      <c r="N227" s="894">
        <v>6</v>
      </c>
      <c r="O227" s="892" t="s">
        <v>5013</v>
      </c>
      <c r="P227" s="905" t="s">
        <v>5433</v>
      </c>
      <c r="Q227" s="895"/>
      <c r="R227" s="955"/>
      <c r="S227" s="895">
        <f t="shared" si="10"/>
        <v>0</v>
      </c>
      <c r="T227" s="955">
        <f t="shared" si="11"/>
        <v>0</v>
      </c>
      <c r="U227" s="961"/>
      <c r="V227" s="906"/>
      <c r="W227" s="906"/>
      <c r="X227" s="959"/>
      <c r="Y227" s="957"/>
    </row>
    <row r="228" spans="1:25" ht="14.45" customHeight="1" x14ac:dyDescent="0.2">
      <c r="A228" s="924" t="s">
        <v>5434</v>
      </c>
      <c r="B228" s="920">
        <v>7</v>
      </c>
      <c r="C228" s="921">
        <v>8.66</v>
      </c>
      <c r="D228" s="901">
        <v>33.9</v>
      </c>
      <c r="E228" s="922">
        <v>3</v>
      </c>
      <c r="F228" s="915">
        <v>2.76</v>
      </c>
      <c r="G228" s="902">
        <v>23.3</v>
      </c>
      <c r="H228" s="914">
        <v>1</v>
      </c>
      <c r="I228" s="915">
        <v>0.87</v>
      </c>
      <c r="J228" s="900">
        <v>29</v>
      </c>
      <c r="K228" s="916">
        <v>0.65</v>
      </c>
      <c r="L228" s="914">
        <v>3</v>
      </c>
      <c r="M228" s="914">
        <v>24</v>
      </c>
      <c r="N228" s="917">
        <v>8</v>
      </c>
      <c r="O228" s="914" t="s">
        <v>5013</v>
      </c>
      <c r="P228" s="918" t="s">
        <v>5433</v>
      </c>
      <c r="Q228" s="919"/>
      <c r="R228" s="954"/>
      <c r="S228" s="919">
        <f t="shared" si="10"/>
        <v>-2</v>
      </c>
      <c r="T228" s="954">
        <f t="shared" si="11"/>
        <v>-1.8899999999999997</v>
      </c>
      <c r="U228" s="962"/>
      <c r="V228" s="910"/>
      <c r="W228" s="910"/>
      <c r="X228" s="960"/>
      <c r="Y228" s="958">
        <v>21</v>
      </c>
    </row>
    <row r="229" spans="1:25" ht="14.45" customHeight="1" x14ac:dyDescent="0.2">
      <c r="A229" s="924" t="s">
        <v>5435</v>
      </c>
      <c r="B229" s="920">
        <v>2</v>
      </c>
      <c r="C229" s="921">
        <v>2.85</v>
      </c>
      <c r="D229" s="901">
        <v>29</v>
      </c>
      <c r="E229" s="922">
        <v>1</v>
      </c>
      <c r="F229" s="915">
        <v>1.1200000000000001</v>
      </c>
      <c r="G229" s="902">
        <v>27</v>
      </c>
      <c r="H229" s="914"/>
      <c r="I229" s="915"/>
      <c r="J229" s="902"/>
      <c r="K229" s="916">
        <v>1</v>
      </c>
      <c r="L229" s="914">
        <v>3</v>
      </c>
      <c r="M229" s="914">
        <v>30</v>
      </c>
      <c r="N229" s="917">
        <v>10</v>
      </c>
      <c r="O229" s="914" t="s">
        <v>5013</v>
      </c>
      <c r="P229" s="918" t="s">
        <v>5433</v>
      </c>
      <c r="Q229" s="919"/>
      <c r="R229" s="954"/>
      <c r="S229" s="919">
        <f t="shared" si="10"/>
        <v>-1</v>
      </c>
      <c r="T229" s="954">
        <f t="shared" si="11"/>
        <v>-1.1200000000000001</v>
      </c>
      <c r="U229" s="962"/>
      <c r="V229" s="910"/>
      <c r="W229" s="910"/>
      <c r="X229" s="960"/>
      <c r="Y229" s="958"/>
    </row>
    <row r="230" spans="1:25" ht="14.45" customHeight="1" x14ac:dyDescent="0.2">
      <c r="A230" s="923" t="s">
        <v>5436</v>
      </c>
      <c r="B230" s="887">
        <v>1</v>
      </c>
      <c r="C230" s="888">
        <v>1.18</v>
      </c>
      <c r="D230" s="889">
        <v>10</v>
      </c>
      <c r="E230" s="904"/>
      <c r="F230" s="890"/>
      <c r="G230" s="891"/>
      <c r="H230" s="892"/>
      <c r="I230" s="890"/>
      <c r="J230" s="891"/>
      <c r="K230" s="893">
        <v>1.18</v>
      </c>
      <c r="L230" s="892">
        <v>3</v>
      </c>
      <c r="M230" s="892">
        <v>30</v>
      </c>
      <c r="N230" s="894">
        <v>10</v>
      </c>
      <c r="O230" s="892" t="s">
        <v>5013</v>
      </c>
      <c r="P230" s="905" t="s">
        <v>5437</v>
      </c>
      <c r="Q230" s="895"/>
      <c r="R230" s="955"/>
      <c r="S230" s="895">
        <f t="shared" si="10"/>
        <v>0</v>
      </c>
      <c r="T230" s="955">
        <f t="shared" si="11"/>
        <v>0</v>
      </c>
      <c r="U230" s="961"/>
      <c r="V230" s="906"/>
      <c r="W230" s="906"/>
      <c r="X230" s="959"/>
      <c r="Y230" s="957"/>
    </row>
    <row r="231" spans="1:25" ht="14.45" customHeight="1" x14ac:dyDescent="0.2">
      <c r="A231" s="923" t="s">
        <v>5438</v>
      </c>
      <c r="B231" s="887">
        <v>1</v>
      </c>
      <c r="C231" s="888">
        <v>0.42</v>
      </c>
      <c r="D231" s="889">
        <v>16</v>
      </c>
      <c r="E231" s="904">
        <v>5</v>
      </c>
      <c r="F231" s="890">
        <v>2.82</v>
      </c>
      <c r="G231" s="891">
        <v>20.2</v>
      </c>
      <c r="H231" s="892">
        <v>1</v>
      </c>
      <c r="I231" s="890">
        <v>0.82</v>
      </c>
      <c r="J231" s="903">
        <v>28</v>
      </c>
      <c r="K231" s="893">
        <v>0.42</v>
      </c>
      <c r="L231" s="892">
        <v>2</v>
      </c>
      <c r="M231" s="892">
        <v>18</v>
      </c>
      <c r="N231" s="894">
        <v>6</v>
      </c>
      <c r="O231" s="892" t="s">
        <v>5013</v>
      </c>
      <c r="P231" s="905" t="s">
        <v>5439</v>
      </c>
      <c r="Q231" s="895"/>
      <c r="R231" s="955"/>
      <c r="S231" s="895">
        <f t="shared" si="10"/>
        <v>-4</v>
      </c>
      <c r="T231" s="955">
        <f t="shared" si="11"/>
        <v>-2</v>
      </c>
      <c r="U231" s="961"/>
      <c r="V231" s="906"/>
      <c r="W231" s="906"/>
      <c r="X231" s="959"/>
      <c r="Y231" s="957">
        <v>22</v>
      </c>
    </row>
    <row r="232" spans="1:25" ht="14.45" customHeight="1" x14ac:dyDescent="0.2">
      <c r="A232" s="924" t="s">
        <v>5440</v>
      </c>
      <c r="B232" s="920">
        <v>15</v>
      </c>
      <c r="C232" s="921">
        <v>20.27</v>
      </c>
      <c r="D232" s="901">
        <v>38.4</v>
      </c>
      <c r="E232" s="922">
        <v>11</v>
      </c>
      <c r="F232" s="915">
        <v>9.01</v>
      </c>
      <c r="G232" s="902">
        <v>23.9</v>
      </c>
      <c r="H232" s="914">
        <v>15</v>
      </c>
      <c r="I232" s="915">
        <v>13.15</v>
      </c>
      <c r="J232" s="900">
        <v>26.3</v>
      </c>
      <c r="K232" s="916">
        <v>0.55000000000000004</v>
      </c>
      <c r="L232" s="914">
        <v>2</v>
      </c>
      <c r="M232" s="914">
        <v>21</v>
      </c>
      <c r="N232" s="917">
        <v>7</v>
      </c>
      <c r="O232" s="914" t="s">
        <v>5013</v>
      </c>
      <c r="P232" s="918" t="s">
        <v>5441</v>
      </c>
      <c r="Q232" s="919"/>
      <c r="R232" s="954"/>
      <c r="S232" s="919">
        <f t="shared" si="10"/>
        <v>4</v>
      </c>
      <c r="T232" s="954">
        <f t="shared" si="11"/>
        <v>4.1400000000000006</v>
      </c>
      <c r="U232" s="962"/>
      <c r="V232" s="910"/>
      <c r="W232" s="910"/>
      <c r="X232" s="960"/>
      <c r="Y232" s="958">
        <v>289</v>
      </c>
    </row>
    <row r="233" spans="1:25" ht="14.45" customHeight="1" x14ac:dyDescent="0.2">
      <c r="A233" s="924" t="s">
        <v>5442</v>
      </c>
      <c r="B233" s="920">
        <v>8</v>
      </c>
      <c r="C233" s="921">
        <v>6.87</v>
      </c>
      <c r="D233" s="901">
        <v>22.8</v>
      </c>
      <c r="E233" s="922">
        <v>5</v>
      </c>
      <c r="F233" s="915">
        <v>5.98</v>
      </c>
      <c r="G233" s="902">
        <v>39.200000000000003</v>
      </c>
      <c r="H233" s="914">
        <v>2</v>
      </c>
      <c r="I233" s="915">
        <v>2.27</v>
      </c>
      <c r="J233" s="900">
        <v>38.5</v>
      </c>
      <c r="K233" s="916">
        <v>0.77</v>
      </c>
      <c r="L233" s="914">
        <v>3</v>
      </c>
      <c r="M233" s="914">
        <v>30</v>
      </c>
      <c r="N233" s="917">
        <v>10</v>
      </c>
      <c r="O233" s="914" t="s">
        <v>5013</v>
      </c>
      <c r="P233" s="918" t="s">
        <v>5443</v>
      </c>
      <c r="Q233" s="919"/>
      <c r="R233" s="954"/>
      <c r="S233" s="919">
        <f t="shared" si="10"/>
        <v>-3</v>
      </c>
      <c r="T233" s="954">
        <f t="shared" si="11"/>
        <v>-3.7100000000000004</v>
      </c>
      <c r="U233" s="962"/>
      <c r="V233" s="910"/>
      <c r="W233" s="910"/>
      <c r="X233" s="960"/>
      <c r="Y233" s="958">
        <v>57</v>
      </c>
    </row>
    <row r="234" spans="1:25" ht="14.45" customHeight="1" x14ac:dyDescent="0.2">
      <c r="A234" s="923" t="s">
        <v>5444</v>
      </c>
      <c r="B234" s="906"/>
      <c r="C234" s="907"/>
      <c r="D234" s="908"/>
      <c r="E234" s="896">
        <v>1</v>
      </c>
      <c r="F234" s="897">
        <v>0.88</v>
      </c>
      <c r="G234" s="898">
        <v>22</v>
      </c>
      <c r="H234" s="892"/>
      <c r="I234" s="890"/>
      <c r="J234" s="891"/>
      <c r="K234" s="893">
        <v>0.74</v>
      </c>
      <c r="L234" s="892">
        <v>2</v>
      </c>
      <c r="M234" s="892">
        <v>21</v>
      </c>
      <c r="N234" s="894">
        <v>7</v>
      </c>
      <c r="O234" s="892" t="s">
        <v>5013</v>
      </c>
      <c r="P234" s="905" t="s">
        <v>5445</v>
      </c>
      <c r="Q234" s="895"/>
      <c r="R234" s="955"/>
      <c r="S234" s="895">
        <f t="shared" si="10"/>
        <v>-1</v>
      </c>
      <c r="T234" s="955">
        <f t="shared" si="11"/>
        <v>-0.88</v>
      </c>
      <c r="U234" s="961"/>
      <c r="V234" s="906"/>
      <c r="W234" s="906"/>
      <c r="X234" s="959"/>
      <c r="Y234" s="957"/>
    </row>
    <row r="235" spans="1:25" ht="14.45" customHeight="1" x14ac:dyDescent="0.2">
      <c r="A235" s="923" t="s">
        <v>5446</v>
      </c>
      <c r="B235" s="906"/>
      <c r="C235" s="907"/>
      <c r="D235" s="908"/>
      <c r="E235" s="896">
        <v>1</v>
      </c>
      <c r="F235" s="897">
        <v>2.52</v>
      </c>
      <c r="G235" s="898">
        <v>60</v>
      </c>
      <c r="H235" s="892"/>
      <c r="I235" s="890"/>
      <c r="J235" s="891"/>
      <c r="K235" s="893">
        <v>0.4</v>
      </c>
      <c r="L235" s="892">
        <v>2</v>
      </c>
      <c r="M235" s="892">
        <v>15</v>
      </c>
      <c r="N235" s="894">
        <v>5</v>
      </c>
      <c r="O235" s="892" t="s">
        <v>5013</v>
      </c>
      <c r="P235" s="905" t="s">
        <v>5447</v>
      </c>
      <c r="Q235" s="895"/>
      <c r="R235" s="955"/>
      <c r="S235" s="895">
        <f t="shared" si="10"/>
        <v>-1</v>
      </c>
      <c r="T235" s="955">
        <f t="shared" si="11"/>
        <v>-2.52</v>
      </c>
      <c r="U235" s="961"/>
      <c r="V235" s="906"/>
      <c r="W235" s="906"/>
      <c r="X235" s="959"/>
      <c r="Y235" s="957"/>
    </row>
    <row r="236" spans="1:25" ht="14.45" customHeight="1" x14ac:dyDescent="0.2">
      <c r="A236" s="923" t="s">
        <v>5448</v>
      </c>
      <c r="B236" s="906">
        <v>1</v>
      </c>
      <c r="C236" s="907">
        <v>1.98</v>
      </c>
      <c r="D236" s="908">
        <v>37</v>
      </c>
      <c r="E236" s="904"/>
      <c r="F236" s="890"/>
      <c r="G236" s="891"/>
      <c r="H236" s="896"/>
      <c r="I236" s="897"/>
      <c r="J236" s="898"/>
      <c r="K236" s="893">
        <v>0.31</v>
      </c>
      <c r="L236" s="892">
        <v>1</v>
      </c>
      <c r="M236" s="892">
        <v>9</v>
      </c>
      <c r="N236" s="894">
        <v>3</v>
      </c>
      <c r="O236" s="892" t="s">
        <v>5013</v>
      </c>
      <c r="P236" s="905" t="s">
        <v>5449</v>
      </c>
      <c r="Q236" s="895"/>
      <c r="R236" s="955"/>
      <c r="S236" s="895">
        <f t="shared" si="10"/>
        <v>0</v>
      </c>
      <c r="T236" s="955">
        <f t="shared" si="11"/>
        <v>0</v>
      </c>
      <c r="U236" s="961"/>
      <c r="V236" s="906"/>
      <c r="W236" s="906"/>
      <c r="X236" s="959"/>
      <c r="Y236" s="957"/>
    </row>
    <row r="237" spans="1:25" ht="14.45" customHeight="1" x14ac:dyDescent="0.2">
      <c r="A237" s="924" t="s">
        <v>5450</v>
      </c>
      <c r="B237" s="910"/>
      <c r="C237" s="911"/>
      <c r="D237" s="909"/>
      <c r="E237" s="922"/>
      <c r="F237" s="915"/>
      <c r="G237" s="902"/>
      <c r="H237" s="912">
        <v>2</v>
      </c>
      <c r="I237" s="913">
        <v>3</v>
      </c>
      <c r="J237" s="900">
        <v>37.5</v>
      </c>
      <c r="K237" s="916">
        <v>0.77</v>
      </c>
      <c r="L237" s="914">
        <v>3</v>
      </c>
      <c r="M237" s="914">
        <v>24</v>
      </c>
      <c r="N237" s="917">
        <v>8</v>
      </c>
      <c r="O237" s="914" t="s">
        <v>5013</v>
      </c>
      <c r="P237" s="918" t="s">
        <v>5451</v>
      </c>
      <c r="Q237" s="919"/>
      <c r="R237" s="954"/>
      <c r="S237" s="919">
        <f t="shared" si="10"/>
        <v>2</v>
      </c>
      <c r="T237" s="954">
        <f t="shared" si="11"/>
        <v>3</v>
      </c>
      <c r="U237" s="962"/>
      <c r="V237" s="910"/>
      <c r="W237" s="910"/>
      <c r="X237" s="960"/>
      <c r="Y237" s="958">
        <v>59</v>
      </c>
    </row>
    <row r="238" spans="1:25" ht="14.45" customHeight="1" x14ac:dyDescent="0.2">
      <c r="A238" s="923" t="s">
        <v>5452</v>
      </c>
      <c r="B238" s="887">
        <v>1</v>
      </c>
      <c r="C238" s="888">
        <v>0.53</v>
      </c>
      <c r="D238" s="889">
        <v>17</v>
      </c>
      <c r="E238" s="904"/>
      <c r="F238" s="890"/>
      <c r="G238" s="891"/>
      <c r="H238" s="892"/>
      <c r="I238" s="890"/>
      <c r="J238" s="891"/>
      <c r="K238" s="893">
        <v>0.53</v>
      </c>
      <c r="L238" s="892">
        <v>2</v>
      </c>
      <c r="M238" s="892">
        <v>18</v>
      </c>
      <c r="N238" s="894">
        <v>6</v>
      </c>
      <c r="O238" s="892" t="s">
        <v>5013</v>
      </c>
      <c r="P238" s="905" t="s">
        <v>5453</v>
      </c>
      <c r="Q238" s="895"/>
      <c r="R238" s="955"/>
      <c r="S238" s="895">
        <f t="shared" si="10"/>
        <v>0</v>
      </c>
      <c r="T238" s="955">
        <f t="shared" si="11"/>
        <v>0</v>
      </c>
      <c r="U238" s="961"/>
      <c r="V238" s="906"/>
      <c r="W238" s="906"/>
      <c r="X238" s="959"/>
      <c r="Y238" s="957"/>
    </row>
    <row r="239" spans="1:25" ht="14.45" customHeight="1" x14ac:dyDescent="0.2">
      <c r="A239" s="923" t="s">
        <v>5454</v>
      </c>
      <c r="B239" s="906"/>
      <c r="C239" s="907"/>
      <c r="D239" s="908"/>
      <c r="E239" s="904"/>
      <c r="F239" s="890"/>
      <c r="G239" s="891"/>
      <c r="H239" s="896">
        <v>1</v>
      </c>
      <c r="I239" s="897">
        <v>0.62</v>
      </c>
      <c r="J239" s="903">
        <v>17</v>
      </c>
      <c r="K239" s="893">
        <v>0.36</v>
      </c>
      <c r="L239" s="892">
        <v>1</v>
      </c>
      <c r="M239" s="892">
        <v>12</v>
      </c>
      <c r="N239" s="894">
        <v>4</v>
      </c>
      <c r="O239" s="892" t="s">
        <v>5013</v>
      </c>
      <c r="P239" s="905" t="s">
        <v>5455</v>
      </c>
      <c r="Q239" s="895"/>
      <c r="R239" s="955"/>
      <c r="S239" s="895">
        <f t="shared" si="10"/>
        <v>1</v>
      </c>
      <c r="T239" s="955">
        <f t="shared" si="11"/>
        <v>0.62</v>
      </c>
      <c r="U239" s="961"/>
      <c r="V239" s="906"/>
      <c r="W239" s="906"/>
      <c r="X239" s="959"/>
      <c r="Y239" s="957">
        <v>13</v>
      </c>
    </row>
    <row r="240" spans="1:25" ht="14.45" customHeight="1" x14ac:dyDescent="0.2">
      <c r="A240" s="923" t="s">
        <v>5456</v>
      </c>
      <c r="B240" s="906"/>
      <c r="C240" s="907"/>
      <c r="D240" s="908"/>
      <c r="E240" s="904"/>
      <c r="F240" s="890"/>
      <c r="G240" s="891"/>
      <c r="H240" s="896">
        <v>1</v>
      </c>
      <c r="I240" s="897">
        <v>0.72</v>
      </c>
      <c r="J240" s="903">
        <v>19</v>
      </c>
      <c r="K240" s="893">
        <v>0.72</v>
      </c>
      <c r="L240" s="892">
        <v>3</v>
      </c>
      <c r="M240" s="892">
        <v>24</v>
      </c>
      <c r="N240" s="894">
        <v>8</v>
      </c>
      <c r="O240" s="892" t="s">
        <v>5013</v>
      </c>
      <c r="P240" s="905" t="s">
        <v>5457</v>
      </c>
      <c r="Q240" s="895"/>
      <c r="R240" s="955"/>
      <c r="S240" s="895">
        <f t="shared" si="10"/>
        <v>1</v>
      </c>
      <c r="T240" s="955">
        <f t="shared" si="11"/>
        <v>0.72</v>
      </c>
      <c r="U240" s="961"/>
      <c r="V240" s="906"/>
      <c r="W240" s="906"/>
      <c r="X240" s="959"/>
      <c r="Y240" s="957">
        <v>11</v>
      </c>
    </row>
    <row r="241" spans="1:25" ht="14.45" customHeight="1" x14ac:dyDescent="0.2">
      <c r="A241" s="924" t="s">
        <v>5458</v>
      </c>
      <c r="B241" s="910"/>
      <c r="C241" s="911"/>
      <c r="D241" s="909"/>
      <c r="E241" s="922">
        <v>1</v>
      </c>
      <c r="F241" s="915">
        <v>1.24</v>
      </c>
      <c r="G241" s="902">
        <v>26</v>
      </c>
      <c r="H241" s="912"/>
      <c r="I241" s="913"/>
      <c r="J241" s="899"/>
      <c r="K241" s="916">
        <v>1.24</v>
      </c>
      <c r="L241" s="914">
        <v>3</v>
      </c>
      <c r="M241" s="914">
        <v>30</v>
      </c>
      <c r="N241" s="917">
        <v>10</v>
      </c>
      <c r="O241" s="914" t="s">
        <v>5013</v>
      </c>
      <c r="P241" s="918" t="s">
        <v>5459</v>
      </c>
      <c r="Q241" s="919"/>
      <c r="R241" s="954"/>
      <c r="S241" s="919">
        <f t="shared" si="10"/>
        <v>-1</v>
      </c>
      <c r="T241" s="954">
        <f t="shared" si="11"/>
        <v>-1.24</v>
      </c>
      <c r="U241" s="962"/>
      <c r="V241" s="910"/>
      <c r="W241" s="910"/>
      <c r="X241" s="960"/>
      <c r="Y241" s="958"/>
    </row>
    <row r="242" spans="1:25" ht="14.45" customHeight="1" x14ac:dyDescent="0.2">
      <c r="A242" s="923" t="s">
        <v>5460</v>
      </c>
      <c r="B242" s="887">
        <v>8</v>
      </c>
      <c r="C242" s="888">
        <v>10.15</v>
      </c>
      <c r="D242" s="889">
        <v>23.6</v>
      </c>
      <c r="E242" s="904">
        <v>3</v>
      </c>
      <c r="F242" s="890">
        <v>3.52</v>
      </c>
      <c r="G242" s="891">
        <v>30.3</v>
      </c>
      <c r="H242" s="892">
        <v>1</v>
      </c>
      <c r="I242" s="890">
        <v>1.21</v>
      </c>
      <c r="J242" s="903">
        <v>31</v>
      </c>
      <c r="K242" s="893">
        <v>0.72</v>
      </c>
      <c r="L242" s="892">
        <v>2</v>
      </c>
      <c r="M242" s="892">
        <v>21</v>
      </c>
      <c r="N242" s="894">
        <v>7</v>
      </c>
      <c r="O242" s="892" t="s">
        <v>5013</v>
      </c>
      <c r="P242" s="905" t="s">
        <v>5461</v>
      </c>
      <c r="Q242" s="895"/>
      <c r="R242" s="955"/>
      <c r="S242" s="895">
        <f t="shared" si="10"/>
        <v>-2</v>
      </c>
      <c r="T242" s="955">
        <f t="shared" si="11"/>
        <v>-2.31</v>
      </c>
      <c r="U242" s="961"/>
      <c r="V242" s="906"/>
      <c r="W242" s="906"/>
      <c r="X242" s="959"/>
      <c r="Y242" s="957">
        <v>24</v>
      </c>
    </row>
    <row r="243" spans="1:25" ht="14.45" customHeight="1" x14ac:dyDescent="0.2">
      <c r="A243" s="924" t="s">
        <v>5462</v>
      </c>
      <c r="B243" s="920">
        <v>4</v>
      </c>
      <c r="C243" s="921">
        <v>5.18</v>
      </c>
      <c r="D243" s="901">
        <v>30.3</v>
      </c>
      <c r="E243" s="922"/>
      <c r="F243" s="915"/>
      <c r="G243" s="902"/>
      <c r="H243" s="914">
        <v>5</v>
      </c>
      <c r="I243" s="915">
        <v>6.61</v>
      </c>
      <c r="J243" s="900">
        <v>28.4</v>
      </c>
      <c r="K243" s="916">
        <v>1.04</v>
      </c>
      <c r="L243" s="914">
        <v>3</v>
      </c>
      <c r="M243" s="914">
        <v>27</v>
      </c>
      <c r="N243" s="917">
        <v>9</v>
      </c>
      <c r="O243" s="914" t="s">
        <v>5013</v>
      </c>
      <c r="P243" s="918" t="s">
        <v>5463</v>
      </c>
      <c r="Q243" s="919"/>
      <c r="R243" s="954"/>
      <c r="S243" s="919">
        <f t="shared" si="10"/>
        <v>5</v>
      </c>
      <c r="T243" s="954">
        <f t="shared" si="11"/>
        <v>6.61</v>
      </c>
      <c r="U243" s="962"/>
      <c r="V243" s="910"/>
      <c r="W243" s="910"/>
      <c r="X243" s="960"/>
      <c r="Y243" s="958">
        <v>97</v>
      </c>
    </row>
    <row r="244" spans="1:25" ht="14.45" customHeight="1" x14ac:dyDescent="0.2">
      <c r="A244" s="923" t="s">
        <v>5464</v>
      </c>
      <c r="B244" s="906"/>
      <c r="C244" s="907"/>
      <c r="D244" s="908"/>
      <c r="E244" s="896">
        <v>1</v>
      </c>
      <c r="F244" s="897">
        <v>1.07</v>
      </c>
      <c r="G244" s="898">
        <v>14</v>
      </c>
      <c r="H244" s="892"/>
      <c r="I244" s="890"/>
      <c r="J244" s="891"/>
      <c r="K244" s="893">
        <v>1.07</v>
      </c>
      <c r="L244" s="892">
        <v>3</v>
      </c>
      <c r="M244" s="892">
        <v>24</v>
      </c>
      <c r="N244" s="894">
        <v>8</v>
      </c>
      <c r="O244" s="892" t="s">
        <v>5013</v>
      </c>
      <c r="P244" s="905" t="s">
        <v>5465</v>
      </c>
      <c r="Q244" s="895"/>
      <c r="R244" s="955"/>
      <c r="S244" s="895">
        <f t="shared" si="10"/>
        <v>-1</v>
      </c>
      <c r="T244" s="955">
        <f t="shared" si="11"/>
        <v>-1.07</v>
      </c>
      <c r="U244" s="961"/>
      <c r="V244" s="906"/>
      <c r="W244" s="906"/>
      <c r="X244" s="959"/>
      <c r="Y244" s="957"/>
    </row>
    <row r="245" spans="1:25" ht="14.45" customHeight="1" x14ac:dyDescent="0.2">
      <c r="A245" s="923" t="s">
        <v>5466</v>
      </c>
      <c r="B245" s="887">
        <v>1</v>
      </c>
      <c r="C245" s="888">
        <v>5.72</v>
      </c>
      <c r="D245" s="889">
        <v>71</v>
      </c>
      <c r="E245" s="904"/>
      <c r="F245" s="890"/>
      <c r="G245" s="891"/>
      <c r="H245" s="892"/>
      <c r="I245" s="890"/>
      <c r="J245" s="891"/>
      <c r="K245" s="893">
        <v>3.67</v>
      </c>
      <c r="L245" s="892">
        <v>6</v>
      </c>
      <c r="M245" s="892">
        <v>51</v>
      </c>
      <c r="N245" s="894">
        <v>17</v>
      </c>
      <c r="O245" s="892" t="s">
        <v>5013</v>
      </c>
      <c r="P245" s="905" t="s">
        <v>5467</v>
      </c>
      <c r="Q245" s="895"/>
      <c r="R245" s="955"/>
      <c r="S245" s="895">
        <f t="shared" si="10"/>
        <v>0</v>
      </c>
      <c r="T245" s="955">
        <f t="shared" si="11"/>
        <v>0</v>
      </c>
      <c r="U245" s="961"/>
      <c r="V245" s="906"/>
      <c r="W245" s="906"/>
      <c r="X245" s="959"/>
      <c r="Y245" s="957"/>
    </row>
    <row r="246" spans="1:25" ht="14.45" customHeight="1" x14ac:dyDescent="0.2">
      <c r="A246" s="923" t="s">
        <v>5468</v>
      </c>
      <c r="B246" s="906">
        <v>1</v>
      </c>
      <c r="C246" s="907">
        <v>1.1000000000000001</v>
      </c>
      <c r="D246" s="908">
        <v>26</v>
      </c>
      <c r="E246" s="896"/>
      <c r="F246" s="897"/>
      <c r="G246" s="898"/>
      <c r="H246" s="892"/>
      <c r="I246" s="890"/>
      <c r="J246" s="891"/>
      <c r="K246" s="893">
        <v>0.66</v>
      </c>
      <c r="L246" s="892">
        <v>2</v>
      </c>
      <c r="M246" s="892">
        <v>18</v>
      </c>
      <c r="N246" s="894">
        <v>6</v>
      </c>
      <c r="O246" s="892" t="s">
        <v>5013</v>
      </c>
      <c r="P246" s="905" t="s">
        <v>5469</v>
      </c>
      <c r="Q246" s="895"/>
      <c r="R246" s="955"/>
      <c r="S246" s="895">
        <f t="shared" si="10"/>
        <v>0</v>
      </c>
      <c r="T246" s="955">
        <f t="shared" si="11"/>
        <v>0</v>
      </c>
      <c r="U246" s="961"/>
      <c r="V246" s="906"/>
      <c r="W246" s="906"/>
      <c r="X246" s="959"/>
      <c r="Y246" s="957"/>
    </row>
    <row r="247" spans="1:25" ht="14.45" customHeight="1" x14ac:dyDescent="0.2">
      <c r="A247" s="924" t="s">
        <v>5470</v>
      </c>
      <c r="B247" s="910"/>
      <c r="C247" s="911"/>
      <c r="D247" s="909"/>
      <c r="E247" s="912">
        <v>2</v>
      </c>
      <c r="F247" s="913">
        <v>4.55</v>
      </c>
      <c r="G247" s="899">
        <v>32.5</v>
      </c>
      <c r="H247" s="914">
        <v>1</v>
      </c>
      <c r="I247" s="915">
        <v>1.83</v>
      </c>
      <c r="J247" s="900">
        <v>17</v>
      </c>
      <c r="K247" s="916">
        <v>1.83</v>
      </c>
      <c r="L247" s="914">
        <v>3</v>
      </c>
      <c r="M247" s="914">
        <v>30</v>
      </c>
      <c r="N247" s="917">
        <v>10</v>
      </c>
      <c r="O247" s="914" t="s">
        <v>5013</v>
      </c>
      <c r="P247" s="918" t="s">
        <v>5471</v>
      </c>
      <c r="Q247" s="919"/>
      <c r="R247" s="954"/>
      <c r="S247" s="919">
        <f t="shared" si="10"/>
        <v>-1</v>
      </c>
      <c r="T247" s="954">
        <f t="shared" si="11"/>
        <v>-2.7199999999999998</v>
      </c>
      <c r="U247" s="962"/>
      <c r="V247" s="910"/>
      <c r="W247" s="910"/>
      <c r="X247" s="960"/>
      <c r="Y247" s="958">
        <v>7</v>
      </c>
    </row>
    <row r="248" spans="1:25" ht="14.45" customHeight="1" x14ac:dyDescent="0.2">
      <c r="A248" s="923" t="s">
        <v>5472</v>
      </c>
      <c r="B248" s="887">
        <v>2</v>
      </c>
      <c r="C248" s="888">
        <v>3.46</v>
      </c>
      <c r="D248" s="889">
        <v>38.5</v>
      </c>
      <c r="E248" s="904">
        <v>1</v>
      </c>
      <c r="F248" s="890">
        <v>1.1100000000000001</v>
      </c>
      <c r="G248" s="891">
        <v>28</v>
      </c>
      <c r="H248" s="892"/>
      <c r="I248" s="890"/>
      <c r="J248" s="891"/>
      <c r="K248" s="893">
        <v>1.05</v>
      </c>
      <c r="L248" s="892">
        <v>3</v>
      </c>
      <c r="M248" s="892">
        <v>27</v>
      </c>
      <c r="N248" s="894">
        <v>9</v>
      </c>
      <c r="O248" s="892" t="s">
        <v>5013</v>
      </c>
      <c r="P248" s="905" t="s">
        <v>5473</v>
      </c>
      <c r="Q248" s="895"/>
      <c r="R248" s="955"/>
      <c r="S248" s="895">
        <f t="shared" si="10"/>
        <v>-1</v>
      </c>
      <c r="T248" s="955">
        <f t="shared" si="11"/>
        <v>-1.1100000000000001</v>
      </c>
      <c r="U248" s="961"/>
      <c r="V248" s="906"/>
      <c r="W248" s="906"/>
      <c r="X248" s="959"/>
      <c r="Y248" s="957"/>
    </row>
    <row r="249" spans="1:25" ht="14.45" customHeight="1" x14ac:dyDescent="0.2">
      <c r="A249" s="923" t="s">
        <v>5474</v>
      </c>
      <c r="B249" s="887"/>
      <c r="C249" s="888"/>
      <c r="D249" s="889"/>
      <c r="E249" s="904">
        <v>1</v>
      </c>
      <c r="F249" s="890">
        <v>7.38</v>
      </c>
      <c r="G249" s="891">
        <v>88</v>
      </c>
      <c r="H249" s="892"/>
      <c r="I249" s="890"/>
      <c r="J249" s="891"/>
      <c r="K249" s="893">
        <v>3</v>
      </c>
      <c r="L249" s="892">
        <v>6</v>
      </c>
      <c r="M249" s="892">
        <v>54</v>
      </c>
      <c r="N249" s="894">
        <v>18</v>
      </c>
      <c r="O249" s="892" t="s">
        <v>5013</v>
      </c>
      <c r="P249" s="905" t="s">
        <v>5475</v>
      </c>
      <c r="Q249" s="895"/>
      <c r="R249" s="955"/>
      <c r="S249" s="895">
        <f t="shared" si="10"/>
        <v>-1</v>
      </c>
      <c r="T249" s="955">
        <f t="shared" si="11"/>
        <v>-7.38</v>
      </c>
      <c r="U249" s="961"/>
      <c r="V249" s="906"/>
      <c r="W249" s="906"/>
      <c r="X249" s="959"/>
      <c r="Y249" s="957"/>
    </row>
    <row r="250" spans="1:25" ht="14.45" customHeight="1" x14ac:dyDescent="0.2">
      <c r="A250" s="924" t="s">
        <v>5476</v>
      </c>
      <c r="B250" s="920">
        <v>5</v>
      </c>
      <c r="C250" s="921">
        <v>30.32</v>
      </c>
      <c r="D250" s="901">
        <v>53</v>
      </c>
      <c r="E250" s="922"/>
      <c r="F250" s="915"/>
      <c r="G250" s="902"/>
      <c r="H250" s="914"/>
      <c r="I250" s="915"/>
      <c r="J250" s="902"/>
      <c r="K250" s="916">
        <v>5.89</v>
      </c>
      <c r="L250" s="914">
        <v>7</v>
      </c>
      <c r="M250" s="914">
        <v>66</v>
      </c>
      <c r="N250" s="917">
        <v>22</v>
      </c>
      <c r="O250" s="914" t="s">
        <v>5013</v>
      </c>
      <c r="P250" s="918" t="s">
        <v>5477</v>
      </c>
      <c r="Q250" s="919"/>
      <c r="R250" s="954"/>
      <c r="S250" s="919">
        <f t="shared" si="10"/>
        <v>0</v>
      </c>
      <c r="T250" s="954">
        <f t="shared" si="11"/>
        <v>0</v>
      </c>
      <c r="U250" s="962"/>
      <c r="V250" s="910"/>
      <c r="W250" s="910"/>
      <c r="X250" s="960"/>
      <c r="Y250" s="958"/>
    </row>
    <row r="251" spans="1:25" ht="14.45" customHeight="1" x14ac:dyDescent="0.2">
      <c r="A251" s="923" t="s">
        <v>5478</v>
      </c>
      <c r="B251" s="887">
        <v>2</v>
      </c>
      <c r="C251" s="888">
        <v>9.4499999999999993</v>
      </c>
      <c r="D251" s="889">
        <v>60.5</v>
      </c>
      <c r="E251" s="904"/>
      <c r="F251" s="890"/>
      <c r="G251" s="891"/>
      <c r="H251" s="892"/>
      <c r="I251" s="890"/>
      <c r="J251" s="891"/>
      <c r="K251" s="893">
        <v>3.72</v>
      </c>
      <c r="L251" s="892">
        <v>8</v>
      </c>
      <c r="M251" s="892">
        <v>69</v>
      </c>
      <c r="N251" s="894">
        <v>23</v>
      </c>
      <c r="O251" s="892" t="s">
        <v>5013</v>
      </c>
      <c r="P251" s="905" t="s">
        <v>5479</v>
      </c>
      <c r="Q251" s="895"/>
      <c r="R251" s="955"/>
      <c r="S251" s="895">
        <f t="shared" si="10"/>
        <v>0</v>
      </c>
      <c r="T251" s="955">
        <f t="shared" si="11"/>
        <v>0</v>
      </c>
      <c r="U251" s="961"/>
      <c r="V251" s="906"/>
      <c r="W251" s="906"/>
      <c r="X251" s="959"/>
      <c r="Y251" s="957"/>
    </row>
    <row r="252" spans="1:25" ht="14.45" customHeight="1" x14ac:dyDescent="0.2">
      <c r="A252" s="923" t="s">
        <v>5480</v>
      </c>
      <c r="B252" s="887">
        <v>1</v>
      </c>
      <c r="C252" s="888">
        <v>0.93</v>
      </c>
      <c r="D252" s="889">
        <v>14</v>
      </c>
      <c r="E252" s="904"/>
      <c r="F252" s="890"/>
      <c r="G252" s="891"/>
      <c r="H252" s="892"/>
      <c r="I252" s="890"/>
      <c r="J252" s="891"/>
      <c r="K252" s="893">
        <v>0.93</v>
      </c>
      <c r="L252" s="892">
        <v>3</v>
      </c>
      <c r="M252" s="892">
        <v>27</v>
      </c>
      <c r="N252" s="894">
        <v>9</v>
      </c>
      <c r="O252" s="892" t="s">
        <v>5013</v>
      </c>
      <c r="P252" s="905" t="s">
        <v>5481</v>
      </c>
      <c r="Q252" s="895"/>
      <c r="R252" s="955"/>
      <c r="S252" s="895">
        <f t="shared" si="10"/>
        <v>0</v>
      </c>
      <c r="T252" s="955">
        <f t="shared" si="11"/>
        <v>0</v>
      </c>
      <c r="U252" s="961"/>
      <c r="V252" s="906"/>
      <c r="W252" s="906"/>
      <c r="X252" s="959"/>
      <c r="Y252" s="957"/>
    </row>
    <row r="253" spans="1:25" ht="14.45" customHeight="1" x14ac:dyDescent="0.2">
      <c r="A253" s="924" t="s">
        <v>5482</v>
      </c>
      <c r="B253" s="920">
        <v>5</v>
      </c>
      <c r="C253" s="921">
        <v>6.97</v>
      </c>
      <c r="D253" s="901">
        <v>29.8</v>
      </c>
      <c r="E253" s="922">
        <v>3</v>
      </c>
      <c r="F253" s="915">
        <v>3.32</v>
      </c>
      <c r="G253" s="902">
        <v>27</v>
      </c>
      <c r="H253" s="914">
        <v>1</v>
      </c>
      <c r="I253" s="915">
        <v>1.1100000000000001</v>
      </c>
      <c r="J253" s="900">
        <v>24</v>
      </c>
      <c r="K253" s="916">
        <v>1.1100000000000001</v>
      </c>
      <c r="L253" s="914">
        <v>4</v>
      </c>
      <c r="M253" s="914">
        <v>33</v>
      </c>
      <c r="N253" s="917">
        <v>11</v>
      </c>
      <c r="O253" s="914" t="s">
        <v>5013</v>
      </c>
      <c r="P253" s="918" t="s">
        <v>5483</v>
      </c>
      <c r="Q253" s="919"/>
      <c r="R253" s="954"/>
      <c r="S253" s="919">
        <f t="shared" si="10"/>
        <v>-2</v>
      </c>
      <c r="T253" s="954">
        <f t="shared" si="11"/>
        <v>-2.21</v>
      </c>
      <c r="U253" s="962"/>
      <c r="V253" s="910"/>
      <c r="W253" s="910"/>
      <c r="X253" s="960"/>
      <c r="Y253" s="958">
        <v>13</v>
      </c>
    </row>
    <row r="254" spans="1:25" ht="14.45" customHeight="1" x14ac:dyDescent="0.2">
      <c r="A254" s="924" t="s">
        <v>5484</v>
      </c>
      <c r="B254" s="920">
        <v>8</v>
      </c>
      <c r="C254" s="921">
        <v>22.99</v>
      </c>
      <c r="D254" s="901">
        <v>41.1</v>
      </c>
      <c r="E254" s="922">
        <v>2</v>
      </c>
      <c r="F254" s="915">
        <v>5.0599999999999996</v>
      </c>
      <c r="G254" s="902">
        <v>37</v>
      </c>
      <c r="H254" s="914">
        <v>3</v>
      </c>
      <c r="I254" s="915">
        <v>10.050000000000001</v>
      </c>
      <c r="J254" s="900">
        <v>53</v>
      </c>
      <c r="K254" s="916">
        <v>2.02</v>
      </c>
      <c r="L254" s="914">
        <v>4</v>
      </c>
      <c r="M254" s="914">
        <v>39</v>
      </c>
      <c r="N254" s="917">
        <v>13</v>
      </c>
      <c r="O254" s="914" t="s">
        <v>5013</v>
      </c>
      <c r="P254" s="918" t="s">
        <v>5485</v>
      </c>
      <c r="Q254" s="919"/>
      <c r="R254" s="954"/>
      <c r="S254" s="919">
        <f t="shared" si="10"/>
        <v>1</v>
      </c>
      <c r="T254" s="954">
        <f t="shared" si="11"/>
        <v>4.9900000000000011</v>
      </c>
      <c r="U254" s="962"/>
      <c r="V254" s="910"/>
      <c r="W254" s="910"/>
      <c r="X254" s="960"/>
      <c r="Y254" s="958">
        <v>120</v>
      </c>
    </row>
    <row r="255" spans="1:25" ht="14.45" customHeight="1" x14ac:dyDescent="0.2">
      <c r="A255" s="923" t="s">
        <v>5486</v>
      </c>
      <c r="B255" s="906">
        <v>1</v>
      </c>
      <c r="C255" s="907">
        <v>2.04</v>
      </c>
      <c r="D255" s="908">
        <v>46</v>
      </c>
      <c r="E255" s="896"/>
      <c r="F255" s="897"/>
      <c r="G255" s="898"/>
      <c r="H255" s="892"/>
      <c r="I255" s="890"/>
      <c r="J255" s="891"/>
      <c r="K255" s="893">
        <v>0.54</v>
      </c>
      <c r="L255" s="892">
        <v>2</v>
      </c>
      <c r="M255" s="892">
        <v>18</v>
      </c>
      <c r="N255" s="894">
        <v>6</v>
      </c>
      <c r="O255" s="892" t="s">
        <v>5013</v>
      </c>
      <c r="P255" s="905" t="s">
        <v>5487</v>
      </c>
      <c r="Q255" s="895"/>
      <c r="R255" s="955"/>
      <c r="S255" s="895">
        <f t="shared" si="10"/>
        <v>0</v>
      </c>
      <c r="T255" s="955">
        <f t="shared" si="11"/>
        <v>0</v>
      </c>
      <c r="U255" s="961"/>
      <c r="V255" s="906"/>
      <c r="W255" s="906"/>
      <c r="X255" s="959"/>
      <c r="Y255" s="957"/>
    </row>
    <row r="256" spans="1:25" ht="14.45" customHeight="1" x14ac:dyDescent="0.2">
      <c r="A256" s="924" t="s">
        <v>5488</v>
      </c>
      <c r="B256" s="910"/>
      <c r="C256" s="911"/>
      <c r="D256" s="909"/>
      <c r="E256" s="912">
        <v>1</v>
      </c>
      <c r="F256" s="913">
        <v>1.42</v>
      </c>
      <c r="G256" s="899">
        <v>34</v>
      </c>
      <c r="H256" s="914"/>
      <c r="I256" s="915"/>
      <c r="J256" s="902"/>
      <c r="K256" s="916">
        <v>0.68</v>
      </c>
      <c r="L256" s="914">
        <v>2</v>
      </c>
      <c r="M256" s="914">
        <v>21</v>
      </c>
      <c r="N256" s="917">
        <v>7</v>
      </c>
      <c r="O256" s="914" t="s">
        <v>5013</v>
      </c>
      <c r="P256" s="918" t="s">
        <v>5489</v>
      </c>
      <c r="Q256" s="919"/>
      <c r="R256" s="954"/>
      <c r="S256" s="919">
        <f t="shared" si="10"/>
        <v>-1</v>
      </c>
      <c r="T256" s="954">
        <f t="shared" si="11"/>
        <v>-1.42</v>
      </c>
      <c r="U256" s="962"/>
      <c r="V256" s="910"/>
      <c r="W256" s="910"/>
      <c r="X256" s="960"/>
      <c r="Y256" s="958"/>
    </row>
    <row r="257" spans="1:25" ht="14.45" customHeight="1" x14ac:dyDescent="0.2">
      <c r="A257" s="923" t="s">
        <v>5490</v>
      </c>
      <c r="B257" s="887">
        <v>1</v>
      </c>
      <c r="C257" s="888">
        <v>2.7</v>
      </c>
      <c r="D257" s="889">
        <v>38</v>
      </c>
      <c r="E257" s="904"/>
      <c r="F257" s="890"/>
      <c r="G257" s="891"/>
      <c r="H257" s="892"/>
      <c r="I257" s="890"/>
      <c r="J257" s="891"/>
      <c r="K257" s="893">
        <v>0.59</v>
      </c>
      <c r="L257" s="892">
        <v>2</v>
      </c>
      <c r="M257" s="892">
        <v>21</v>
      </c>
      <c r="N257" s="894">
        <v>7</v>
      </c>
      <c r="O257" s="892" t="s">
        <v>5013</v>
      </c>
      <c r="P257" s="905" t="s">
        <v>5491</v>
      </c>
      <c r="Q257" s="895"/>
      <c r="R257" s="955"/>
      <c r="S257" s="895">
        <f t="shared" si="10"/>
        <v>0</v>
      </c>
      <c r="T257" s="955">
        <f t="shared" si="11"/>
        <v>0</v>
      </c>
      <c r="U257" s="961"/>
      <c r="V257" s="906"/>
      <c r="W257" s="906"/>
      <c r="X257" s="959"/>
      <c r="Y257" s="957"/>
    </row>
    <row r="258" spans="1:25" ht="14.45" customHeight="1" x14ac:dyDescent="0.2">
      <c r="A258" s="924" t="s">
        <v>5492</v>
      </c>
      <c r="B258" s="920">
        <v>2</v>
      </c>
      <c r="C258" s="921">
        <v>2.69</v>
      </c>
      <c r="D258" s="901">
        <v>35.5</v>
      </c>
      <c r="E258" s="922"/>
      <c r="F258" s="915"/>
      <c r="G258" s="902"/>
      <c r="H258" s="914">
        <v>1</v>
      </c>
      <c r="I258" s="915">
        <v>1.26</v>
      </c>
      <c r="J258" s="900">
        <v>29</v>
      </c>
      <c r="K258" s="916">
        <v>1.26</v>
      </c>
      <c r="L258" s="914">
        <v>4</v>
      </c>
      <c r="M258" s="914">
        <v>39</v>
      </c>
      <c r="N258" s="917">
        <v>13</v>
      </c>
      <c r="O258" s="914" t="s">
        <v>5013</v>
      </c>
      <c r="P258" s="918" t="s">
        <v>5493</v>
      </c>
      <c r="Q258" s="919"/>
      <c r="R258" s="954"/>
      <c r="S258" s="919">
        <f t="shared" si="10"/>
        <v>1</v>
      </c>
      <c r="T258" s="954">
        <f t="shared" si="11"/>
        <v>1.26</v>
      </c>
      <c r="U258" s="962"/>
      <c r="V258" s="910"/>
      <c r="W258" s="910"/>
      <c r="X258" s="960"/>
      <c r="Y258" s="958">
        <v>16</v>
      </c>
    </row>
    <row r="259" spans="1:25" ht="14.45" customHeight="1" x14ac:dyDescent="0.2">
      <c r="A259" s="923" t="s">
        <v>5494</v>
      </c>
      <c r="B259" s="906"/>
      <c r="C259" s="907"/>
      <c r="D259" s="908"/>
      <c r="E259" s="896">
        <v>1</v>
      </c>
      <c r="F259" s="897">
        <v>1.18</v>
      </c>
      <c r="G259" s="898">
        <v>35</v>
      </c>
      <c r="H259" s="892"/>
      <c r="I259" s="890"/>
      <c r="J259" s="891"/>
      <c r="K259" s="893">
        <v>1.18</v>
      </c>
      <c r="L259" s="892">
        <v>5</v>
      </c>
      <c r="M259" s="892">
        <v>48</v>
      </c>
      <c r="N259" s="894">
        <v>16</v>
      </c>
      <c r="O259" s="892" t="s">
        <v>5013</v>
      </c>
      <c r="P259" s="905" t="s">
        <v>5495</v>
      </c>
      <c r="Q259" s="895"/>
      <c r="R259" s="955"/>
      <c r="S259" s="895">
        <f t="shared" si="10"/>
        <v>-1</v>
      </c>
      <c r="T259" s="955">
        <f t="shared" si="11"/>
        <v>-1.18</v>
      </c>
      <c r="U259" s="961"/>
      <c r="V259" s="906"/>
      <c r="W259" s="906"/>
      <c r="X259" s="959"/>
      <c r="Y259" s="957"/>
    </row>
    <row r="260" spans="1:25" ht="14.45" customHeight="1" x14ac:dyDescent="0.2">
      <c r="A260" s="923" t="s">
        <v>5496</v>
      </c>
      <c r="B260" s="887">
        <v>1</v>
      </c>
      <c r="C260" s="888">
        <v>1.62</v>
      </c>
      <c r="D260" s="889">
        <v>48</v>
      </c>
      <c r="E260" s="904"/>
      <c r="F260" s="890"/>
      <c r="G260" s="891"/>
      <c r="H260" s="892"/>
      <c r="I260" s="890"/>
      <c r="J260" s="891"/>
      <c r="K260" s="893">
        <v>0.97</v>
      </c>
      <c r="L260" s="892">
        <v>4</v>
      </c>
      <c r="M260" s="892">
        <v>39</v>
      </c>
      <c r="N260" s="894">
        <v>13</v>
      </c>
      <c r="O260" s="892" t="s">
        <v>5013</v>
      </c>
      <c r="P260" s="905" t="s">
        <v>5497</v>
      </c>
      <c r="Q260" s="895"/>
      <c r="R260" s="955"/>
      <c r="S260" s="895">
        <f t="shared" si="10"/>
        <v>0</v>
      </c>
      <c r="T260" s="955">
        <f t="shared" si="11"/>
        <v>0</v>
      </c>
      <c r="U260" s="961"/>
      <c r="V260" s="906"/>
      <c r="W260" s="906"/>
      <c r="X260" s="959"/>
      <c r="Y260" s="957"/>
    </row>
    <row r="261" spans="1:25" ht="14.45" customHeight="1" x14ac:dyDescent="0.2">
      <c r="A261" s="923" t="s">
        <v>5498</v>
      </c>
      <c r="B261" s="906"/>
      <c r="C261" s="907"/>
      <c r="D261" s="908"/>
      <c r="E261" s="896">
        <v>1</v>
      </c>
      <c r="F261" s="897">
        <v>0.56999999999999995</v>
      </c>
      <c r="G261" s="898">
        <v>21</v>
      </c>
      <c r="H261" s="892"/>
      <c r="I261" s="890"/>
      <c r="J261" s="891"/>
      <c r="K261" s="893">
        <v>0.56000000000000005</v>
      </c>
      <c r="L261" s="892">
        <v>2</v>
      </c>
      <c r="M261" s="892">
        <v>21</v>
      </c>
      <c r="N261" s="894">
        <v>7</v>
      </c>
      <c r="O261" s="892" t="s">
        <v>5013</v>
      </c>
      <c r="P261" s="905" t="s">
        <v>5499</v>
      </c>
      <c r="Q261" s="895"/>
      <c r="R261" s="955"/>
      <c r="S261" s="895">
        <f t="shared" si="10"/>
        <v>-1</v>
      </c>
      <c r="T261" s="955">
        <f t="shared" si="11"/>
        <v>-0.56999999999999995</v>
      </c>
      <c r="U261" s="961"/>
      <c r="V261" s="906"/>
      <c r="W261" s="906"/>
      <c r="X261" s="959"/>
      <c r="Y261" s="957"/>
    </row>
    <row r="262" spans="1:25" ht="14.45" customHeight="1" x14ac:dyDescent="0.2">
      <c r="A262" s="923" t="s">
        <v>5500</v>
      </c>
      <c r="B262" s="887">
        <v>4</v>
      </c>
      <c r="C262" s="888">
        <v>3.03</v>
      </c>
      <c r="D262" s="889">
        <v>23</v>
      </c>
      <c r="E262" s="904">
        <v>2</v>
      </c>
      <c r="F262" s="890">
        <v>1.5</v>
      </c>
      <c r="G262" s="891">
        <v>17</v>
      </c>
      <c r="H262" s="892">
        <v>3</v>
      </c>
      <c r="I262" s="890">
        <v>1.75</v>
      </c>
      <c r="J262" s="903">
        <v>19.7</v>
      </c>
      <c r="K262" s="893">
        <v>0.75</v>
      </c>
      <c r="L262" s="892">
        <v>3</v>
      </c>
      <c r="M262" s="892">
        <v>30</v>
      </c>
      <c r="N262" s="894">
        <v>10</v>
      </c>
      <c r="O262" s="892" t="s">
        <v>5013</v>
      </c>
      <c r="P262" s="905" t="s">
        <v>5501</v>
      </c>
      <c r="Q262" s="895"/>
      <c r="R262" s="955"/>
      <c r="S262" s="895">
        <f t="shared" ref="S262:S279" si="12">H262-E262</f>
        <v>1</v>
      </c>
      <c r="T262" s="955">
        <f t="shared" ref="T262:T279" si="13">I262-F262</f>
        <v>0.25</v>
      </c>
      <c r="U262" s="961"/>
      <c r="V262" s="906"/>
      <c r="W262" s="906"/>
      <c r="X262" s="959"/>
      <c r="Y262" s="957">
        <v>38</v>
      </c>
    </row>
    <row r="263" spans="1:25" ht="14.45" customHeight="1" x14ac:dyDescent="0.2">
      <c r="A263" s="924" t="s">
        <v>5502</v>
      </c>
      <c r="B263" s="920">
        <v>13</v>
      </c>
      <c r="C263" s="921">
        <v>14.05</v>
      </c>
      <c r="D263" s="901">
        <v>30.4</v>
      </c>
      <c r="E263" s="922">
        <v>3</v>
      </c>
      <c r="F263" s="915">
        <v>2.69</v>
      </c>
      <c r="G263" s="902">
        <v>30.7</v>
      </c>
      <c r="H263" s="914">
        <v>2</v>
      </c>
      <c r="I263" s="915">
        <v>1.54</v>
      </c>
      <c r="J263" s="900">
        <v>30</v>
      </c>
      <c r="K263" s="916">
        <v>0.75</v>
      </c>
      <c r="L263" s="914">
        <v>3</v>
      </c>
      <c r="M263" s="914">
        <v>30</v>
      </c>
      <c r="N263" s="917">
        <v>10</v>
      </c>
      <c r="O263" s="914" t="s">
        <v>5013</v>
      </c>
      <c r="P263" s="918" t="s">
        <v>5503</v>
      </c>
      <c r="Q263" s="919"/>
      <c r="R263" s="954"/>
      <c r="S263" s="919">
        <f t="shared" si="12"/>
        <v>-1</v>
      </c>
      <c r="T263" s="954">
        <f t="shared" si="13"/>
        <v>-1.1499999999999999</v>
      </c>
      <c r="U263" s="962"/>
      <c r="V263" s="910"/>
      <c r="W263" s="910"/>
      <c r="X263" s="960"/>
      <c r="Y263" s="958">
        <v>40</v>
      </c>
    </row>
    <row r="264" spans="1:25" ht="14.45" customHeight="1" x14ac:dyDescent="0.2">
      <c r="A264" s="924" t="s">
        <v>5504</v>
      </c>
      <c r="B264" s="920">
        <v>3</v>
      </c>
      <c r="C264" s="921">
        <v>2.71</v>
      </c>
      <c r="D264" s="901">
        <v>34.700000000000003</v>
      </c>
      <c r="E264" s="922">
        <v>1</v>
      </c>
      <c r="F264" s="915">
        <v>0.97</v>
      </c>
      <c r="G264" s="902">
        <v>39</v>
      </c>
      <c r="H264" s="914"/>
      <c r="I264" s="915"/>
      <c r="J264" s="902"/>
      <c r="K264" s="916">
        <v>0.84</v>
      </c>
      <c r="L264" s="914">
        <v>4</v>
      </c>
      <c r="M264" s="914">
        <v>36</v>
      </c>
      <c r="N264" s="917">
        <v>12</v>
      </c>
      <c r="O264" s="914" t="s">
        <v>5013</v>
      </c>
      <c r="P264" s="918" t="s">
        <v>5505</v>
      </c>
      <c r="Q264" s="919"/>
      <c r="R264" s="954"/>
      <c r="S264" s="919">
        <f t="shared" si="12"/>
        <v>-1</v>
      </c>
      <c r="T264" s="954">
        <f t="shared" si="13"/>
        <v>-0.97</v>
      </c>
      <c r="U264" s="962"/>
      <c r="V264" s="910"/>
      <c r="W264" s="910"/>
      <c r="X264" s="960"/>
      <c r="Y264" s="958"/>
    </row>
    <row r="265" spans="1:25" ht="14.45" customHeight="1" x14ac:dyDescent="0.2">
      <c r="A265" s="923" t="s">
        <v>5506</v>
      </c>
      <c r="B265" s="906"/>
      <c r="C265" s="907"/>
      <c r="D265" s="908"/>
      <c r="E265" s="904"/>
      <c r="F265" s="890"/>
      <c r="G265" s="891"/>
      <c r="H265" s="896">
        <v>1</v>
      </c>
      <c r="I265" s="897">
        <v>0.91</v>
      </c>
      <c r="J265" s="903">
        <v>15</v>
      </c>
      <c r="K265" s="893">
        <v>0.91</v>
      </c>
      <c r="L265" s="892">
        <v>3</v>
      </c>
      <c r="M265" s="892">
        <v>24</v>
      </c>
      <c r="N265" s="894">
        <v>8</v>
      </c>
      <c r="O265" s="892" t="s">
        <v>5013</v>
      </c>
      <c r="P265" s="905" t="s">
        <v>5507</v>
      </c>
      <c r="Q265" s="895"/>
      <c r="R265" s="955"/>
      <c r="S265" s="895">
        <f t="shared" si="12"/>
        <v>1</v>
      </c>
      <c r="T265" s="955">
        <f t="shared" si="13"/>
        <v>0.91</v>
      </c>
      <c r="U265" s="961"/>
      <c r="V265" s="906"/>
      <c r="W265" s="906"/>
      <c r="X265" s="959"/>
      <c r="Y265" s="957">
        <v>7</v>
      </c>
    </row>
    <row r="266" spans="1:25" ht="14.45" customHeight="1" x14ac:dyDescent="0.2">
      <c r="A266" s="923" t="s">
        <v>5508</v>
      </c>
      <c r="B266" s="906"/>
      <c r="C266" s="907"/>
      <c r="D266" s="908"/>
      <c r="E266" s="896">
        <v>1</v>
      </c>
      <c r="F266" s="897">
        <v>2.11</v>
      </c>
      <c r="G266" s="898">
        <v>40</v>
      </c>
      <c r="H266" s="892"/>
      <c r="I266" s="890"/>
      <c r="J266" s="891"/>
      <c r="K266" s="893">
        <v>2.09</v>
      </c>
      <c r="L266" s="892">
        <v>8</v>
      </c>
      <c r="M266" s="892">
        <v>69</v>
      </c>
      <c r="N266" s="894">
        <v>23</v>
      </c>
      <c r="O266" s="892" t="s">
        <v>5013</v>
      </c>
      <c r="P266" s="905" t="s">
        <v>5509</v>
      </c>
      <c r="Q266" s="895"/>
      <c r="R266" s="955"/>
      <c r="S266" s="895">
        <f t="shared" si="12"/>
        <v>-1</v>
      </c>
      <c r="T266" s="955">
        <f t="shared" si="13"/>
        <v>-2.11</v>
      </c>
      <c r="U266" s="961"/>
      <c r="V266" s="906"/>
      <c r="W266" s="906"/>
      <c r="X266" s="959"/>
      <c r="Y266" s="957"/>
    </row>
    <row r="267" spans="1:25" ht="14.45" customHeight="1" x14ac:dyDescent="0.2">
      <c r="A267" s="923" t="s">
        <v>5510</v>
      </c>
      <c r="B267" s="887">
        <v>1</v>
      </c>
      <c r="C267" s="888">
        <v>4.3600000000000003</v>
      </c>
      <c r="D267" s="889">
        <v>80</v>
      </c>
      <c r="E267" s="904"/>
      <c r="F267" s="890"/>
      <c r="G267" s="891"/>
      <c r="H267" s="892"/>
      <c r="I267" s="890"/>
      <c r="J267" s="891"/>
      <c r="K267" s="893">
        <v>0.61</v>
      </c>
      <c r="L267" s="892">
        <v>2</v>
      </c>
      <c r="M267" s="892">
        <v>18</v>
      </c>
      <c r="N267" s="894">
        <v>6</v>
      </c>
      <c r="O267" s="892" t="s">
        <v>5013</v>
      </c>
      <c r="P267" s="905" t="s">
        <v>5511</v>
      </c>
      <c r="Q267" s="895"/>
      <c r="R267" s="955"/>
      <c r="S267" s="895">
        <f t="shared" si="12"/>
        <v>0</v>
      </c>
      <c r="T267" s="955">
        <f t="shared" si="13"/>
        <v>0</v>
      </c>
      <c r="U267" s="961"/>
      <c r="V267" s="906"/>
      <c r="W267" s="906"/>
      <c r="X267" s="959"/>
      <c r="Y267" s="957"/>
    </row>
    <row r="268" spans="1:25" ht="14.45" customHeight="1" x14ac:dyDescent="0.2">
      <c r="A268" s="923" t="s">
        <v>5512</v>
      </c>
      <c r="B268" s="887">
        <v>1</v>
      </c>
      <c r="C268" s="888">
        <v>6.65</v>
      </c>
      <c r="D268" s="889">
        <v>36</v>
      </c>
      <c r="E268" s="904"/>
      <c r="F268" s="890"/>
      <c r="G268" s="891"/>
      <c r="H268" s="892"/>
      <c r="I268" s="890"/>
      <c r="J268" s="891"/>
      <c r="K268" s="893">
        <v>5.27</v>
      </c>
      <c r="L268" s="892">
        <v>8</v>
      </c>
      <c r="M268" s="892">
        <v>72</v>
      </c>
      <c r="N268" s="894">
        <v>24</v>
      </c>
      <c r="O268" s="892" t="s">
        <v>5013</v>
      </c>
      <c r="P268" s="905" t="s">
        <v>5513</v>
      </c>
      <c r="Q268" s="895"/>
      <c r="R268" s="955"/>
      <c r="S268" s="895">
        <f t="shared" si="12"/>
        <v>0</v>
      </c>
      <c r="T268" s="955">
        <f t="shared" si="13"/>
        <v>0</v>
      </c>
      <c r="U268" s="961"/>
      <c r="V268" s="906"/>
      <c r="W268" s="906"/>
      <c r="X268" s="959"/>
      <c r="Y268" s="957"/>
    </row>
    <row r="269" spans="1:25" ht="14.45" customHeight="1" x14ac:dyDescent="0.2">
      <c r="A269" s="923" t="s">
        <v>5514</v>
      </c>
      <c r="B269" s="887">
        <v>1</v>
      </c>
      <c r="C269" s="888">
        <v>1.72</v>
      </c>
      <c r="D269" s="889">
        <v>20</v>
      </c>
      <c r="E269" s="904"/>
      <c r="F269" s="890"/>
      <c r="G269" s="891"/>
      <c r="H269" s="892"/>
      <c r="I269" s="890"/>
      <c r="J269" s="891"/>
      <c r="K269" s="893">
        <v>0.33</v>
      </c>
      <c r="L269" s="892">
        <v>1</v>
      </c>
      <c r="M269" s="892">
        <v>6</v>
      </c>
      <c r="N269" s="894">
        <v>2</v>
      </c>
      <c r="O269" s="892" t="s">
        <v>5013</v>
      </c>
      <c r="P269" s="905" t="s">
        <v>5515</v>
      </c>
      <c r="Q269" s="895"/>
      <c r="R269" s="955"/>
      <c r="S269" s="895">
        <f t="shared" si="12"/>
        <v>0</v>
      </c>
      <c r="T269" s="955">
        <f t="shared" si="13"/>
        <v>0</v>
      </c>
      <c r="U269" s="961"/>
      <c r="V269" s="906"/>
      <c r="W269" s="906"/>
      <c r="X269" s="959"/>
      <c r="Y269" s="957"/>
    </row>
    <row r="270" spans="1:25" ht="14.45" customHeight="1" x14ac:dyDescent="0.2">
      <c r="A270" s="924" t="s">
        <v>5516</v>
      </c>
      <c r="B270" s="920">
        <v>1</v>
      </c>
      <c r="C270" s="921">
        <v>1.06</v>
      </c>
      <c r="D270" s="901">
        <v>22</v>
      </c>
      <c r="E270" s="922"/>
      <c r="F270" s="915"/>
      <c r="G270" s="902"/>
      <c r="H270" s="914">
        <v>1</v>
      </c>
      <c r="I270" s="915">
        <v>0.96</v>
      </c>
      <c r="J270" s="900">
        <v>21</v>
      </c>
      <c r="K270" s="916">
        <v>0.56000000000000005</v>
      </c>
      <c r="L270" s="914">
        <v>2</v>
      </c>
      <c r="M270" s="914">
        <v>15</v>
      </c>
      <c r="N270" s="917">
        <v>5</v>
      </c>
      <c r="O270" s="914" t="s">
        <v>5013</v>
      </c>
      <c r="P270" s="918" t="s">
        <v>5517</v>
      </c>
      <c r="Q270" s="919"/>
      <c r="R270" s="954"/>
      <c r="S270" s="919">
        <f t="shared" si="12"/>
        <v>1</v>
      </c>
      <c r="T270" s="954">
        <f t="shared" si="13"/>
        <v>0.96</v>
      </c>
      <c r="U270" s="962"/>
      <c r="V270" s="910"/>
      <c r="W270" s="910"/>
      <c r="X270" s="960"/>
      <c r="Y270" s="958">
        <v>16</v>
      </c>
    </row>
    <row r="271" spans="1:25" ht="14.45" customHeight="1" x14ac:dyDescent="0.2">
      <c r="A271" s="924" t="s">
        <v>5518</v>
      </c>
      <c r="B271" s="920">
        <v>1</v>
      </c>
      <c r="C271" s="921">
        <v>2.86</v>
      </c>
      <c r="D271" s="901">
        <v>32</v>
      </c>
      <c r="E271" s="922"/>
      <c r="F271" s="915"/>
      <c r="G271" s="902"/>
      <c r="H271" s="914"/>
      <c r="I271" s="915"/>
      <c r="J271" s="902"/>
      <c r="K271" s="916">
        <v>1.48</v>
      </c>
      <c r="L271" s="914">
        <v>2</v>
      </c>
      <c r="M271" s="914">
        <v>21</v>
      </c>
      <c r="N271" s="917">
        <v>7</v>
      </c>
      <c r="O271" s="914" t="s">
        <v>5013</v>
      </c>
      <c r="P271" s="918" t="s">
        <v>5519</v>
      </c>
      <c r="Q271" s="919"/>
      <c r="R271" s="954"/>
      <c r="S271" s="919">
        <f t="shared" si="12"/>
        <v>0</v>
      </c>
      <c r="T271" s="954">
        <f t="shared" si="13"/>
        <v>0</v>
      </c>
      <c r="U271" s="962"/>
      <c r="V271" s="910"/>
      <c r="W271" s="910"/>
      <c r="X271" s="960"/>
      <c r="Y271" s="958"/>
    </row>
    <row r="272" spans="1:25" ht="14.45" customHeight="1" x14ac:dyDescent="0.2">
      <c r="A272" s="923" t="s">
        <v>5520</v>
      </c>
      <c r="B272" s="906"/>
      <c r="C272" s="907"/>
      <c r="D272" s="908"/>
      <c r="E272" s="896">
        <v>1</v>
      </c>
      <c r="F272" s="897">
        <v>5.42</v>
      </c>
      <c r="G272" s="898">
        <v>46</v>
      </c>
      <c r="H272" s="892"/>
      <c r="I272" s="890"/>
      <c r="J272" s="891"/>
      <c r="K272" s="893">
        <v>4.79</v>
      </c>
      <c r="L272" s="892">
        <v>5</v>
      </c>
      <c r="M272" s="892">
        <v>42</v>
      </c>
      <c r="N272" s="894">
        <v>14</v>
      </c>
      <c r="O272" s="892" t="s">
        <v>5013</v>
      </c>
      <c r="P272" s="905" t="s">
        <v>5521</v>
      </c>
      <c r="Q272" s="895"/>
      <c r="R272" s="955"/>
      <c r="S272" s="895">
        <f t="shared" si="12"/>
        <v>-1</v>
      </c>
      <c r="T272" s="955">
        <f t="shared" si="13"/>
        <v>-5.42</v>
      </c>
      <c r="U272" s="961"/>
      <c r="V272" s="906"/>
      <c r="W272" s="906"/>
      <c r="X272" s="959"/>
      <c r="Y272" s="957"/>
    </row>
    <row r="273" spans="1:25" ht="14.45" customHeight="1" x14ac:dyDescent="0.2">
      <c r="A273" s="923" t="s">
        <v>5522</v>
      </c>
      <c r="B273" s="906">
        <v>1</v>
      </c>
      <c r="C273" s="907">
        <v>6.6</v>
      </c>
      <c r="D273" s="908">
        <v>33</v>
      </c>
      <c r="E273" s="904"/>
      <c r="F273" s="890"/>
      <c r="G273" s="891"/>
      <c r="H273" s="896">
        <v>1</v>
      </c>
      <c r="I273" s="897">
        <v>6.6</v>
      </c>
      <c r="J273" s="903">
        <v>25</v>
      </c>
      <c r="K273" s="893">
        <v>6.6</v>
      </c>
      <c r="L273" s="892">
        <v>6</v>
      </c>
      <c r="M273" s="892">
        <v>51</v>
      </c>
      <c r="N273" s="894">
        <v>17</v>
      </c>
      <c r="O273" s="892" t="s">
        <v>5013</v>
      </c>
      <c r="P273" s="905" t="s">
        <v>5523</v>
      </c>
      <c r="Q273" s="895"/>
      <c r="R273" s="955"/>
      <c r="S273" s="895">
        <f t="shared" si="12"/>
        <v>1</v>
      </c>
      <c r="T273" s="955">
        <f t="shared" si="13"/>
        <v>6.6</v>
      </c>
      <c r="U273" s="961"/>
      <c r="V273" s="906"/>
      <c r="W273" s="906"/>
      <c r="X273" s="959"/>
      <c r="Y273" s="957">
        <v>8</v>
      </c>
    </row>
    <row r="274" spans="1:25" ht="14.45" customHeight="1" x14ac:dyDescent="0.2">
      <c r="A274" s="923" t="s">
        <v>5524</v>
      </c>
      <c r="B274" s="906"/>
      <c r="C274" s="907"/>
      <c r="D274" s="908"/>
      <c r="E274" s="896">
        <v>1</v>
      </c>
      <c r="F274" s="897">
        <v>1.62</v>
      </c>
      <c r="G274" s="898">
        <v>34</v>
      </c>
      <c r="H274" s="892"/>
      <c r="I274" s="890"/>
      <c r="J274" s="891"/>
      <c r="K274" s="893">
        <v>1.62</v>
      </c>
      <c r="L274" s="892">
        <v>4</v>
      </c>
      <c r="M274" s="892">
        <v>36</v>
      </c>
      <c r="N274" s="894">
        <v>12</v>
      </c>
      <c r="O274" s="892" t="s">
        <v>5013</v>
      </c>
      <c r="P274" s="905" t="s">
        <v>5525</v>
      </c>
      <c r="Q274" s="895"/>
      <c r="R274" s="955"/>
      <c r="S274" s="895">
        <f t="shared" si="12"/>
        <v>-1</v>
      </c>
      <c r="T274" s="955">
        <f t="shared" si="13"/>
        <v>-1.62</v>
      </c>
      <c r="U274" s="961"/>
      <c r="V274" s="906"/>
      <c r="W274" s="906"/>
      <c r="X274" s="959"/>
      <c r="Y274" s="957"/>
    </row>
    <row r="275" spans="1:25" ht="14.45" customHeight="1" x14ac:dyDescent="0.2">
      <c r="A275" s="923" t="s">
        <v>5526</v>
      </c>
      <c r="B275" s="906"/>
      <c r="C275" s="907"/>
      <c r="D275" s="908"/>
      <c r="E275" s="896">
        <v>1</v>
      </c>
      <c r="F275" s="897">
        <v>1.32</v>
      </c>
      <c r="G275" s="898">
        <v>28</v>
      </c>
      <c r="H275" s="892"/>
      <c r="I275" s="890"/>
      <c r="J275" s="891"/>
      <c r="K275" s="893">
        <v>1.32</v>
      </c>
      <c r="L275" s="892">
        <v>4</v>
      </c>
      <c r="M275" s="892">
        <v>33</v>
      </c>
      <c r="N275" s="894">
        <v>11</v>
      </c>
      <c r="O275" s="892" t="s">
        <v>5013</v>
      </c>
      <c r="P275" s="905" t="s">
        <v>5527</v>
      </c>
      <c r="Q275" s="895"/>
      <c r="R275" s="955"/>
      <c r="S275" s="895">
        <f t="shared" si="12"/>
        <v>-1</v>
      </c>
      <c r="T275" s="955">
        <f t="shared" si="13"/>
        <v>-1.32</v>
      </c>
      <c r="U275" s="961"/>
      <c r="V275" s="906"/>
      <c r="W275" s="906"/>
      <c r="X275" s="959"/>
      <c r="Y275" s="957"/>
    </row>
    <row r="276" spans="1:25" ht="14.45" customHeight="1" x14ac:dyDescent="0.2">
      <c r="A276" s="923" t="s">
        <v>5528</v>
      </c>
      <c r="B276" s="887">
        <v>1</v>
      </c>
      <c r="C276" s="888">
        <v>6.06</v>
      </c>
      <c r="D276" s="889">
        <v>73</v>
      </c>
      <c r="E276" s="904">
        <v>3</v>
      </c>
      <c r="F276" s="890">
        <v>7.31</v>
      </c>
      <c r="G276" s="891">
        <v>35.299999999999997</v>
      </c>
      <c r="H276" s="892">
        <v>1</v>
      </c>
      <c r="I276" s="890">
        <v>2.2799999999999998</v>
      </c>
      <c r="J276" s="903">
        <v>29</v>
      </c>
      <c r="K276" s="893">
        <v>2.2599999999999998</v>
      </c>
      <c r="L276" s="892">
        <v>4</v>
      </c>
      <c r="M276" s="892">
        <v>39</v>
      </c>
      <c r="N276" s="894">
        <v>13</v>
      </c>
      <c r="O276" s="892" t="s">
        <v>5013</v>
      </c>
      <c r="P276" s="905" t="s">
        <v>5529</v>
      </c>
      <c r="Q276" s="895"/>
      <c r="R276" s="955"/>
      <c r="S276" s="895">
        <f t="shared" si="12"/>
        <v>-2</v>
      </c>
      <c r="T276" s="955">
        <f t="shared" si="13"/>
        <v>-5.0299999999999994</v>
      </c>
      <c r="U276" s="961"/>
      <c r="V276" s="906"/>
      <c r="W276" s="906"/>
      <c r="X276" s="959"/>
      <c r="Y276" s="957">
        <v>16</v>
      </c>
    </row>
    <row r="277" spans="1:25" ht="14.45" customHeight="1" x14ac:dyDescent="0.2">
      <c r="A277" s="924" t="s">
        <v>5530</v>
      </c>
      <c r="B277" s="920">
        <v>5</v>
      </c>
      <c r="C277" s="921">
        <v>28.15</v>
      </c>
      <c r="D277" s="901">
        <v>62.2</v>
      </c>
      <c r="E277" s="922">
        <v>1</v>
      </c>
      <c r="F277" s="915">
        <v>4.42</v>
      </c>
      <c r="G277" s="902">
        <v>55</v>
      </c>
      <c r="H277" s="914">
        <v>2</v>
      </c>
      <c r="I277" s="915">
        <v>10.17</v>
      </c>
      <c r="J277" s="900">
        <v>51.5</v>
      </c>
      <c r="K277" s="916">
        <v>4.42</v>
      </c>
      <c r="L277" s="914">
        <v>6</v>
      </c>
      <c r="M277" s="914">
        <v>57</v>
      </c>
      <c r="N277" s="917">
        <v>19</v>
      </c>
      <c r="O277" s="914" t="s">
        <v>5013</v>
      </c>
      <c r="P277" s="918" t="s">
        <v>5531</v>
      </c>
      <c r="Q277" s="919"/>
      <c r="R277" s="954"/>
      <c r="S277" s="919">
        <f t="shared" si="12"/>
        <v>1</v>
      </c>
      <c r="T277" s="954">
        <f t="shared" si="13"/>
        <v>5.75</v>
      </c>
      <c r="U277" s="962"/>
      <c r="V277" s="910"/>
      <c r="W277" s="910"/>
      <c r="X277" s="960"/>
      <c r="Y277" s="958">
        <v>65</v>
      </c>
    </row>
    <row r="278" spans="1:25" ht="14.45" customHeight="1" x14ac:dyDescent="0.2">
      <c r="A278" s="923" t="s">
        <v>5532</v>
      </c>
      <c r="B278" s="906">
        <v>1</v>
      </c>
      <c r="C278" s="907">
        <v>1.73</v>
      </c>
      <c r="D278" s="908">
        <v>35</v>
      </c>
      <c r="E278" s="896"/>
      <c r="F278" s="897"/>
      <c r="G278" s="898"/>
      <c r="H278" s="892"/>
      <c r="I278" s="890"/>
      <c r="J278" s="891"/>
      <c r="K278" s="893">
        <v>1.1499999999999999</v>
      </c>
      <c r="L278" s="892">
        <v>3</v>
      </c>
      <c r="M278" s="892">
        <v>27</v>
      </c>
      <c r="N278" s="894">
        <v>9</v>
      </c>
      <c r="O278" s="892" t="s">
        <v>5013</v>
      </c>
      <c r="P278" s="905" t="s">
        <v>5533</v>
      </c>
      <c r="Q278" s="895"/>
      <c r="R278" s="955"/>
      <c r="S278" s="895">
        <f t="shared" si="12"/>
        <v>0</v>
      </c>
      <c r="T278" s="955">
        <f t="shared" si="13"/>
        <v>0</v>
      </c>
      <c r="U278" s="961"/>
      <c r="V278" s="906"/>
      <c r="W278" s="906"/>
      <c r="X278" s="959"/>
      <c r="Y278" s="957"/>
    </row>
    <row r="279" spans="1:25" ht="14.45" customHeight="1" thickBot="1" x14ac:dyDescent="0.25">
      <c r="A279" s="937" t="s">
        <v>5534</v>
      </c>
      <c r="B279" s="938"/>
      <c r="C279" s="939"/>
      <c r="D279" s="940"/>
      <c r="E279" s="941">
        <v>1</v>
      </c>
      <c r="F279" s="942">
        <v>2.44</v>
      </c>
      <c r="G279" s="943">
        <v>24</v>
      </c>
      <c r="H279" s="944"/>
      <c r="I279" s="945"/>
      <c r="J279" s="946"/>
      <c r="K279" s="947">
        <v>2.44</v>
      </c>
      <c r="L279" s="944">
        <v>5</v>
      </c>
      <c r="M279" s="944">
        <v>45</v>
      </c>
      <c r="N279" s="948">
        <v>15</v>
      </c>
      <c r="O279" s="944" t="s">
        <v>5013</v>
      </c>
      <c r="P279" s="949" t="s">
        <v>5533</v>
      </c>
      <c r="Q279" s="950"/>
      <c r="R279" s="956"/>
      <c r="S279" s="950">
        <f t="shared" si="12"/>
        <v>-1</v>
      </c>
      <c r="T279" s="956">
        <f t="shared" si="13"/>
        <v>-2.44</v>
      </c>
      <c r="U279" s="967"/>
      <c r="V279" s="938"/>
      <c r="W279" s="938"/>
      <c r="X279" s="968"/>
      <c r="Y279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80:Q1048576">
    <cfRule type="cellIs" dxfId="14" priority="11" stopIfTrue="1" operator="lessThan">
      <formula>0</formula>
    </cfRule>
  </conditionalFormatting>
  <conditionalFormatting sqref="W280:W1048576">
    <cfRule type="cellIs" dxfId="13" priority="10" stopIfTrue="1" operator="greaterThan">
      <formula>0</formula>
    </cfRule>
  </conditionalFormatting>
  <conditionalFormatting sqref="X280:X1048576">
    <cfRule type="cellIs" dxfId="12" priority="9" stopIfTrue="1" operator="greaterThan">
      <formula>1</formula>
    </cfRule>
  </conditionalFormatting>
  <conditionalFormatting sqref="X280:X1048576">
    <cfRule type="cellIs" dxfId="11" priority="6" stopIfTrue="1" operator="greaterThan">
      <formula>1</formula>
    </cfRule>
  </conditionalFormatting>
  <conditionalFormatting sqref="W280:W1048576">
    <cfRule type="cellIs" dxfId="10" priority="7" stopIfTrue="1" operator="greaterThan">
      <formula>0</formula>
    </cfRule>
  </conditionalFormatting>
  <conditionalFormatting sqref="Q280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79">
    <cfRule type="cellIs" dxfId="7" priority="4" stopIfTrue="1" operator="lessThan">
      <formula>0</formula>
    </cfRule>
  </conditionalFormatting>
  <conditionalFormatting sqref="X5:X279">
    <cfRule type="cellIs" dxfId="6" priority="2" stopIfTrue="1" operator="greaterThan">
      <formula>1</formula>
    </cfRule>
  </conditionalFormatting>
  <conditionalFormatting sqref="W5:W279">
    <cfRule type="cellIs" dxfId="5" priority="3" stopIfTrue="1" operator="greaterThan">
      <formula>0</formula>
    </cfRule>
  </conditionalFormatting>
  <conditionalFormatting sqref="S5:S279">
    <cfRule type="cellIs" dxfId="4" priority="1" stopIfTrue="1" operator="lessThan">
      <formula>0</formula>
    </cfRule>
  </conditionalFormatting>
  <hyperlinks>
    <hyperlink ref="A2" location="Obsah!A1" display="Zpět na Obsah  KL 01  1.-4.měsíc" xr:uid="{FDC60040-BB76-4CCC-9419-CAD15A728982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2039497</v>
      </c>
      <c r="C3" s="344">
        <f t="shared" ref="C3:L3" si="0">SUBTOTAL(9,C6:C1048576)</f>
        <v>21.614322987304316</v>
      </c>
      <c r="D3" s="344">
        <f t="shared" si="0"/>
        <v>1442564</v>
      </c>
      <c r="E3" s="344">
        <f t="shared" si="0"/>
        <v>9</v>
      </c>
      <c r="F3" s="344">
        <f t="shared" si="0"/>
        <v>1585190</v>
      </c>
      <c r="G3" s="347">
        <f>IF(D3&lt;&gt;0,F3/D3,"")</f>
        <v>1.0988697901791533</v>
      </c>
      <c r="H3" s="343">
        <f t="shared" si="0"/>
        <v>144003.49</v>
      </c>
      <c r="I3" s="344">
        <f t="shared" si="0"/>
        <v>3.1994318484359789</v>
      </c>
      <c r="J3" s="344">
        <f t="shared" si="0"/>
        <v>98416.829999999987</v>
      </c>
      <c r="K3" s="344">
        <f t="shared" si="0"/>
        <v>2</v>
      </c>
      <c r="L3" s="344">
        <f t="shared" si="0"/>
        <v>17928.699999999997</v>
      </c>
      <c r="M3" s="345">
        <f>IF(J3&lt;&gt;0,L3/J3,"")</f>
        <v>0.18217107785324929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4820</v>
      </c>
      <c r="B6" s="863"/>
      <c r="C6" s="807"/>
      <c r="D6" s="863"/>
      <c r="E6" s="807"/>
      <c r="F6" s="863">
        <v>573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4823</v>
      </c>
      <c r="B7" s="865">
        <v>4028</v>
      </c>
      <c r="C7" s="822">
        <v>0.28543083900226757</v>
      </c>
      <c r="D7" s="865">
        <v>14112</v>
      </c>
      <c r="E7" s="822">
        <v>1</v>
      </c>
      <c r="F7" s="865">
        <v>4095</v>
      </c>
      <c r="G7" s="827">
        <v>0.29017857142857145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5536</v>
      </c>
      <c r="B8" s="865">
        <v>82853</v>
      </c>
      <c r="C8" s="822">
        <v>1.9978539220177955</v>
      </c>
      <c r="D8" s="865">
        <v>41471</v>
      </c>
      <c r="E8" s="822">
        <v>1</v>
      </c>
      <c r="F8" s="865">
        <v>15144</v>
      </c>
      <c r="G8" s="827">
        <v>0.36517084227532493</v>
      </c>
      <c r="H8" s="865">
        <v>75608.17</v>
      </c>
      <c r="I8" s="822">
        <v>2.1051137320719238</v>
      </c>
      <c r="J8" s="865">
        <v>35916.43</v>
      </c>
      <c r="K8" s="822">
        <v>1</v>
      </c>
      <c r="L8" s="865">
        <v>11019.189999999999</v>
      </c>
      <c r="M8" s="828">
        <v>0.30680081511441976</v>
      </c>
    </row>
    <row r="9" spans="1:13" ht="14.45" customHeight="1" x14ac:dyDescent="0.2">
      <c r="A9" s="836" t="s">
        <v>4831</v>
      </c>
      <c r="B9" s="865">
        <v>171666</v>
      </c>
      <c r="C9" s="822">
        <v>1.8392063168946935</v>
      </c>
      <c r="D9" s="865">
        <v>93337</v>
      </c>
      <c r="E9" s="822">
        <v>1</v>
      </c>
      <c r="F9" s="865">
        <v>82259</v>
      </c>
      <c r="G9" s="827">
        <v>0.88131180560763689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5537</v>
      </c>
      <c r="B10" s="865">
        <v>656611</v>
      </c>
      <c r="C10" s="822">
        <v>1.3653312317925963</v>
      </c>
      <c r="D10" s="865">
        <v>480917</v>
      </c>
      <c r="E10" s="822">
        <v>1</v>
      </c>
      <c r="F10" s="865">
        <v>719508</v>
      </c>
      <c r="G10" s="827">
        <v>1.4961167935423367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5538</v>
      </c>
      <c r="B11" s="865">
        <v>355013</v>
      </c>
      <c r="C11" s="822">
        <v>0.97499972536224722</v>
      </c>
      <c r="D11" s="865">
        <v>364116</v>
      </c>
      <c r="E11" s="822">
        <v>1</v>
      </c>
      <c r="F11" s="865">
        <v>191790</v>
      </c>
      <c r="G11" s="827">
        <v>0.5267277461028903</v>
      </c>
      <c r="H11" s="865">
        <v>68395.319999999992</v>
      </c>
      <c r="I11" s="822">
        <v>1.0943181163640554</v>
      </c>
      <c r="J11" s="865">
        <v>62500.399999999987</v>
      </c>
      <c r="K11" s="822">
        <v>1</v>
      </c>
      <c r="L11" s="865">
        <v>6909.5099999999993</v>
      </c>
      <c r="M11" s="828">
        <v>0.11055145247070421</v>
      </c>
    </row>
    <row r="12" spans="1:13" ht="14.45" customHeight="1" x14ac:dyDescent="0.2">
      <c r="A12" s="836" t="s">
        <v>5539</v>
      </c>
      <c r="B12" s="865">
        <v>61469</v>
      </c>
      <c r="C12" s="822">
        <v>0.98053885051603951</v>
      </c>
      <c r="D12" s="865">
        <v>62689</v>
      </c>
      <c r="E12" s="822">
        <v>1</v>
      </c>
      <c r="F12" s="865">
        <v>63754</v>
      </c>
      <c r="G12" s="827">
        <v>1.0169886263937853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5540</v>
      </c>
      <c r="B13" s="865">
        <v>29782</v>
      </c>
      <c r="C13" s="822">
        <v>0.9476564737327775</v>
      </c>
      <c r="D13" s="865">
        <v>31427</v>
      </c>
      <c r="E13" s="822">
        <v>1</v>
      </c>
      <c r="F13" s="865">
        <v>16230</v>
      </c>
      <c r="G13" s="827">
        <v>0.51643491265472363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5541</v>
      </c>
      <c r="B14" s="865">
        <v>644222</v>
      </c>
      <c r="C14" s="822">
        <v>1.8326595983762086</v>
      </c>
      <c r="D14" s="865">
        <v>351523</v>
      </c>
      <c r="E14" s="822">
        <v>1</v>
      </c>
      <c r="F14" s="865">
        <v>371194</v>
      </c>
      <c r="G14" s="827">
        <v>1.0559593540109751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5542</v>
      </c>
      <c r="B15" s="865">
        <v>33853</v>
      </c>
      <c r="C15" s="822">
        <v>11.390646029609691</v>
      </c>
      <c r="D15" s="865">
        <v>2972</v>
      </c>
      <c r="E15" s="822">
        <v>1</v>
      </c>
      <c r="F15" s="865">
        <v>36518</v>
      </c>
      <c r="G15" s="827">
        <v>12.287348586810229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5543</v>
      </c>
      <c r="B16" s="867"/>
      <c r="C16" s="814"/>
      <c r="D16" s="867"/>
      <c r="E16" s="814"/>
      <c r="F16" s="867">
        <v>84125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CF8C41B4-F42F-4C34-9A36-458B5D871DF0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6235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15218.32</v>
      </c>
      <c r="G3" s="211">
        <f t="shared" si="0"/>
        <v>2183500.4900000002</v>
      </c>
      <c r="H3" s="212"/>
      <c r="I3" s="212"/>
      <c r="J3" s="207">
        <f t="shared" si="0"/>
        <v>10521.640000000001</v>
      </c>
      <c r="K3" s="211">
        <f t="shared" si="0"/>
        <v>1540980.8299999996</v>
      </c>
      <c r="L3" s="212"/>
      <c r="M3" s="212"/>
      <c r="N3" s="207">
        <f t="shared" si="0"/>
        <v>10236.67</v>
      </c>
      <c r="O3" s="211">
        <f t="shared" si="0"/>
        <v>1603118.6999999997</v>
      </c>
      <c r="P3" s="177">
        <f>IF(K3=0,"",O3/K3)</f>
        <v>1.0403235840383558</v>
      </c>
      <c r="Q3" s="209">
        <f>IF(N3=0,"",O3/N3)</f>
        <v>156.60548791745751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4842</v>
      </c>
      <c r="B6" s="807" t="s">
        <v>5544</v>
      </c>
      <c r="C6" s="807" t="s">
        <v>4734</v>
      </c>
      <c r="D6" s="807" t="s">
        <v>5545</v>
      </c>
      <c r="E6" s="807" t="s">
        <v>5546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573</v>
      </c>
      <c r="P6" s="812"/>
      <c r="Q6" s="830">
        <v>573</v>
      </c>
    </row>
    <row r="7" spans="1:17" ht="14.45" customHeight="1" x14ac:dyDescent="0.2">
      <c r="A7" s="821" t="s">
        <v>4845</v>
      </c>
      <c r="B7" s="822" t="s">
        <v>5547</v>
      </c>
      <c r="C7" s="822" t="s">
        <v>4734</v>
      </c>
      <c r="D7" s="822" t="s">
        <v>5548</v>
      </c>
      <c r="E7" s="822" t="s">
        <v>5549</v>
      </c>
      <c r="F7" s="831">
        <v>2</v>
      </c>
      <c r="G7" s="831">
        <v>274</v>
      </c>
      <c r="H7" s="831">
        <v>0.32853717026378898</v>
      </c>
      <c r="I7" s="831">
        <v>137</v>
      </c>
      <c r="J7" s="831">
        <v>6</v>
      </c>
      <c r="K7" s="831">
        <v>834</v>
      </c>
      <c r="L7" s="831">
        <v>1</v>
      </c>
      <c r="M7" s="831">
        <v>139</v>
      </c>
      <c r="N7" s="831">
        <v>2</v>
      </c>
      <c r="O7" s="831">
        <v>280</v>
      </c>
      <c r="P7" s="827">
        <v>0.33573141486810554</v>
      </c>
      <c r="Q7" s="832">
        <v>140</v>
      </c>
    </row>
    <row r="8" spans="1:17" ht="14.45" customHeight="1" x14ac:dyDescent="0.2">
      <c r="A8" s="821" t="s">
        <v>4845</v>
      </c>
      <c r="B8" s="822" t="s">
        <v>5547</v>
      </c>
      <c r="C8" s="822" t="s">
        <v>4734</v>
      </c>
      <c r="D8" s="822" t="s">
        <v>5550</v>
      </c>
      <c r="E8" s="822" t="s">
        <v>5551</v>
      </c>
      <c r="F8" s="831">
        <v>2</v>
      </c>
      <c r="G8" s="831">
        <v>1414</v>
      </c>
      <c r="H8" s="831">
        <v>0.33052828424497427</v>
      </c>
      <c r="I8" s="831">
        <v>707</v>
      </c>
      <c r="J8" s="831">
        <v>6</v>
      </c>
      <c r="K8" s="831">
        <v>4278</v>
      </c>
      <c r="L8" s="831">
        <v>1</v>
      </c>
      <c r="M8" s="831">
        <v>713</v>
      </c>
      <c r="N8" s="831">
        <v>2</v>
      </c>
      <c r="O8" s="831">
        <v>1438</v>
      </c>
      <c r="P8" s="827">
        <v>0.33613838242169236</v>
      </c>
      <c r="Q8" s="832">
        <v>719</v>
      </c>
    </row>
    <row r="9" spans="1:17" ht="14.45" customHeight="1" x14ac:dyDescent="0.2">
      <c r="A9" s="821" t="s">
        <v>4845</v>
      </c>
      <c r="B9" s="822" t="s">
        <v>5547</v>
      </c>
      <c r="C9" s="822" t="s">
        <v>4734</v>
      </c>
      <c r="D9" s="822" t="s">
        <v>5552</v>
      </c>
      <c r="E9" s="822" t="s">
        <v>5553</v>
      </c>
      <c r="F9" s="831">
        <v>4</v>
      </c>
      <c r="G9" s="831">
        <v>1984</v>
      </c>
      <c r="H9" s="831">
        <v>0.33066666666666666</v>
      </c>
      <c r="I9" s="831">
        <v>496</v>
      </c>
      <c r="J9" s="831">
        <v>12</v>
      </c>
      <c r="K9" s="831">
        <v>6000</v>
      </c>
      <c r="L9" s="831">
        <v>1</v>
      </c>
      <c r="M9" s="831">
        <v>500</v>
      </c>
      <c r="N9" s="831">
        <v>4</v>
      </c>
      <c r="O9" s="831">
        <v>2016</v>
      </c>
      <c r="P9" s="827">
        <v>0.33600000000000002</v>
      </c>
      <c r="Q9" s="832">
        <v>504</v>
      </c>
    </row>
    <row r="10" spans="1:17" ht="14.45" customHeight="1" x14ac:dyDescent="0.2">
      <c r="A10" s="821" t="s">
        <v>4845</v>
      </c>
      <c r="B10" s="822" t="s">
        <v>5547</v>
      </c>
      <c r="C10" s="822" t="s">
        <v>4734</v>
      </c>
      <c r="D10" s="822" t="s">
        <v>5554</v>
      </c>
      <c r="E10" s="822" t="s">
        <v>5555</v>
      </c>
      <c r="F10" s="831"/>
      <c r="G10" s="831"/>
      <c r="H10" s="831"/>
      <c r="I10" s="831"/>
      <c r="J10" s="831">
        <v>16</v>
      </c>
      <c r="K10" s="831">
        <v>1392</v>
      </c>
      <c r="L10" s="831">
        <v>1</v>
      </c>
      <c r="M10" s="831">
        <v>87</v>
      </c>
      <c r="N10" s="831"/>
      <c r="O10" s="831"/>
      <c r="P10" s="827"/>
      <c r="Q10" s="832"/>
    </row>
    <row r="11" spans="1:17" ht="14.45" customHeight="1" x14ac:dyDescent="0.2">
      <c r="A11" s="821" t="s">
        <v>4845</v>
      </c>
      <c r="B11" s="822" t="s">
        <v>5547</v>
      </c>
      <c r="C11" s="822" t="s">
        <v>4734</v>
      </c>
      <c r="D11" s="822" t="s">
        <v>5556</v>
      </c>
      <c r="E11" s="822" t="s">
        <v>5557</v>
      </c>
      <c r="F11" s="831">
        <v>1</v>
      </c>
      <c r="G11" s="831">
        <v>179</v>
      </c>
      <c r="H11" s="831">
        <v>0.33148148148148149</v>
      </c>
      <c r="I11" s="831">
        <v>179</v>
      </c>
      <c r="J11" s="831">
        <v>3</v>
      </c>
      <c r="K11" s="831">
        <v>540</v>
      </c>
      <c r="L11" s="831">
        <v>1</v>
      </c>
      <c r="M11" s="831">
        <v>180</v>
      </c>
      <c r="N11" s="831">
        <v>1</v>
      </c>
      <c r="O11" s="831">
        <v>181</v>
      </c>
      <c r="P11" s="827">
        <v>0.3351851851851852</v>
      </c>
      <c r="Q11" s="832">
        <v>181</v>
      </c>
    </row>
    <row r="12" spans="1:17" ht="14.45" customHeight="1" x14ac:dyDescent="0.2">
      <c r="A12" s="821" t="s">
        <v>4845</v>
      </c>
      <c r="B12" s="822" t="s">
        <v>5547</v>
      </c>
      <c r="C12" s="822" t="s">
        <v>4734</v>
      </c>
      <c r="D12" s="822" t="s">
        <v>5558</v>
      </c>
      <c r="E12" s="822" t="s">
        <v>5559</v>
      </c>
      <c r="F12" s="831">
        <v>1</v>
      </c>
      <c r="G12" s="831">
        <v>177</v>
      </c>
      <c r="H12" s="831">
        <v>0.16573033707865167</v>
      </c>
      <c r="I12" s="831">
        <v>177</v>
      </c>
      <c r="J12" s="831">
        <v>6</v>
      </c>
      <c r="K12" s="831">
        <v>1068</v>
      </c>
      <c r="L12" s="831">
        <v>1</v>
      </c>
      <c r="M12" s="831">
        <v>178</v>
      </c>
      <c r="N12" s="831">
        <v>1</v>
      </c>
      <c r="O12" s="831">
        <v>180</v>
      </c>
      <c r="P12" s="827">
        <v>0.16853932584269662</v>
      </c>
      <c r="Q12" s="832">
        <v>180</v>
      </c>
    </row>
    <row r="13" spans="1:17" ht="14.45" customHeight="1" x14ac:dyDescent="0.2">
      <c r="A13" s="821" t="s">
        <v>5560</v>
      </c>
      <c r="B13" s="822" t="s">
        <v>5561</v>
      </c>
      <c r="C13" s="822" t="s">
        <v>4739</v>
      </c>
      <c r="D13" s="822" t="s">
        <v>5562</v>
      </c>
      <c r="E13" s="822" t="s">
        <v>5563</v>
      </c>
      <c r="F13" s="831">
        <v>1.8</v>
      </c>
      <c r="G13" s="831">
        <v>2401.6400000000003</v>
      </c>
      <c r="H13" s="831"/>
      <c r="I13" s="831">
        <v>1334.2444444444445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5560</v>
      </c>
      <c r="B14" s="822" t="s">
        <v>5561</v>
      </c>
      <c r="C14" s="822" t="s">
        <v>4931</v>
      </c>
      <c r="D14" s="822" t="s">
        <v>5564</v>
      </c>
      <c r="E14" s="822" t="s">
        <v>5565</v>
      </c>
      <c r="F14" s="831"/>
      <c r="G14" s="831"/>
      <c r="H14" s="831"/>
      <c r="I14" s="831"/>
      <c r="J14" s="831"/>
      <c r="K14" s="831"/>
      <c r="L14" s="831"/>
      <c r="M14" s="831"/>
      <c r="N14" s="831">
        <v>179</v>
      </c>
      <c r="O14" s="831">
        <v>445.71000000000004</v>
      </c>
      <c r="P14" s="827"/>
      <c r="Q14" s="832">
        <v>2.4900000000000002</v>
      </c>
    </row>
    <row r="15" spans="1:17" ht="14.45" customHeight="1" x14ac:dyDescent="0.2">
      <c r="A15" s="821" t="s">
        <v>5560</v>
      </c>
      <c r="B15" s="822" t="s">
        <v>5561</v>
      </c>
      <c r="C15" s="822" t="s">
        <v>4931</v>
      </c>
      <c r="D15" s="822" t="s">
        <v>5566</v>
      </c>
      <c r="E15" s="822" t="s">
        <v>5567</v>
      </c>
      <c r="F15" s="831">
        <v>1075</v>
      </c>
      <c r="G15" s="831">
        <v>7729.2499999999991</v>
      </c>
      <c r="H15" s="831">
        <v>3.4478643916583023</v>
      </c>
      <c r="I15" s="831">
        <v>7.1899999999999995</v>
      </c>
      <c r="J15" s="831">
        <v>305</v>
      </c>
      <c r="K15" s="831">
        <v>2241.75</v>
      </c>
      <c r="L15" s="831">
        <v>1</v>
      </c>
      <c r="M15" s="831">
        <v>7.35</v>
      </c>
      <c r="N15" s="831">
        <v>150</v>
      </c>
      <c r="O15" s="831">
        <v>1072.5</v>
      </c>
      <c r="P15" s="827">
        <v>0.47842087654734022</v>
      </c>
      <c r="Q15" s="832">
        <v>7.15</v>
      </c>
    </row>
    <row r="16" spans="1:17" ht="14.45" customHeight="1" x14ac:dyDescent="0.2">
      <c r="A16" s="821" t="s">
        <v>5560</v>
      </c>
      <c r="B16" s="822" t="s">
        <v>5561</v>
      </c>
      <c r="C16" s="822" t="s">
        <v>4931</v>
      </c>
      <c r="D16" s="822" t="s">
        <v>5568</v>
      </c>
      <c r="E16" s="822" t="s">
        <v>5569</v>
      </c>
      <c r="F16" s="831">
        <v>307</v>
      </c>
      <c r="G16" s="831">
        <v>1636.31</v>
      </c>
      <c r="H16" s="831">
        <v>0.89358716012167083</v>
      </c>
      <c r="I16" s="831">
        <v>5.33</v>
      </c>
      <c r="J16" s="831">
        <v>341</v>
      </c>
      <c r="K16" s="831">
        <v>1831.17</v>
      </c>
      <c r="L16" s="831">
        <v>1</v>
      </c>
      <c r="M16" s="831">
        <v>5.37</v>
      </c>
      <c r="N16" s="831">
        <v>1418</v>
      </c>
      <c r="O16" s="831">
        <v>7345.24</v>
      </c>
      <c r="P16" s="827">
        <v>4.011227794251762</v>
      </c>
      <c r="Q16" s="832">
        <v>5.18</v>
      </c>
    </row>
    <row r="17" spans="1:17" ht="14.45" customHeight="1" x14ac:dyDescent="0.2">
      <c r="A17" s="821" t="s">
        <v>5560</v>
      </c>
      <c r="B17" s="822" t="s">
        <v>5561</v>
      </c>
      <c r="C17" s="822" t="s">
        <v>4931</v>
      </c>
      <c r="D17" s="822" t="s">
        <v>5570</v>
      </c>
      <c r="E17" s="822" t="s">
        <v>5571</v>
      </c>
      <c r="F17" s="831"/>
      <c r="G17" s="831"/>
      <c r="H17" s="831"/>
      <c r="I17" s="831"/>
      <c r="J17" s="831">
        <v>1120</v>
      </c>
      <c r="K17" s="831">
        <v>22712.5</v>
      </c>
      <c r="L17" s="831">
        <v>1</v>
      </c>
      <c r="M17" s="831">
        <v>20.279017857142858</v>
      </c>
      <c r="N17" s="831"/>
      <c r="O17" s="831"/>
      <c r="P17" s="827"/>
      <c r="Q17" s="832"/>
    </row>
    <row r="18" spans="1:17" ht="14.45" customHeight="1" x14ac:dyDescent="0.2">
      <c r="A18" s="821" t="s">
        <v>5560</v>
      </c>
      <c r="B18" s="822" t="s">
        <v>5561</v>
      </c>
      <c r="C18" s="822" t="s">
        <v>4931</v>
      </c>
      <c r="D18" s="822" t="s">
        <v>5572</v>
      </c>
      <c r="E18" s="822" t="s">
        <v>5573</v>
      </c>
      <c r="F18" s="831">
        <v>4</v>
      </c>
      <c r="G18" s="831">
        <v>8111.56</v>
      </c>
      <c r="H18" s="831">
        <v>4.4623196298802394</v>
      </c>
      <c r="I18" s="831">
        <v>2027.89</v>
      </c>
      <c r="J18" s="831">
        <v>1</v>
      </c>
      <c r="K18" s="831">
        <v>1817.79</v>
      </c>
      <c r="L18" s="831">
        <v>1</v>
      </c>
      <c r="M18" s="831">
        <v>1817.79</v>
      </c>
      <c r="N18" s="831"/>
      <c r="O18" s="831"/>
      <c r="P18" s="827"/>
      <c r="Q18" s="832"/>
    </row>
    <row r="19" spans="1:17" ht="14.45" customHeight="1" x14ac:dyDescent="0.2">
      <c r="A19" s="821" t="s">
        <v>5560</v>
      </c>
      <c r="B19" s="822" t="s">
        <v>5561</v>
      </c>
      <c r="C19" s="822" t="s">
        <v>4931</v>
      </c>
      <c r="D19" s="822" t="s">
        <v>5574</v>
      </c>
      <c r="E19" s="822" t="s">
        <v>5575</v>
      </c>
      <c r="F19" s="831">
        <v>780</v>
      </c>
      <c r="G19" s="831">
        <v>2925</v>
      </c>
      <c r="H19" s="831">
        <v>1.0598210080075365</v>
      </c>
      <c r="I19" s="831">
        <v>3.75</v>
      </c>
      <c r="J19" s="831">
        <v>715</v>
      </c>
      <c r="K19" s="831">
        <v>2759.9</v>
      </c>
      <c r="L19" s="831">
        <v>1</v>
      </c>
      <c r="M19" s="831">
        <v>3.8600000000000003</v>
      </c>
      <c r="N19" s="831">
        <v>589</v>
      </c>
      <c r="O19" s="831">
        <v>2155.7399999999998</v>
      </c>
      <c r="P19" s="827">
        <v>0.7810935178810825</v>
      </c>
      <c r="Q19" s="832">
        <v>3.6599999999999997</v>
      </c>
    </row>
    <row r="20" spans="1:17" ht="14.45" customHeight="1" x14ac:dyDescent="0.2">
      <c r="A20" s="821" t="s">
        <v>5560</v>
      </c>
      <c r="B20" s="822" t="s">
        <v>5561</v>
      </c>
      <c r="C20" s="822" t="s">
        <v>4931</v>
      </c>
      <c r="D20" s="822" t="s">
        <v>5576</v>
      </c>
      <c r="E20" s="822" t="s">
        <v>5577</v>
      </c>
      <c r="F20" s="831">
        <v>1114</v>
      </c>
      <c r="G20" s="831">
        <v>38023.61</v>
      </c>
      <c r="H20" s="831">
        <v>8.3507440724570206</v>
      </c>
      <c r="I20" s="831">
        <v>34.132504488330341</v>
      </c>
      <c r="J20" s="831">
        <v>134</v>
      </c>
      <c r="K20" s="831">
        <v>4553.32</v>
      </c>
      <c r="L20" s="831">
        <v>1</v>
      </c>
      <c r="M20" s="831">
        <v>33.979999999999997</v>
      </c>
      <c r="N20" s="831"/>
      <c r="O20" s="831"/>
      <c r="P20" s="827"/>
      <c r="Q20" s="832"/>
    </row>
    <row r="21" spans="1:17" ht="14.45" customHeight="1" x14ac:dyDescent="0.2">
      <c r="A21" s="821" t="s">
        <v>5560</v>
      </c>
      <c r="B21" s="822" t="s">
        <v>5561</v>
      </c>
      <c r="C21" s="822" t="s">
        <v>4931</v>
      </c>
      <c r="D21" s="822" t="s">
        <v>5578</v>
      </c>
      <c r="E21" s="822" t="s">
        <v>5579</v>
      </c>
      <c r="F21" s="831">
        <v>745</v>
      </c>
      <c r="G21" s="831">
        <v>14780.8</v>
      </c>
      <c r="H21" s="831"/>
      <c r="I21" s="831">
        <v>19.84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5560</v>
      </c>
      <c r="B22" s="822" t="s">
        <v>5561</v>
      </c>
      <c r="C22" s="822" t="s">
        <v>4734</v>
      </c>
      <c r="D22" s="822" t="s">
        <v>5580</v>
      </c>
      <c r="E22" s="822" t="s">
        <v>5581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4104</v>
      </c>
      <c r="P22" s="827"/>
      <c r="Q22" s="832">
        <v>2052</v>
      </c>
    </row>
    <row r="23" spans="1:17" ht="14.45" customHeight="1" x14ac:dyDescent="0.2">
      <c r="A23" s="821" t="s">
        <v>5560</v>
      </c>
      <c r="B23" s="822" t="s">
        <v>5561</v>
      </c>
      <c r="C23" s="822" t="s">
        <v>4734</v>
      </c>
      <c r="D23" s="822" t="s">
        <v>5582</v>
      </c>
      <c r="E23" s="822" t="s">
        <v>5583</v>
      </c>
      <c r="F23" s="831">
        <v>4</v>
      </c>
      <c r="G23" s="831">
        <v>2728</v>
      </c>
      <c r="H23" s="831">
        <v>3.9824817518248175</v>
      </c>
      <c r="I23" s="831">
        <v>682</v>
      </c>
      <c r="J23" s="831">
        <v>1</v>
      </c>
      <c r="K23" s="831">
        <v>685</v>
      </c>
      <c r="L23" s="831">
        <v>1</v>
      </c>
      <c r="M23" s="831">
        <v>685</v>
      </c>
      <c r="N23" s="831"/>
      <c r="O23" s="831"/>
      <c r="P23" s="827"/>
      <c r="Q23" s="832"/>
    </row>
    <row r="24" spans="1:17" ht="14.45" customHeight="1" x14ac:dyDescent="0.2">
      <c r="A24" s="821" t="s">
        <v>5560</v>
      </c>
      <c r="B24" s="822" t="s">
        <v>5561</v>
      </c>
      <c r="C24" s="822" t="s">
        <v>4734</v>
      </c>
      <c r="D24" s="822" t="s">
        <v>5584</v>
      </c>
      <c r="E24" s="822" t="s">
        <v>5585</v>
      </c>
      <c r="F24" s="831">
        <v>8</v>
      </c>
      <c r="G24" s="831">
        <v>14608</v>
      </c>
      <c r="H24" s="831">
        <v>0.8864615571333212</v>
      </c>
      <c r="I24" s="831">
        <v>1826</v>
      </c>
      <c r="J24" s="831">
        <v>9</v>
      </c>
      <c r="K24" s="831">
        <v>16479</v>
      </c>
      <c r="L24" s="831">
        <v>1</v>
      </c>
      <c r="M24" s="831">
        <v>1831</v>
      </c>
      <c r="N24" s="831">
        <v>5</v>
      </c>
      <c r="O24" s="831">
        <v>9175</v>
      </c>
      <c r="P24" s="827">
        <v>0.5567692214333394</v>
      </c>
      <c r="Q24" s="832">
        <v>1835</v>
      </c>
    </row>
    <row r="25" spans="1:17" ht="14.45" customHeight="1" x14ac:dyDescent="0.2">
      <c r="A25" s="821" t="s">
        <v>5560</v>
      </c>
      <c r="B25" s="822" t="s">
        <v>5561</v>
      </c>
      <c r="C25" s="822" t="s">
        <v>4734</v>
      </c>
      <c r="D25" s="822" t="s">
        <v>5586</v>
      </c>
      <c r="E25" s="822" t="s">
        <v>5587</v>
      </c>
      <c r="F25" s="831">
        <v>1</v>
      </c>
      <c r="G25" s="831">
        <v>430</v>
      </c>
      <c r="H25" s="831">
        <v>0.33255993812838358</v>
      </c>
      <c r="I25" s="831">
        <v>430</v>
      </c>
      <c r="J25" s="831">
        <v>3</v>
      </c>
      <c r="K25" s="831">
        <v>1293</v>
      </c>
      <c r="L25" s="831">
        <v>1</v>
      </c>
      <c r="M25" s="831">
        <v>431</v>
      </c>
      <c r="N25" s="831"/>
      <c r="O25" s="831"/>
      <c r="P25" s="827"/>
      <c r="Q25" s="832"/>
    </row>
    <row r="26" spans="1:17" ht="14.45" customHeight="1" x14ac:dyDescent="0.2">
      <c r="A26" s="821" t="s">
        <v>5560</v>
      </c>
      <c r="B26" s="822" t="s">
        <v>5561</v>
      </c>
      <c r="C26" s="822" t="s">
        <v>4734</v>
      </c>
      <c r="D26" s="822" t="s">
        <v>5588</v>
      </c>
      <c r="E26" s="822" t="s">
        <v>5589</v>
      </c>
      <c r="F26" s="831">
        <v>4</v>
      </c>
      <c r="G26" s="831">
        <v>58035</v>
      </c>
      <c r="H26" s="831">
        <v>3.9982776438167411</v>
      </c>
      <c r="I26" s="831">
        <v>14508.75</v>
      </c>
      <c r="J26" s="831">
        <v>1</v>
      </c>
      <c r="K26" s="831">
        <v>14515</v>
      </c>
      <c r="L26" s="831">
        <v>1</v>
      </c>
      <c r="M26" s="831">
        <v>14515</v>
      </c>
      <c r="N26" s="831"/>
      <c r="O26" s="831"/>
      <c r="P26" s="827"/>
      <c r="Q26" s="832"/>
    </row>
    <row r="27" spans="1:17" ht="14.45" customHeight="1" x14ac:dyDescent="0.2">
      <c r="A27" s="821" t="s">
        <v>5560</v>
      </c>
      <c r="B27" s="822" t="s">
        <v>5561</v>
      </c>
      <c r="C27" s="822" t="s">
        <v>4734</v>
      </c>
      <c r="D27" s="822" t="s">
        <v>5590</v>
      </c>
      <c r="E27" s="822" t="s">
        <v>5591</v>
      </c>
      <c r="F27" s="831">
        <v>1</v>
      </c>
      <c r="G27" s="831">
        <v>1343</v>
      </c>
      <c r="H27" s="831">
        <v>0.99703043801039348</v>
      </c>
      <c r="I27" s="831">
        <v>1343</v>
      </c>
      <c r="J27" s="831">
        <v>1</v>
      </c>
      <c r="K27" s="831">
        <v>1347</v>
      </c>
      <c r="L27" s="831">
        <v>1</v>
      </c>
      <c r="M27" s="831">
        <v>1347</v>
      </c>
      <c r="N27" s="831">
        <v>1</v>
      </c>
      <c r="O27" s="831">
        <v>1351</v>
      </c>
      <c r="P27" s="827">
        <v>1.0029695619896066</v>
      </c>
      <c r="Q27" s="832">
        <v>1351</v>
      </c>
    </row>
    <row r="28" spans="1:17" ht="14.45" customHeight="1" x14ac:dyDescent="0.2">
      <c r="A28" s="821" t="s">
        <v>5560</v>
      </c>
      <c r="B28" s="822" t="s">
        <v>5561</v>
      </c>
      <c r="C28" s="822" t="s">
        <v>4734</v>
      </c>
      <c r="D28" s="822" t="s">
        <v>5592</v>
      </c>
      <c r="E28" s="822" t="s">
        <v>5593</v>
      </c>
      <c r="F28" s="831">
        <v>6</v>
      </c>
      <c r="G28" s="831">
        <v>3060</v>
      </c>
      <c r="H28" s="831">
        <v>2.98828125</v>
      </c>
      <c r="I28" s="831">
        <v>510</v>
      </c>
      <c r="J28" s="831">
        <v>2</v>
      </c>
      <c r="K28" s="831">
        <v>1024</v>
      </c>
      <c r="L28" s="831">
        <v>1</v>
      </c>
      <c r="M28" s="831">
        <v>512</v>
      </c>
      <c r="N28" s="831">
        <v>1</v>
      </c>
      <c r="O28" s="831">
        <v>514</v>
      </c>
      <c r="P28" s="827">
        <v>0.501953125</v>
      </c>
      <c r="Q28" s="832">
        <v>514</v>
      </c>
    </row>
    <row r="29" spans="1:17" ht="14.45" customHeight="1" x14ac:dyDescent="0.2">
      <c r="A29" s="821" t="s">
        <v>5560</v>
      </c>
      <c r="B29" s="822" t="s">
        <v>5561</v>
      </c>
      <c r="C29" s="822" t="s">
        <v>4734</v>
      </c>
      <c r="D29" s="822" t="s">
        <v>5594</v>
      </c>
      <c r="E29" s="822" t="s">
        <v>5595</v>
      </c>
      <c r="F29" s="831"/>
      <c r="G29" s="831"/>
      <c r="H29" s="831"/>
      <c r="I29" s="831"/>
      <c r="J29" s="831">
        <v>2</v>
      </c>
      <c r="K29" s="831">
        <v>4684</v>
      </c>
      <c r="L29" s="831">
        <v>1</v>
      </c>
      <c r="M29" s="831">
        <v>2342</v>
      </c>
      <c r="N29" s="831"/>
      <c r="O29" s="831"/>
      <c r="P29" s="827"/>
      <c r="Q29" s="832"/>
    </row>
    <row r="30" spans="1:17" ht="14.45" customHeight="1" x14ac:dyDescent="0.2">
      <c r="A30" s="821" t="s">
        <v>5560</v>
      </c>
      <c r="B30" s="822" t="s">
        <v>5561</v>
      </c>
      <c r="C30" s="822" t="s">
        <v>4734</v>
      </c>
      <c r="D30" s="822" t="s">
        <v>5596</v>
      </c>
      <c r="E30" s="822" t="s">
        <v>5597</v>
      </c>
      <c r="F30" s="831">
        <v>1</v>
      </c>
      <c r="G30" s="831">
        <v>2649</v>
      </c>
      <c r="H30" s="831"/>
      <c r="I30" s="831">
        <v>2649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5560</v>
      </c>
      <c r="B31" s="822" t="s">
        <v>5561</v>
      </c>
      <c r="C31" s="822" t="s">
        <v>4734</v>
      </c>
      <c r="D31" s="822" t="s">
        <v>5598</v>
      </c>
      <c r="E31" s="822" t="s">
        <v>5599</v>
      </c>
      <c r="F31" s="831"/>
      <c r="G31" s="831"/>
      <c r="H31" s="831"/>
      <c r="I31" s="831"/>
      <c r="J31" s="831">
        <v>2</v>
      </c>
      <c r="K31" s="831">
        <v>1444</v>
      </c>
      <c r="L31" s="831">
        <v>1</v>
      </c>
      <c r="M31" s="831">
        <v>722</v>
      </c>
      <c r="N31" s="831"/>
      <c r="O31" s="831"/>
      <c r="P31" s="827"/>
      <c r="Q31" s="832"/>
    </row>
    <row r="32" spans="1:17" ht="14.45" customHeight="1" x14ac:dyDescent="0.2">
      <c r="A32" s="821" t="s">
        <v>5008</v>
      </c>
      <c r="B32" s="822" t="s">
        <v>5600</v>
      </c>
      <c r="C32" s="822" t="s">
        <v>4734</v>
      </c>
      <c r="D32" s="822" t="s">
        <v>5601</v>
      </c>
      <c r="E32" s="822" t="s">
        <v>5602</v>
      </c>
      <c r="F32" s="831">
        <v>1</v>
      </c>
      <c r="G32" s="831">
        <v>49</v>
      </c>
      <c r="H32" s="831"/>
      <c r="I32" s="831">
        <v>49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5008</v>
      </c>
      <c r="B33" s="822" t="s">
        <v>5603</v>
      </c>
      <c r="C33" s="822" t="s">
        <v>4734</v>
      </c>
      <c r="D33" s="822" t="s">
        <v>5604</v>
      </c>
      <c r="E33" s="822" t="s">
        <v>5605</v>
      </c>
      <c r="F33" s="831">
        <v>1</v>
      </c>
      <c r="G33" s="831">
        <v>299</v>
      </c>
      <c r="H33" s="831"/>
      <c r="I33" s="831">
        <v>299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5008</v>
      </c>
      <c r="B34" s="822" t="s">
        <v>5603</v>
      </c>
      <c r="C34" s="822" t="s">
        <v>4734</v>
      </c>
      <c r="D34" s="822" t="s">
        <v>5606</v>
      </c>
      <c r="E34" s="822" t="s">
        <v>5607</v>
      </c>
      <c r="F34" s="831">
        <v>1</v>
      </c>
      <c r="G34" s="831">
        <v>11396</v>
      </c>
      <c r="H34" s="831"/>
      <c r="I34" s="831">
        <v>11396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5008</v>
      </c>
      <c r="B35" s="822" t="s">
        <v>5603</v>
      </c>
      <c r="C35" s="822" t="s">
        <v>4734</v>
      </c>
      <c r="D35" s="822" t="s">
        <v>5608</v>
      </c>
      <c r="E35" s="822" t="s">
        <v>5609</v>
      </c>
      <c r="F35" s="831">
        <v>4</v>
      </c>
      <c r="G35" s="831">
        <v>4428</v>
      </c>
      <c r="H35" s="831"/>
      <c r="I35" s="831">
        <v>1107</v>
      </c>
      <c r="J35" s="831"/>
      <c r="K35" s="831"/>
      <c r="L35" s="831"/>
      <c r="M35" s="831"/>
      <c r="N35" s="831">
        <v>2</v>
      </c>
      <c r="O35" s="831">
        <v>2228</v>
      </c>
      <c r="P35" s="827"/>
      <c r="Q35" s="832">
        <v>1114</v>
      </c>
    </row>
    <row r="36" spans="1:17" ht="14.45" customHeight="1" x14ac:dyDescent="0.2">
      <c r="A36" s="821" t="s">
        <v>5008</v>
      </c>
      <c r="B36" s="822" t="s">
        <v>5603</v>
      </c>
      <c r="C36" s="822" t="s">
        <v>4734</v>
      </c>
      <c r="D36" s="822" t="s">
        <v>5610</v>
      </c>
      <c r="E36" s="822" t="s">
        <v>5611</v>
      </c>
      <c r="F36" s="831">
        <v>1</v>
      </c>
      <c r="G36" s="831">
        <v>1629</v>
      </c>
      <c r="H36" s="831"/>
      <c r="I36" s="831">
        <v>1629</v>
      </c>
      <c r="J36" s="831"/>
      <c r="K36" s="831"/>
      <c r="L36" s="831"/>
      <c r="M36" s="831"/>
      <c r="N36" s="831">
        <v>1</v>
      </c>
      <c r="O36" s="831">
        <v>1636</v>
      </c>
      <c r="P36" s="827"/>
      <c r="Q36" s="832">
        <v>1636</v>
      </c>
    </row>
    <row r="37" spans="1:17" ht="14.45" customHeight="1" x14ac:dyDescent="0.2">
      <c r="A37" s="821" t="s">
        <v>5008</v>
      </c>
      <c r="B37" s="822" t="s">
        <v>5603</v>
      </c>
      <c r="C37" s="822" t="s">
        <v>4734</v>
      </c>
      <c r="D37" s="822" t="s">
        <v>5612</v>
      </c>
      <c r="E37" s="822" t="s">
        <v>5613</v>
      </c>
      <c r="F37" s="831">
        <v>1</v>
      </c>
      <c r="G37" s="831">
        <v>3835</v>
      </c>
      <c r="H37" s="831"/>
      <c r="I37" s="831">
        <v>3835</v>
      </c>
      <c r="J37" s="831"/>
      <c r="K37" s="831"/>
      <c r="L37" s="831"/>
      <c r="M37" s="831"/>
      <c r="N37" s="831">
        <v>2</v>
      </c>
      <c r="O37" s="831">
        <v>7686</v>
      </c>
      <c r="P37" s="827"/>
      <c r="Q37" s="832">
        <v>3843</v>
      </c>
    </row>
    <row r="38" spans="1:17" ht="14.45" customHeight="1" x14ac:dyDescent="0.2">
      <c r="A38" s="821" t="s">
        <v>5008</v>
      </c>
      <c r="B38" s="822" t="s">
        <v>5614</v>
      </c>
      <c r="C38" s="822" t="s">
        <v>4734</v>
      </c>
      <c r="D38" s="822" t="s">
        <v>5615</v>
      </c>
      <c r="E38" s="822" t="s">
        <v>5616</v>
      </c>
      <c r="F38" s="831">
        <v>131</v>
      </c>
      <c r="G38" s="831">
        <v>46374</v>
      </c>
      <c r="H38" s="831">
        <v>1.4199020208205757</v>
      </c>
      <c r="I38" s="831">
        <v>354</v>
      </c>
      <c r="J38" s="831">
        <v>92</v>
      </c>
      <c r="K38" s="831">
        <v>32660</v>
      </c>
      <c r="L38" s="831">
        <v>1</v>
      </c>
      <c r="M38" s="831">
        <v>355</v>
      </c>
      <c r="N38" s="831">
        <v>47</v>
      </c>
      <c r="O38" s="831">
        <v>16685</v>
      </c>
      <c r="P38" s="827">
        <v>0.51086956521739135</v>
      </c>
      <c r="Q38" s="832">
        <v>355</v>
      </c>
    </row>
    <row r="39" spans="1:17" ht="14.45" customHeight="1" x14ac:dyDescent="0.2">
      <c r="A39" s="821" t="s">
        <v>5008</v>
      </c>
      <c r="B39" s="822" t="s">
        <v>5614</v>
      </c>
      <c r="C39" s="822" t="s">
        <v>4734</v>
      </c>
      <c r="D39" s="822" t="s">
        <v>5617</v>
      </c>
      <c r="E39" s="822" t="s">
        <v>5618</v>
      </c>
      <c r="F39" s="831">
        <v>894</v>
      </c>
      <c r="G39" s="831">
        <v>58110</v>
      </c>
      <c r="H39" s="831">
        <v>1.3690658499234303</v>
      </c>
      <c r="I39" s="831">
        <v>65</v>
      </c>
      <c r="J39" s="831">
        <v>653</v>
      </c>
      <c r="K39" s="831">
        <v>42445</v>
      </c>
      <c r="L39" s="831">
        <v>1</v>
      </c>
      <c r="M39" s="831">
        <v>65</v>
      </c>
      <c r="N39" s="831">
        <v>556</v>
      </c>
      <c r="O39" s="831">
        <v>36696</v>
      </c>
      <c r="P39" s="827">
        <v>0.8645541288726587</v>
      </c>
      <c r="Q39" s="832">
        <v>66</v>
      </c>
    </row>
    <row r="40" spans="1:17" ht="14.45" customHeight="1" x14ac:dyDescent="0.2">
      <c r="A40" s="821" t="s">
        <v>5008</v>
      </c>
      <c r="B40" s="822" t="s">
        <v>5614</v>
      </c>
      <c r="C40" s="822" t="s">
        <v>4734</v>
      </c>
      <c r="D40" s="822" t="s">
        <v>5619</v>
      </c>
      <c r="E40" s="822" t="s">
        <v>5620</v>
      </c>
      <c r="F40" s="831">
        <v>7</v>
      </c>
      <c r="G40" s="831">
        <v>168</v>
      </c>
      <c r="H40" s="831">
        <v>0.58741258741258739</v>
      </c>
      <c r="I40" s="831">
        <v>24</v>
      </c>
      <c r="J40" s="831">
        <v>11</v>
      </c>
      <c r="K40" s="831">
        <v>286</v>
      </c>
      <c r="L40" s="831">
        <v>1</v>
      </c>
      <c r="M40" s="831">
        <v>26</v>
      </c>
      <c r="N40" s="831">
        <v>5</v>
      </c>
      <c r="O40" s="831">
        <v>130</v>
      </c>
      <c r="P40" s="827">
        <v>0.45454545454545453</v>
      </c>
      <c r="Q40" s="832">
        <v>26</v>
      </c>
    </row>
    <row r="41" spans="1:17" ht="14.45" customHeight="1" x14ac:dyDescent="0.2">
      <c r="A41" s="821" t="s">
        <v>5008</v>
      </c>
      <c r="B41" s="822" t="s">
        <v>5614</v>
      </c>
      <c r="C41" s="822" t="s">
        <v>4734</v>
      </c>
      <c r="D41" s="822" t="s">
        <v>5621</v>
      </c>
      <c r="E41" s="822" t="s">
        <v>5622</v>
      </c>
      <c r="F41" s="831">
        <v>3</v>
      </c>
      <c r="G41" s="831">
        <v>165</v>
      </c>
      <c r="H41" s="831"/>
      <c r="I41" s="831">
        <v>55</v>
      </c>
      <c r="J41" s="831"/>
      <c r="K41" s="831"/>
      <c r="L41" s="831"/>
      <c r="M41" s="831"/>
      <c r="N41" s="831">
        <v>1</v>
      </c>
      <c r="O41" s="831">
        <v>55</v>
      </c>
      <c r="P41" s="827"/>
      <c r="Q41" s="832">
        <v>55</v>
      </c>
    </row>
    <row r="42" spans="1:17" ht="14.45" customHeight="1" x14ac:dyDescent="0.2">
      <c r="A42" s="821" t="s">
        <v>5008</v>
      </c>
      <c r="B42" s="822" t="s">
        <v>5614</v>
      </c>
      <c r="C42" s="822" t="s">
        <v>4734</v>
      </c>
      <c r="D42" s="822" t="s">
        <v>5623</v>
      </c>
      <c r="E42" s="822" t="s">
        <v>5624</v>
      </c>
      <c r="F42" s="831">
        <v>241</v>
      </c>
      <c r="G42" s="831">
        <v>18573</v>
      </c>
      <c r="H42" s="831">
        <v>1.5070593962999026</v>
      </c>
      <c r="I42" s="831">
        <v>77.066390041493776</v>
      </c>
      <c r="J42" s="831">
        <v>158</v>
      </c>
      <c r="K42" s="831">
        <v>12324</v>
      </c>
      <c r="L42" s="831">
        <v>1</v>
      </c>
      <c r="M42" s="831">
        <v>78</v>
      </c>
      <c r="N42" s="831">
        <v>143</v>
      </c>
      <c r="O42" s="831">
        <v>11154</v>
      </c>
      <c r="P42" s="827">
        <v>0.90506329113924056</v>
      </c>
      <c r="Q42" s="832">
        <v>78</v>
      </c>
    </row>
    <row r="43" spans="1:17" ht="14.45" customHeight="1" x14ac:dyDescent="0.2">
      <c r="A43" s="821" t="s">
        <v>5008</v>
      </c>
      <c r="B43" s="822" t="s">
        <v>5614</v>
      </c>
      <c r="C43" s="822" t="s">
        <v>4734</v>
      </c>
      <c r="D43" s="822" t="s">
        <v>5625</v>
      </c>
      <c r="E43" s="822" t="s">
        <v>5626</v>
      </c>
      <c r="F43" s="831">
        <v>90</v>
      </c>
      <c r="G43" s="831">
        <v>2160</v>
      </c>
      <c r="H43" s="831">
        <v>1.9565217391304348</v>
      </c>
      <c r="I43" s="831">
        <v>24</v>
      </c>
      <c r="J43" s="831">
        <v>46</v>
      </c>
      <c r="K43" s="831">
        <v>1104</v>
      </c>
      <c r="L43" s="831">
        <v>1</v>
      </c>
      <c r="M43" s="831">
        <v>24</v>
      </c>
      <c r="N43" s="831">
        <v>46</v>
      </c>
      <c r="O43" s="831">
        <v>1150</v>
      </c>
      <c r="P43" s="827">
        <v>1.0416666666666667</v>
      </c>
      <c r="Q43" s="832">
        <v>25</v>
      </c>
    </row>
    <row r="44" spans="1:17" ht="14.45" customHeight="1" x14ac:dyDescent="0.2">
      <c r="A44" s="821" t="s">
        <v>5008</v>
      </c>
      <c r="B44" s="822" t="s">
        <v>5614</v>
      </c>
      <c r="C44" s="822" t="s">
        <v>4734</v>
      </c>
      <c r="D44" s="822" t="s">
        <v>5627</v>
      </c>
      <c r="E44" s="822" t="s">
        <v>5628</v>
      </c>
      <c r="F44" s="831">
        <v>1</v>
      </c>
      <c r="G44" s="831">
        <v>631</v>
      </c>
      <c r="H44" s="831"/>
      <c r="I44" s="831">
        <v>631</v>
      </c>
      <c r="J44" s="831"/>
      <c r="K44" s="831"/>
      <c r="L44" s="831"/>
      <c r="M44" s="831"/>
      <c r="N44" s="831">
        <v>1</v>
      </c>
      <c r="O44" s="831">
        <v>632</v>
      </c>
      <c r="P44" s="827"/>
      <c r="Q44" s="832">
        <v>632</v>
      </c>
    </row>
    <row r="45" spans="1:17" ht="14.45" customHeight="1" x14ac:dyDescent="0.2">
      <c r="A45" s="821" t="s">
        <v>5008</v>
      </c>
      <c r="B45" s="822" t="s">
        <v>5614</v>
      </c>
      <c r="C45" s="822" t="s">
        <v>4734</v>
      </c>
      <c r="D45" s="822" t="s">
        <v>5629</v>
      </c>
      <c r="E45" s="822" t="s">
        <v>5630</v>
      </c>
      <c r="F45" s="831">
        <v>11</v>
      </c>
      <c r="G45" s="831">
        <v>726</v>
      </c>
      <c r="H45" s="831">
        <v>3.6666666666666665</v>
      </c>
      <c r="I45" s="831">
        <v>66</v>
      </c>
      <c r="J45" s="831">
        <v>3</v>
      </c>
      <c r="K45" s="831">
        <v>198</v>
      </c>
      <c r="L45" s="831">
        <v>1</v>
      </c>
      <c r="M45" s="831">
        <v>66</v>
      </c>
      <c r="N45" s="831">
        <v>4</v>
      </c>
      <c r="O45" s="831">
        <v>264</v>
      </c>
      <c r="P45" s="827">
        <v>1.3333333333333333</v>
      </c>
      <c r="Q45" s="832">
        <v>66</v>
      </c>
    </row>
    <row r="46" spans="1:17" ht="14.45" customHeight="1" x14ac:dyDescent="0.2">
      <c r="A46" s="821" t="s">
        <v>5008</v>
      </c>
      <c r="B46" s="822" t="s">
        <v>5614</v>
      </c>
      <c r="C46" s="822" t="s">
        <v>4734</v>
      </c>
      <c r="D46" s="822" t="s">
        <v>5631</v>
      </c>
      <c r="E46" s="822" t="s">
        <v>5632</v>
      </c>
      <c r="F46" s="831">
        <v>35</v>
      </c>
      <c r="G46" s="831">
        <v>12250</v>
      </c>
      <c r="H46" s="831">
        <v>11.633428300094966</v>
      </c>
      <c r="I46" s="831">
        <v>350</v>
      </c>
      <c r="J46" s="831">
        <v>3</v>
      </c>
      <c r="K46" s="831">
        <v>1053</v>
      </c>
      <c r="L46" s="831">
        <v>1</v>
      </c>
      <c r="M46" s="831">
        <v>351</v>
      </c>
      <c r="N46" s="831">
        <v>2</v>
      </c>
      <c r="O46" s="831">
        <v>704</v>
      </c>
      <c r="P46" s="827">
        <v>0.66856600189933524</v>
      </c>
      <c r="Q46" s="832">
        <v>352</v>
      </c>
    </row>
    <row r="47" spans="1:17" ht="14.45" customHeight="1" x14ac:dyDescent="0.2">
      <c r="A47" s="821" t="s">
        <v>5008</v>
      </c>
      <c r="B47" s="822" t="s">
        <v>5614</v>
      </c>
      <c r="C47" s="822" t="s">
        <v>4734</v>
      </c>
      <c r="D47" s="822" t="s">
        <v>5633</v>
      </c>
      <c r="E47" s="822" t="s">
        <v>5634</v>
      </c>
      <c r="F47" s="831">
        <v>79</v>
      </c>
      <c r="G47" s="831">
        <v>1975</v>
      </c>
      <c r="H47" s="831">
        <v>2.3235294117647061</v>
      </c>
      <c r="I47" s="831">
        <v>25</v>
      </c>
      <c r="J47" s="831">
        <v>34</v>
      </c>
      <c r="K47" s="831">
        <v>850</v>
      </c>
      <c r="L47" s="831">
        <v>1</v>
      </c>
      <c r="M47" s="831">
        <v>25</v>
      </c>
      <c r="N47" s="831">
        <v>40</v>
      </c>
      <c r="O47" s="831">
        <v>1040</v>
      </c>
      <c r="P47" s="827">
        <v>1.223529411764706</v>
      </c>
      <c r="Q47" s="832">
        <v>26</v>
      </c>
    </row>
    <row r="48" spans="1:17" ht="14.45" customHeight="1" x14ac:dyDescent="0.2">
      <c r="A48" s="821" t="s">
        <v>5008</v>
      </c>
      <c r="B48" s="822" t="s">
        <v>5614</v>
      </c>
      <c r="C48" s="822" t="s">
        <v>4734</v>
      </c>
      <c r="D48" s="822" t="s">
        <v>5635</v>
      </c>
      <c r="E48" s="822" t="s">
        <v>5636</v>
      </c>
      <c r="F48" s="831">
        <v>3</v>
      </c>
      <c r="G48" s="831">
        <v>543</v>
      </c>
      <c r="H48" s="831"/>
      <c r="I48" s="831">
        <v>181</v>
      </c>
      <c r="J48" s="831"/>
      <c r="K48" s="831"/>
      <c r="L48" s="831"/>
      <c r="M48" s="831"/>
      <c r="N48" s="831">
        <v>1</v>
      </c>
      <c r="O48" s="831">
        <v>181</v>
      </c>
      <c r="P48" s="827"/>
      <c r="Q48" s="832">
        <v>181</v>
      </c>
    </row>
    <row r="49" spans="1:17" ht="14.45" customHeight="1" x14ac:dyDescent="0.2">
      <c r="A49" s="821" t="s">
        <v>5008</v>
      </c>
      <c r="B49" s="822" t="s">
        <v>5614</v>
      </c>
      <c r="C49" s="822" t="s">
        <v>4734</v>
      </c>
      <c r="D49" s="822" t="s">
        <v>5637</v>
      </c>
      <c r="E49" s="822" t="s">
        <v>5638</v>
      </c>
      <c r="F49" s="831">
        <v>5</v>
      </c>
      <c r="G49" s="831">
        <v>1270</v>
      </c>
      <c r="H49" s="831">
        <v>0.83333333333333337</v>
      </c>
      <c r="I49" s="831">
        <v>254</v>
      </c>
      <c r="J49" s="831">
        <v>6</v>
      </c>
      <c r="K49" s="831">
        <v>1524</v>
      </c>
      <c r="L49" s="831">
        <v>1</v>
      </c>
      <c r="M49" s="831">
        <v>254</v>
      </c>
      <c r="N49" s="831">
        <v>4</v>
      </c>
      <c r="O49" s="831">
        <v>1016</v>
      </c>
      <c r="P49" s="827">
        <v>0.66666666666666663</v>
      </c>
      <c r="Q49" s="832">
        <v>254</v>
      </c>
    </row>
    <row r="50" spans="1:17" ht="14.45" customHeight="1" x14ac:dyDescent="0.2">
      <c r="A50" s="821" t="s">
        <v>5008</v>
      </c>
      <c r="B50" s="822" t="s">
        <v>5614</v>
      </c>
      <c r="C50" s="822" t="s">
        <v>4734</v>
      </c>
      <c r="D50" s="822" t="s">
        <v>5639</v>
      </c>
      <c r="E50" s="822" t="s">
        <v>5640</v>
      </c>
      <c r="F50" s="831">
        <v>4</v>
      </c>
      <c r="G50" s="831">
        <v>868</v>
      </c>
      <c r="H50" s="831"/>
      <c r="I50" s="831">
        <v>217</v>
      </c>
      <c r="J50" s="831"/>
      <c r="K50" s="831"/>
      <c r="L50" s="831"/>
      <c r="M50" s="831"/>
      <c r="N50" s="831">
        <v>1</v>
      </c>
      <c r="O50" s="831">
        <v>217</v>
      </c>
      <c r="P50" s="827"/>
      <c r="Q50" s="832">
        <v>217</v>
      </c>
    </row>
    <row r="51" spans="1:17" ht="14.45" customHeight="1" x14ac:dyDescent="0.2">
      <c r="A51" s="821" t="s">
        <v>5008</v>
      </c>
      <c r="B51" s="822" t="s">
        <v>5614</v>
      </c>
      <c r="C51" s="822" t="s">
        <v>4734</v>
      </c>
      <c r="D51" s="822" t="s">
        <v>5641</v>
      </c>
      <c r="E51" s="822" t="s">
        <v>5642</v>
      </c>
      <c r="F51" s="831">
        <v>1</v>
      </c>
      <c r="G51" s="831">
        <v>37</v>
      </c>
      <c r="H51" s="831">
        <v>1</v>
      </c>
      <c r="I51" s="831">
        <v>37</v>
      </c>
      <c r="J51" s="831">
        <v>1</v>
      </c>
      <c r="K51" s="831">
        <v>37</v>
      </c>
      <c r="L51" s="831">
        <v>1</v>
      </c>
      <c r="M51" s="831">
        <v>37</v>
      </c>
      <c r="N51" s="831">
        <v>1</v>
      </c>
      <c r="O51" s="831">
        <v>37</v>
      </c>
      <c r="P51" s="827">
        <v>1</v>
      </c>
      <c r="Q51" s="832">
        <v>37</v>
      </c>
    </row>
    <row r="52" spans="1:17" ht="14.45" customHeight="1" x14ac:dyDescent="0.2">
      <c r="A52" s="821" t="s">
        <v>5008</v>
      </c>
      <c r="B52" s="822" t="s">
        <v>5614</v>
      </c>
      <c r="C52" s="822" t="s">
        <v>4734</v>
      </c>
      <c r="D52" s="822" t="s">
        <v>5643</v>
      </c>
      <c r="E52" s="822" t="s">
        <v>5644</v>
      </c>
      <c r="F52" s="831">
        <v>1</v>
      </c>
      <c r="G52" s="831">
        <v>518</v>
      </c>
      <c r="H52" s="831"/>
      <c r="I52" s="831">
        <v>518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5008</v>
      </c>
      <c r="B53" s="822" t="s">
        <v>5614</v>
      </c>
      <c r="C53" s="822" t="s">
        <v>4734</v>
      </c>
      <c r="D53" s="822" t="s">
        <v>5645</v>
      </c>
      <c r="E53" s="822" t="s">
        <v>5646</v>
      </c>
      <c r="F53" s="831">
        <v>4</v>
      </c>
      <c r="G53" s="831">
        <v>928</v>
      </c>
      <c r="H53" s="831"/>
      <c r="I53" s="831">
        <v>232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5008</v>
      </c>
      <c r="B54" s="822" t="s">
        <v>5614</v>
      </c>
      <c r="C54" s="822" t="s">
        <v>4734</v>
      </c>
      <c r="D54" s="822" t="s">
        <v>5647</v>
      </c>
      <c r="E54" s="822" t="s">
        <v>5648</v>
      </c>
      <c r="F54" s="831"/>
      <c r="G54" s="831"/>
      <c r="H54" s="831"/>
      <c r="I54" s="831"/>
      <c r="J54" s="831"/>
      <c r="K54" s="831"/>
      <c r="L54" s="831"/>
      <c r="M54" s="831"/>
      <c r="N54" s="831">
        <v>1</v>
      </c>
      <c r="O54" s="831">
        <v>654</v>
      </c>
      <c r="P54" s="827"/>
      <c r="Q54" s="832">
        <v>654</v>
      </c>
    </row>
    <row r="55" spans="1:17" ht="14.45" customHeight="1" x14ac:dyDescent="0.2">
      <c r="A55" s="821" t="s">
        <v>5008</v>
      </c>
      <c r="B55" s="822" t="s">
        <v>5614</v>
      </c>
      <c r="C55" s="822" t="s">
        <v>4734</v>
      </c>
      <c r="D55" s="822" t="s">
        <v>5649</v>
      </c>
      <c r="E55" s="822" t="s">
        <v>5650</v>
      </c>
      <c r="F55" s="831"/>
      <c r="G55" s="831"/>
      <c r="H55" s="831"/>
      <c r="I55" s="831"/>
      <c r="J55" s="831">
        <v>1</v>
      </c>
      <c r="K55" s="831">
        <v>388</v>
      </c>
      <c r="L55" s="831">
        <v>1</v>
      </c>
      <c r="M55" s="831">
        <v>388</v>
      </c>
      <c r="N55" s="831"/>
      <c r="O55" s="831"/>
      <c r="P55" s="827"/>
      <c r="Q55" s="832"/>
    </row>
    <row r="56" spans="1:17" ht="14.45" customHeight="1" x14ac:dyDescent="0.2">
      <c r="A56" s="821" t="s">
        <v>5008</v>
      </c>
      <c r="B56" s="822" t="s">
        <v>5614</v>
      </c>
      <c r="C56" s="822" t="s">
        <v>4734</v>
      </c>
      <c r="D56" s="822" t="s">
        <v>5651</v>
      </c>
      <c r="E56" s="822" t="s">
        <v>5652</v>
      </c>
      <c r="F56" s="831">
        <v>6</v>
      </c>
      <c r="G56" s="831">
        <v>4734</v>
      </c>
      <c r="H56" s="831"/>
      <c r="I56" s="831">
        <v>789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5008</v>
      </c>
      <c r="B57" s="822" t="s">
        <v>5614</v>
      </c>
      <c r="C57" s="822" t="s">
        <v>4734</v>
      </c>
      <c r="D57" s="822" t="s">
        <v>5653</v>
      </c>
      <c r="E57" s="822" t="s">
        <v>5654</v>
      </c>
      <c r="F57" s="831"/>
      <c r="G57" s="831"/>
      <c r="H57" s="831"/>
      <c r="I57" s="831"/>
      <c r="J57" s="831"/>
      <c r="K57" s="831"/>
      <c r="L57" s="831"/>
      <c r="M57" s="831"/>
      <c r="N57" s="831">
        <v>1</v>
      </c>
      <c r="O57" s="831">
        <v>94</v>
      </c>
      <c r="P57" s="827"/>
      <c r="Q57" s="832">
        <v>94</v>
      </c>
    </row>
    <row r="58" spans="1:17" ht="14.45" customHeight="1" x14ac:dyDescent="0.2">
      <c r="A58" s="821" t="s">
        <v>5008</v>
      </c>
      <c r="B58" s="822" t="s">
        <v>5614</v>
      </c>
      <c r="C58" s="822" t="s">
        <v>4734</v>
      </c>
      <c r="D58" s="822" t="s">
        <v>5655</v>
      </c>
      <c r="E58" s="822" t="s">
        <v>5656</v>
      </c>
      <c r="F58" s="831"/>
      <c r="G58" s="831"/>
      <c r="H58" s="831"/>
      <c r="I58" s="831"/>
      <c r="J58" s="831">
        <v>1</v>
      </c>
      <c r="K58" s="831">
        <v>468</v>
      </c>
      <c r="L58" s="831">
        <v>1</v>
      </c>
      <c r="M58" s="831">
        <v>468</v>
      </c>
      <c r="N58" s="831"/>
      <c r="O58" s="831"/>
      <c r="P58" s="827"/>
      <c r="Q58" s="832"/>
    </row>
    <row r="59" spans="1:17" ht="14.45" customHeight="1" x14ac:dyDescent="0.2">
      <c r="A59" s="821" t="s">
        <v>5657</v>
      </c>
      <c r="B59" s="822" t="s">
        <v>5658</v>
      </c>
      <c r="C59" s="822" t="s">
        <v>4734</v>
      </c>
      <c r="D59" s="822" t="s">
        <v>5659</v>
      </c>
      <c r="E59" s="822" t="s">
        <v>5660</v>
      </c>
      <c r="F59" s="831">
        <v>34</v>
      </c>
      <c r="G59" s="831">
        <v>919</v>
      </c>
      <c r="H59" s="831">
        <v>1.4270186335403727</v>
      </c>
      <c r="I59" s="831">
        <v>27.029411764705884</v>
      </c>
      <c r="J59" s="831">
        <v>23</v>
      </c>
      <c r="K59" s="831">
        <v>644</v>
      </c>
      <c r="L59" s="831">
        <v>1</v>
      </c>
      <c r="M59" s="831">
        <v>28</v>
      </c>
      <c r="N59" s="831">
        <v>17</v>
      </c>
      <c r="O59" s="831">
        <v>476</v>
      </c>
      <c r="P59" s="827">
        <v>0.73913043478260865</v>
      </c>
      <c r="Q59" s="832">
        <v>28</v>
      </c>
    </row>
    <row r="60" spans="1:17" ht="14.45" customHeight="1" x14ac:dyDescent="0.2">
      <c r="A60" s="821" t="s">
        <v>5657</v>
      </c>
      <c r="B60" s="822" t="s">
        <v>5658</v>
      </c>
      <c r="C60" s="822" t="s">
        <v>4734</v>
      </c>
      <c r="D60" s="822" t="s">
        <v>5661</v>
      </c>
      <c r="E60" s="822" t="s">
        <v>5662</v>
      </c>
      <c r="F60" s="831">
        <v>6</v>
      </c>
      <c r="G60" s="831">
        <v>324</v>
      </c>
      <c r="H60" s="831">
        <v>6</v>
      </c>
      <c r="I60" s="831">
        <v>54</v>
      </c>
      <c r="J60" s="831">
        <v>1</v>
      </c>
      <c r="K60" s="831">
        <v>54</v>
      </c>
      <c r="L60" s="831">
        <v>1</v>
      </c>
      <c r="M60" s="831">
        <v>54</v>
      </c>
      <c r="N60" s="831">
        <v>6</v>
      </c>
      <c r="O60" s="831">
        <v>324</v>
      </c>
      <c r="P60" s="827">
        <v>6</v>
      </c>
      <c r="Q60" s="832">
        <v>54</v>
      </c>
    </row>
    <row r="61" spans="1:17" ht="14.45" customHeight="1" x14ac:dyDescent="0.2">
      <c r="A61" s="821" t="s">
        <v>5657</v>
      </c>
      <c r="B61" s="822" t="s">
        <v>5658</v>
      </c>
      <c r="C61" s="822" t="s">
        <v>4734</v>
      </c>
      <c r="D61" s="822" t="s">
        <v>5663</v>
      </c>
      <c r="E61" s="822" t="s">
        <v>5664</v>
      </c>
      <c r="F61" s="831">
        <v>20</v>
      </c>
      <c r="G61" s="831">
        <v>480</v>
      </c>
      <c r="H61" s="831">
        <v>1.6666666666666667</v>
      </c>
      <c r="I61" s="831">
        <v>24</v>
      </c>
      <c r="J61" s="831">
        <v>12</v>
      </c>
      <c r="K61" s="831">
        <v>288</v>
      </c>
      <c r="L61" s="831">
        <v>1</v>
      </c>
      <c r="M61" s="831">
        <v>24</v>
      </c>
      <c r="N61" s="831">
        <v>10</v>
      </c>
      <c r="O61" s="831">
        <v>240</v>
      </c>
      <c r="P61" s="827">
        <v>0.83333333333333337</v>
      </c>
      <c r="Q61" s="832">
        <v>24</v>
      </c>
    </row>
    <row r="62" spans="1:17" ht="14.45" customHeight="1" x14ac:dyDescent="0.2">
      <c r="A62" s="821" t="s">
        <v>5657</v>
      </c>
      <c r="B62" s="822" t="s">
        <v>5658</v>
      </c>
      <c r="C62" s="822" t="s">
        <v>4734</v>
      </c>
      <c r="D62" s="822" t="s">
        <v>5665</v>
      </c>
      <c r="E62" s="822" t="s">
        <v>5666</v>
      </c>
      <c r="F62" s="831">
        <v>126</v>
      </c>
      <c r="G62" s="831">
        <v>3402</v>
      </c>
      <c r="H62" s="831">
        <v>2.032258064516129</v>
      </c>
      <c r="I62" s="831">
        <v>27</v>
      </c>
      <c r="J62" s="831">
        <v>62</v>
      </c>
      <c r="K62" s="831">
        <v>1674</v>
      </c>
      <c r="L62" s="831">
        <v>1</v>
      </c>
      <c r="M62" s="831">
        <v>27</v>
      </c>
      <c r="N62" s="831">
        <v>50</v>
      </c>
      <c r="O62" s="831">
        <v>1350</v>
      </c>
      <c r="P62" s="827">
        <v>0.80645161290322576</v>
      </c>
      <c r="Q62" s="832">
        <v>27</v>
      </c>
    </row>
    <row r="63" spans="1:17" ht="14.45" customHeight="1" x14ac:dyDescent="0.2">
      <c r="A63" s="821" t="s">
        <v>5657</v>
      </c>
      <c r="B63" s="822" t="s">
        <v>5658</v>
      </c>
      <c r="C63" s="822" t="s">
        <v>4734</v>
      </c>
      <c r="D63" s="822" t="s">
        <v>5667</v>
      </c>
      <c r="E63" s="822" t="s">
        <v>5668</v>
      </c>
      <c r="F63" s="831">
        <v>29</v>
      </c>
      <c r="G63" s="831">
        <v>783</v>
      </c>
      <c r="H63" s="831">
        <v>1.2083333333333333</v>
      </c>
      <c r="I63" s="831">
        <v>27</v>
      </c>
      <c r="J63" s="831">
        <v>24</v>
      </c>
      <c r="K63" s="831">
        <v>648</v>
      </c>
      <c r="L63" s="831">
        <v>1</v>
      </c>
      <c r="M63" s="831">
        <v>27</v>
      </c>
      <c r="N63" s="831">
        <v>16</v>
      </c>
      <c r="O63" s="831">
        <v>432</v>
      </c>
      <c r="P63" s="827">
        <v>0.66666666666666663</v>
      </c>
      <c r="Q63" s="832">
        <v>27</v>
      </c>
    </row>
    <row r="64" spans="1:17" ht="14.45" customHeight="1" x14ac:dyDescent="0.2">
      <c r="A64" s="821" t="s">
        <v>5657</v>
      </c>
      <c r="B64" s="822" t="s">
        <v>5658</v>
      </c>
      <c r="C64" s="822" t="s">
        <v>4734</v>
      </c>
      <c r="D64" s="822" t="s">
        <v>5669</v>
      </c>
      <c r="E64" s="822" t="s">
        <v>5670</v>
      </c>
      <c r="F64" s="831">
        <v>142</v>
      </c>
      <c r="G64" s="831">
        <v>3131</v>
      </c>
      <c r="H64" s="831">
        <v>2.0019181585677748</v>
      </c>
      <c r="I64" s="831">
        <v>22.049295774647888</v>
      </c>
      <c r="J64" s="831">
        <v>68</v>
      </c>
      <c r="K64" s="831">
        <v>1564</v>
      </c>
      <c r="L64" s="831">
        <v>1</v>
      </c>
      <c r="M64" s="831">
        <v>23</v>
      </c>
      <c r="N64" s="831">
        <v>51</v>
      </c>
      <c r="O64" s="831">
        <v>1173</v>
      </c>
      <c r="P64" s="827">
        <v>0.75</v>
      </c>
      <c r="Q64" s="832">
        <v>23</v>
      </c>
    </row>
    <row r="65" spans="1:17" ht="14.45" customHeight="1" x14ac:dyDescent="0.2">
      <c r="A65" s="821" t="s">
        <v>5657</v>
      </c>
      <c r="B65" s="822" t="s">
        <v>5658</v>
      </c>
      <c r="C65" s="822" t="s">
        <v>4734</v>
      </c>
      <c r="D65" s="822" t="s">
        <v>5671</v>
      </c>
      <c r="E65" s="822" t="s">
        <v>5672</v>
      </c>
      <c r="F65" s="831">
        <v>4</v>
      </c>
      <c r="G65" s="831">
        <v>272</v>
      </c>
      <c r="H65" s="831">
        <v>1.3140096618357489</v>
      </c>
      <c r="I65" s="831">
        <v>68</v>
      </c>
      <c r="J65" s="831">
        <v>3</v>
      </c>
      <c r="K65" s="831">
        <v>207</v>
      </c>
      <c r="L65" s="831">
        <v>1</v>
      </c>
      <c r="M65" s="831">
        <v>69</v>
      </c>
      <c r="N65" s="831">
        <v>1</v>
      </c>
      <c r="O65" s="831">
        <v>69</v>
      </c>
      <c r="P65" s="827">
        <v>0.33333333333333331</v>
      </c>
      <c r="Q65" s="832">
        <v>69</v>
      </c>
    </row>
    <row r="66" spans="1:17" ht="14.45" customHeight="1" x14ac:dyDescent="0.2">
      <c r="A66" s="821" t="s">
        <v>5657</v>
      </c>
      <c r="B66" s="822" t="s">
        <v>5658</v>
      </c>
      <c r="C66" s="822" t="s">
        <v>4734</v>
      </c>
      <c r="D66" s="822" t="s">
        <v>5673</v>
      </c>
      <c r="E66" s="822" t="s">
        <v>5674</v>
      </c>
      <c r="F66" s="831">
        <v>3</v>
      </c>
      <c r="G66" s="831">
        <v>186</v>
      </c>
      <c r="H66" s="831">
        <v>0.75</v>
      </c>
      <c r="I66" s="831">
        <v>62</v>
      </c>
      <c r="J66" s="831">
        <v>4</v>
      </c>
      <c r="K66" s="831">
        <v>248</v>
      </c>
      <c r="L66" s="831">
        <v>1</v>
      </c>
      <c r="M66" s="831">
        <v>62</v>
      </c>
      <c r="N66" s="831">
        <v>7</v>
      </c>
      <c r="O66" s="831">
        <v>441</v>
      </c>
      <c r="P66" s="827">
        <v>1.778225806451613</v>
      </c>
      <c r="Q66" s="832">
        <v>63</v>
      </c>
    </row>
    <row r="67" spans="1:17" ht="14.45" customHeight="1" x14ac:dyDescent="0.2">
      <c r="A67" s="821" t="s">
        <v>5657</v>
      </c>
      <c r="B67" s="822" t="s">
        <v>5658</v>
      </c>
      <c r="C67" s="822" t="s">
        <v>4734</v>
      </c>
      <c r="D67" s="822" t="s">
        <v>5675</v>
      </c>
      <c r="E67" s="822" t="s">
        <v>5676</v>
      </c>
      <c r="F67" s="831">
        <v>3</v>
      </c>
      <c r="G67" s="831">
        <v>1182</v>
      </c>
      <c r="H67" s="831">
        <v>2.9924050632911392</v>
      </c>
      <c r="I67" s="831">
        <v>394</v>
      </c>
      <c r="J67" s="831">
        <v>1</v>
      </c>
      <c r="K67" s="831">
        <v>395</v>
      </c>
      <c r="L67" s="831">
        <v>1</v>
      </c>
      <c r="M67" s="831">
        <v>395</v>
      </c>
      <c r="N67" s="831">
        <v>1</v>
      </c>
      <c r="O67" s="831">
        <v>395</v>
      </c>
      <c r="P67" s="827">
        <v>1</v>
      </c>
      <c r="Q67" s="832">
        <v>395</v>
      </c>
    </row>
    <row r="68" spans="1:17" ht="14.45" customHeight="1" x14ac:dyDescent="0.2">
      <c r="A68" s="821" t="s">
        <v>5657</v>
      </c>
      <c r="B68" s="822" t="s">
        <v>5658</v>
      </c>
      <c r="C68" s="822" t="s">
        <v>4734</v>
      </c>
      <c r="D68" s="822" t="s">
        <v>5677</v>
      </c>
      <c r="E68" s="822" t="s">
        <v>5678</v>
      </c>
      <c r="F68" s="831">
        <v>32</v>
      </c>
      <c r="G68" s="831">
        <v>31616</v>
      </c>
      <c r="H68" s="831">
        <v>2.6666666666666665</v>
      </c>
      <c r="I68" s="831">
        <v>988</v>
      </c>
      <c r="J68" s="831">
        <v>12</v>
      </c>
      <c r="K68" s="831">
        <v>11856</v>
      </c>
      <c r="L68" s="831">
        <v>1</v>
      </c>
      <c r="M68" s="831">
        <v>988</v>
      </c>
      <c r="N68" s="831">
        <v>17</v>
      </c>
      <c r="O68" s="831">
        <v>16796</v>
      </c>
      <c r="P68" s="827">
        <v>1.4166666666666667</v>
      </c>
      <c r="Q68" s="832">
        <v>988</v>
      </c>
    </row>
    <row r="69" spans="1:17" ht="14.45" customHeight="1" x14ac:dyDescent="0.2">
      <c r="A69" s="821" t="s">
        <v>5657</v>
      </c>
      <c r="B69" s="822" t="s">
        <v>5658</v>
      </c>
      <c r="C69" s="822" t="s">
        <v>4734</v>
      </c>
      <c r="D69" s="822" t="s">
        <v>5679</v>
      </c>
      <c r="E69" s="822" t="s">
        <v>5680</v>
      </c>
      <c r="F69" s="831"/>
      <c r="G69" s="831"/>
      <c r="H69" s="831"/>
      <c r="I69" s="831"/>
      <c r="J69" s="831">
        <v>1</v>
      </c>
      <c r="K69" s="831">
        <v>82</v>
      </c>
      <c r="L69" s="831">
        <v>1</v>
      </c>
      <c r="M69" s="831">
        <v>82</v>
      </c>
      <c r="N69" s="831">
        <v>1</v>
      </c>
      <c r="O69" s="831">
        <v>82</v>
      </c>
      <c r="P69" s="827">
        <v>1</v>
      </c>
      <c r="Q69" s="832">
        <v>82</v>
      </c>
    </row>
    <row r="70" spans="1:17" ht="14.45" customHeight="1" x14ac:dyDescent="0.2">
      <c r="A70" s="821" t="s">
        <v>5657</v>
      </c>
      <c r="B70" s="822" t="s">
        <v>5658</v>
      </c>
      <c r="C70" s="822" t="s">
        <v>4734</v>
      </c>
      <c r="D70" s="822" t="s">
        <v>5681</v>
      </c>
      <c r="E70" s="822" t="s">
        <v>5682</v>
      </c>
      <c r="F70" s="831">
        <v>7</v>
      </c>
      <c r="G70" s="831">
        <v>443</v>
      </c>
      <c r="H70" s="831">
        <v>0.865234375</v>
      </c>
      <c r="I70" s="831">
        <v>63.285714285714285</v>
      </c>
      <c r="J70" s="831">
        <v>8</v>
      </c>
      <c r="K70" s="831">
        <v>512</v>
      </c>
      <c r="L70" s="831">
        <v>1</v>
      </c>
      <c r="M70" s="831">
        <v>64</v>
      </c>
      <c r="N70" s="831">
        <v>6</v>
      </c>
      <c r="O70" s="831">
        <v>384</v>
      </c>
      <c r="P70" s="827">
        <v>0.75</v>
      </c>
      <c r="Q70" s="832">
        <v>64</v>
      </c>
    </row>
    <row r="71" spans="1:17" ht="14.45" customHeight="1" x14ac:dyDescent="0.2">
      <c r="A71" s="821" t="s">
        <v>5657</v>
      </c>
      <c r="B71" s="822" t="s">
        <v>5658</v>
      </c>
      <c r="C71" s="822" t="s">
        <v>4734</v>
      </c>
      <c r="D71" s="822" t="s">
        <v>5683</v>
      </c>
      <c r="E71" s="822" t="s">
        <v>5684</v>
      </c>
      <c r="F71" s="831">
        <v>71</v>
      </c>
      <c r="G71" s="831">
        <v>1207</v>
      </c>
      <c r="H71" s="831">
        <v>0.47019867549668876</v>
      </c>
      <c r="I71" s="831">
        <v>17</v>
      </c>
      <c r="J71" s="831">
        <v>151</v>
      </c>
      <c r="K71" s="831">
        <v>2567</v>
      </c>
      <c r="L71" s="831">
        <v>1</v>
      </c>
      <c r="M71" s="831">
        <v>17</v>
      </c>
      <c r="N71" s="831">
        <v>144</v>
      </c>
      <c r="O71" s="831">
        <v>2448</v>
      </c>
      <c r="P71" s="827">
        <v>0.95364238410596025</v>
      </c>
      <c r="Q71" s="832">
        <v>17</v>
      </c>
    </row>
    <row r="72" spans="1:17" ht="14.45" customHeight="1" x14ac:dyDescent="0.2">
      <c r="A72" s="821" t="s">
        <v>5657</v>
      </c>
      <c r="B72" s="822" t="s">
        <v>5658</v>
      </c>
      <c r="C72" s="822" t="s">
        <v>4734</v>
      </c>
      <c r="D72" s="822" t="s">
        <v>5685</v>
      </c>
      <c r="E72" s="822" t="s">
        <v>5686</v>
      </c>
      <c r="F72" s="831">
        <v>1</v>
      </c>
      <c r="G72" s="831">
        <v>64</v>
      </c>
      <c r="H72" s="831"/>
      <c r="I72" s="831">
        <v>64</v>
      </c>
      <c r="J72" s="831"/>
      <c r="K72" s="831"/>
      <c r="L72" s="831"/>
      <c r="M72" s="831"/>
      <c r="N72" s="831"/>
      <c r="O72" s="831"/>
      <c r="P72" s="827"/>
      <c r="Q72" s="832"/>
    </row>
    <row r="73" spans="1:17" ht="14.45" customHeight="1" x14ac:dyDescent="0.2">
      <c r="A73" s="821" t="s">
        <v>5657</v>
      </c>
      <c r="B73" s="822" t="s">
        <v>5658</v>
      </c>
      <c r="C73" s="822" t="s">
        <v>4734</v>
      </c>
      <c r="D73" s="822" t="s">
        <v>5687</v>
      </c>
      <c r="E73" s="822" t="s">
        <v>5688</v>
      </c>
      <c r="F73" s="831">
        <v>5</v>
      </c>
      <c r="G73" s="831">
        <v>235</v>
      </c>
      <c r="H73" s="831">
        <v>1.25</v>
      </c>
      <c r="I73" s="831">
        <v>47</v>
      </c>
      <c r="J73" s="831">
        <v>4</v>
      </c>
      <c r="K73" s="831">
        <v>188</v>
      </c>
      <c r="L73" s="831">
        <v>1</v>
      </c>
      <c r="M73" s="831">
        <v>47</v>
      </c>
      <c r="N73" s="831">
        <v>5</v>
      </c>
      <c r="O73" s="831">
        <v>235</v>
      </c>
      <c r="P73" s="827">
        <v>1.25</v>
      </c>
      <c r="Q73" s="832">
        <v>47</v>
      </c>
    </row>
    <row r="74" spans="1:17" ht="14.45" customHeight="1" x14ac:dyDescent="0.2">
      <c r="A74" s="821" t="s">
        <v>5657</v>
      </c>
      <c r="B74" s="822" t="s">
        <v>5658</v>
      </c>
      <c r="C74" s="822" t="s">
        <v>4734</v>
      </c>
      <c r="D74" s="822" t="s">
        <v>5689</v>
      </c>
      <c r="E74" s="822" t="s">
        <v>5690</v>
      </c>
      <c r="F74" s="831">
        <v>15</v>
      </c>
      <c r="G74" s="831">
        <v>901</v>
      </c>
      <c r="H74" s="831">
        <v>0.82058287795992713</v>
      </c>
      <c r="I74" s="831">
        <v>60.06666666666667</v>
      </c>
      <c r="J74" s="831">
        <v>18</v>
      </c>
      <c r="K74" s="831">
        <v>1098</v>
      </c>
      <c r="L74" s="831">
        <v>1</v>
      </c>
      <c r="M74" s="831">
        <v>61</v>
      </c>
      <c r="N74" s="831">
        <v>16</v>
      </c>
      <c r="O74" s="831">
        <v>976</v>
      </c>
      <c r="P74" s="827">
        <v>0.88888888888888884</v>
      </c>
      <c r="Q74" s="832">
        <v>61</v>
      </c>
    </row>
    <row r="75" spans="1:17" ht="14.45" customHeight="1" x14ac:dyDescent="0.2">
      <c r="A75" s="821" t="s">
        <v>5657</v>
      </c>
      <c r="B75" s="822" t="s">
        <v>5658</v>
      </c>
      <c r="C75" s="822" t="s">
        <v>4734</v>
      </c>
      <c r="D75" s="822" t="s">
        <v>5691</v>
      </c>
      <c r="E75" s="822" t="s">
        <v>5692</v>
      </c>
      <c r="F75" s="831">
        <v>69</v>
      </c>
      <c r="G75" s="831">
        <v>1311</v>
      </c>
      <c r="H75" s="831">
        <v>1.6046511627906976</v>
      </c>
      <c r="I75" s="831">
        <v>19</v>
      </c>
      <c r="J75" s="831">
        <v>43</v>
      </c>
      <c r="K75" s="831">
        <v>817</v>
      </c>
      <c r="L75" s="831">
        <v>1</v>
      </c>
      <c r="M75" s="831">
        <v>19</v>
      </c>
      <c r="N75" s="831">
        <v>101</v>
      </c>
      <c r="O75" s="831">
        <v>1919</v>
      </c>
      <c r="P75" s="827">
        <v>2.3488372093023258</v>
      </c>
      <c r="Q75" s="832">
        <v>19</v>
      </c>
    </row>
    <row r="76" spans="1:17" ht="14.45" customHeight="1" x14ac:dyDescent="0.2">
      <c r="A76" s="821" t="s">
        <v>5657</v>
      </c>
      <c r="B76" s="822" t="s">
        <v>5658</v>
      </c>
      <c r="C76" s="822" t="s">
        <v>4734</v>
      </c>
      <c r="D76" s="822" t="s">
        <v>5693</v>
      </c>
      <c r="E76" s="822" t="s">
        <v>5694</v>
      </c>
      <c r="F76" s="831">
        <v>57</v>
      </c>
      <c r="G76" s="831">
        <v>83505</v>
      </c>
      <c r="H76" s="831">
        <v>1.9588318085855032</v>
      </c>
      <c r="I76" s="831">
        <v>1465</v>
      </c>
      <c r="J76" s="831">
        <v>29</v>
      </c>
      <c r="K76" s="831">
        <v>42630</v>
      </c>
      <c r="L76" s="831">
        <v>1</v>
      </c>
      <c r="M76" s="831">
        <v>1470</v>
      </c>
      <c r="N76" s="831">
        <v>97</v>
      </c>
      <c r="O76" s="831">
        <v>142978</v>
      </c>
      <c r="P76" s="827">
        <v>3.3539291578700445</v>
      </c>
      <c r="Q76" s="832">
        <v>1474</v>
      </c>
    </row>
    <row r="77" spans="1:17" ht="14.45" customHeight="1" x14ac:dyDescent="0.2">
      <c r="A77" s="821" t="s">
        <v>5657</v>
      </c>
      <c r="B77" s="822" t="s">
        <v>5658</v>
      </c>
      <c r="C77" s="822" t="s">
        <v>4734</v>
      </c>
      <c r="D77" s="822" t="s">
        <v>5695</v>
      </c>
      <c r="E77" s="822" t="s">
        <v>5696</v>
      </c>
      <c r="F77" s="831">
        <v>1</v>
      </c>
      <c r="G77" s="831">
        <v>392</v>
      </c>
      <c r="H77" s="831"/>
      <c r="I77" s="831">
        <v>392</v>
      </c>
      <c r="J77" s="831"/>
      <c r="K77" s="831"/>
      <c r="L77" s="831"/>
      <c r="M77" s="831"/>
      <c r="N77" s="831">
        <v>1</v>
      </c>
      <c r="O77" s="831">
        <v>392</v>
      </c>
      <c r="P77" s="827"/>
      <c r="Q77" s="832">
        <v>392</v>
      </c>
    </row>
    <row r="78" spans="1:17" ht="14.45" customHeight="1" x14ac:dyDescent="0.2">
      <c r="A78" s="821" t="s">
        <v>5657</v>
      </c>
      <c r="B78" s="822" t="s">
        <v>5658</v>
      </c>
      <c r="C78" s="822" t="s">
        <v>4734</v>
      </c>
      <c r="D78" s="822" t="s">
        <v>5697</v>
      </c>
      <c r="E78" s="822" t="s">
        <v>5698</v>
      </c>
      <c r="F78" s="831">
        <v>2</v>
      </c>
      <c r="G78" s="831">
        <v>928</v>
      </c>
      <c r="H78" s="831"/>
      <c r="I78" s="831">
        <v>464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5657</v>
      </c>
      <c r="B79" s="822" t="s">
        <v>5658</v>
      </c>
      <c r="C79" s="822" t="s">
        <v>4734</v>
      </c>
      <c r="D79" s="822" t="s">
        <v>5699</v>
      </c>
      <c r="E79" s="822" t="s">
        <v>5700</v>
      </c>
      <c r="F79" s="831">
        <v>23</v>
      </c>
      <c r="G79" s="831">
        <v>7199</v>
      </c>
      <c r="H79" s="831">
        <v>1.2777777777777777</v>
      </c>
      <c r="I79" s="831">
        <v>313</v>
      </c>
      <c r="J79" s="831">
        <v>18</v>
      </c>
      <c r="K79" s="831">
        <v>5634</v>
      </c>
      <c r="L79" s="831">
        <v>1</v>
      </c>
      <c r="M79" s="831">
        <v>313</v>
      </c>
      <c r="N79" s="831">
        <v>89</v>
      </c>
      <c r="O79" s="831">
        <v>27857</v>
      </c>
      <c r="P79" s="827">
        <v>4.9444444444444446</v>
      </c>
      <c r="Q79" s="832">
        <v>313</v>
      </c>
    </row>
    <row r="80" spans="1:17" ht="14.45" customHeight="1" x14ac:dyDescent="0.2">
      <c r="A80" s="821" t="s">
        <v>5657</v>
      </c>
      <c r="B80" s="822" t="s">
        <v>5658</v>
      </c>
      <c r="C80" s="822" t="s">
        <v>4734</v>
      </c>
      <c r="D80" s="822" t="s">
        <v>5701</v>
      </c>
      <c r="E80" s="822" t="s">
        <v>5702</v>
      </c>
      <c r="F80" s="831">
        <v>25</v>
      </c>
      <c r="G80" s="831">
        <v>21325</v>
      </c>
      <c r="H80" s="831">
        <v>3.1213407494145198</v>
      </c>
      <c r="I80" s="831">
        <v>853</v>
      </c>
      <c r="J80" s="831">
        <v>8</v>
      </c>
      <c r="K80" s="831">
        <v>6832</v>
      </c>
      <c r="L80" s="831">
        <v>1</v>
      </c>
      <c r="M80" s="831">
        <v>854</v>
      </c>
      <c r="N80" s="831">
        <v>7</v>
      </c>
      <c r="O80" s="831">
        <v>5985</v>
      </c>
      <c r="P80" s="827">
        <v>0.87602459016393441</v>
      </c>
      <c r="Q80" s="832">
        <v>855</v>
      </c>
    </row>
    <row r="81" spans="1:17" ht="14.45" customHeight="1" x14ac:dyDescent="0.2">
      <c r="A81" s="821" t="s">
        <v>5657</v>
      </c>
      <c r="B81" s="822" t="s">
        <v>5658</v>
      </c>
      <c r="C81" s="822" t="s">
        <v>4734</v>
      </c>
      <c r="D81" s="822" t="s">
        <v>5703</v>
      </c>
      <c r="E81" s="822" t="s">
        <v>5704</v>
      </c>
      <c r="F81" s="831">
        <v>7</v>
      </c>
      <c r="G81" s="831">
        <v>1309</v>
      </c>
      <c r="H81" s="831">
        <v>0.22460535346602609</v>
      </c>
      <c r="I81" s="831">
        <v>187</v>
      </c>
      <c r="J81" s="831">
        <v>31</v>
      </c>
      <c r="K81" s="831">
        <v>5828</v>
      </c>
      <c r="L81" s="831">
        <v>1</v>
      </c>
      <c r="M81" s="831">
        <v>188</v>
      </c>
      <c r="N81" s="831">
        <v>33</v>
      </c>
      <c r="O81" s="831">
        <v>6204</v>
      </c>
      <c r="P81" s="827">
        <v>1.064516129032258</v>
      </c>
      <c r="Q81" s="832">
        <v>188</v>
      </c>
    </row>
    <row r="82" spans="1:17" ht="14.45" customHeight="1" x14ac:dyDescent="0.2">
      <c r="A82" s="821" t="s">
        <v>5657</v>
      </c>
      <c r="B82" s="822" t="s">
        <v>5658</v>
      </c>
      <c r="C82" s="822" t="s">
        <v>4734</v>
      </c>
      <c r="D82" s="822" t="s">
        <v>5705</v>
      </c>
      <c r="E82" s="822" t="s">
        <v>5706</v>
      </c>
      <c r="F82" s="831">
        <v>1</v>
      </c>
      <c r="G82" s="831">
        <v>167</v>
      </c>
      <c r="H82" s="831">
        <v>0.99404761904761907</v>
      </c>
      <c r="I82" s="831">
        <v>167</v>
      </c>
      <c r="J82" s="831">
        <v>1</v>
      </c>
      <c r="K82" s="831">
        <v>168</v>
      </c>
      <c r="L82" s="831">
        <v>1</v>
      </c>
      <c r="M82" s="831">
        <v>168</v>
      </c>
      <c r="N82" s="831"/>
      <c r="O82" s="831"/>
      <c r="P82" s="827"/>
      <c r="Q82" s="832"/>
    </row>
    <row r="83" spans="1:17" ht="14.45" customHeight="1" x14ac:dyDescent="0.2">
      <c r="A83" s="821" t="s">
        <v>5657</v>
      </c>
      <c r="B83" s="822" t="s">
        <v>5658</v>
      </c>
      <c r="C83" s="822" t="s">
        <v>4734</v>
      </c>
      <c r="D83" s="822" t="s">
        <v>5707</v>
      </c>
      <c r="E83" s="822" t="s">
        <v>5708</v>
      </c>
      <c r="F83" s="831">
        <v>10</v>
      </c>
      <c r="G83" s="831">
        <v>1670</v>
      </c>
      <c r="H83" s="831">
        <v>0.58823529411764708</v>
      </c>
      <c r="I83" s="831">
        <v>167</v>
      </c>
      <c r="J83" s="831">
        <v>17</v>
      </c>
      <c r="K83" s="831">
        <v>2839</v>
      </c>
      <c r="L83" s="831">
        <v>1</v>
      </c>
      <c r="M83" s="831">
        <v>167</v>
      </c>
      <c r="N83" s="831">
        <v>40</v>
      </c>
      <c r="O83" s="831">
        <v>6680</v>
      </c>
      <c r="P83" s="827">
        <v>2.3529411764705883</v>
      </c>
      <c r="Q83" s="832">
        <v>167</v>
      </c>
    </row>
    <row r="84" spans="1:17" ht="14.45" customHeight="1" x14ac:dyDescent="0.2">
      <c r="A84" s="821" t="s">
        <v>5657</v>
      </c>
      <c r="B84" s="822" t="s">
        <v>5658</v>
      </c>
      <c r="C84" s="822" t="s">
        <v>4734</v>
      </c>
      <c r="D84" s="822" t="s">
        <v>5709</v>
      </c>
      <c r="E84" s="822" t="s">
        <v>5710</v>
      </c>
      <c r="F84" s="831"/>
      <c r="G84" s="831"/>
      <c r="H84" s="831"/>
      <c r="I84" s="831"/>
      <c r="J84" s="831"/>
      <c r="K84" s="831"/>
      <c r="L84" s="831"/>
      <c r="M84" s="831"/>
      <c r="N84" s="831">
        <v>2</v>
      </c>
      <c r="O84" s="831">
        <v>478</v>
      </c>
      <c r="P84" s="827"/>
      <c r="Q84" s="832">
        <v>239</v>
      </c>
    </row>
    <row r="85" spans="1:17" ht="14.45" customHeight="1" x14ac:dyDescent="0.2">
      <c r="A85" s="821" t="s">
        <v>5657</v>
      </c>
      <c r="B85" s="822" t="s">
        <v>5658</v>
      </c>
      <c r="C85" s="822" t="s">
        <v>4734</v>
      </c>
      <c r="D85" s="822" t="s">
        <v>5711</v>
      </c>
      <c r="E85" s="822" t="s">
        <v>5712</v>
      </c>
      <c r="F85" s="831">
        <v>1</v>
      </c>
      <c r="G85" s="831">
        <v>310</v>
      </c>
      <c r="H85" s="831">
        <v>0.33333333333333331</v>
      </c>
      <c r="I85" s="831">
        <v>310</v>
      </c>
      <c r="J85" s="831">
        <v>3</v>
      </c>
      <c r="K85" s="831">
        <v>930</v>
      </c>
      <c r="L85" s="831">
        <v>1</v>
      </c>
      <c r="M85" s="831">
        <v>310</v>
      </c>
      <c r="N85" s="831">
        <v>2</v>
      </c>
      <c r="O85" s="831">
        <v>620</v>
      </c>
      <c r="P85" s="827">
        <v>0.66666666666666663</v>
      </c>
      <c r="Q85" s="832">
        <v>310</v>
      </c>
    </row>
    <row r="86" spans="1:17" ht="14.45" customHeight="1" x14ac:dyDescent="0.2">
      <c r="A86" s="821" t="s">
        <v>5657</v>
      </c>
      <c r="B86" s="822" t="s">
        <v>5658</v>
      </c>
      <c r="C86" s="822" t="s">
        <v>4734</v>
      </c>
      <c r="D86" s="822" t="s">
        <v>5713</v>
      </c>
      <c r="E86" s="822" t="s">
        <v>5714</v>
      </c>
      <c r="F86" s="831"/>
      <c r="G86" s="831"/>
      <c r="H86" s="831"/>
      <c r="I86" s="831"/>
      <c r="J86" s="831">
        <v>3</v>
      </c>
      <c r="K86" s="831">
        <v>1059</v>
      </c>
      <c r="L86" s="831">
        <v>1</v>
      </c>
      <c r="M86" s="831">
        <v>353</v>
      </c>
      <c r="N86" s="831"/>
      <c r="O86" s="831"/>
      <c r="P86" s="827"/>
      <c r="Q86" s="832"/>
    </row>
    <row r="87" spans="1:17" ht="14.45" customHeight="1" x14ac:dyDescent="0.2">
      <c r="A87" s="821" t="s">
        <v>5657</v>
      </c>
      <c r="B87" s="822" t="s">
        <v>5658</v>
      </c>
      <c r="C87" s="822" t="s">
        <v>4734</v>
      </c>
      <c r="D87" s="822" t="s">
        <v>5715</v>
      </c>
      <c r="E87" s="822" t="s">
        <v>5716</v>
      </c>
      <c r="F87" s="831"/>
      <c r="G87" s="831"/>
      <c r="H87" s="831"/>
      <c r="I87" s="831"/>
      <c r="J87" s="831">
        <v>6</v>
      </c>
      <c r="K87" s="831">
        <v>2118</v>
      </c>
      <c r="L87" s="831">
        <v>1</v>
      </c>
      <c r="M87" s="831">
        <v>353</v>
      </c>
      <c r="N87" s="831"/>
      <c r="O87" s="831"/>
      <c r="P87" s="827"/>
      <c r="Q87" s="832"/>
    </row>
    <row r="88" spans="1:17" ht="14.45" customHeight="1" x14ac:dyDescent="0.2">
      <c r="A88" s="821" t="s">
        <v>5657</v>
      </c>
      <c r="B88" s="822" t="s">
        <v>5658</v>
      </c>
      <c r="C88" s="822" t="s">
        <v>4734</v>
      </c>
      <c r="D88" s="822" t="s">
        <v>5717</v>
      </c>
      <c r="E88" s="822" t="s">
        <v>5718</v>
      </c>
      <c r="F88" s="831">
        <v>2</v>
      </c>
      <c r="G88" s="831">
        <v>2446</v>
      </c>
      <c r="H88" s="831">
        <v>0.33224667209997283</v>
      </c>
      <c r="I88" s="831">
        <v>1223</v>
      </c>
      <c r="J88" s="831">
        <v>6</v>
      </c>
      <c r="K88" s="831">
        <v>7362</v>
      </c>
      <c r="L88" s="831">
        <v>1</v>
      </c>
      <c r="M88" s="831">
        <v>1227</v>
      </c>
      <c r="N88" s="831">
        <v>5</v>
      </c>
      <c r="O88" s="831">
        <v>6150</v>
      </c>
      <c r="P88" s="827">
        <v>0.83537082314588429</v>
      </c>
      <c r="Q88" s="832">
        <v>1230</v>
      </c>
    </row>
    <row r="89" spans="1:17" ht="14.45" customHeight="1" x14ac:dyDescent="0.2">
      <c r="A89" s="821" t="s">
        <v>5657</v>
      </c>
      <c r="B89" s="822" t="s">
        <v>5658</v>
      </c>
      <c r="C89" s="822" t="s">
        <v>4734</v>
      </c>
      <c r="D89" s="822" t="s">
        <v>5719</v>
      </c>
      <c r="E89" s="822" t="s">
        <v>5720</v>
      </c>
      <c r="F89" s="831">
        <v>16</v>
      </c>
      <c r="G89" s="831">
        <v>12607</v>
      </c>
      <c r="H89" s="831">
        <v>1.7753837487677793</v>
      </c>
      <c r="I89" s="831">
        <v>787.9375</v>
      </c>
      <c r="J89" s="831">
        <v>9</v>
      </c>
      <c r="K89" s="831">
        <v>7101</v>
      </c>
      <c r="L89" s="831">
        <v>1</v>
      </c>
      <c r="M89" s="831">
        <v>789</v>
      </c>
      <c r="N89" s="831">
        <v>8</v>
      </c>
      <c r="O89" s="831">
        <v>6328</v>
      </c>
      <c r="P89" s="827">
        <v>0.89114209266300526</v>
      </c>
      <c r="Q89" s="832">
        <v>791</v>
      </c>
    </row>
    <row r="90" spans="1:17" ht="14.45" customHeight="1" x14ac:dyDescent="0.2">
      <c r="A90" s="821" t="s">
        <v>5657</v>
      </c>
      <c r="B90" s="822" t="s">
        <v>5658</v>
      </c>
      <c r="C90" s="822" t="s">
        <v>4734</v>
      </c>
      <c r="D90" s="822" t="s">
        <v>5721</v>
      </c>
      <c r="E90" s="822" t="s">
        <v>5722</v>
      </c>
      <c r="F90" s="831">
        <v>1</v>
      </c>
      <c r="G90" s="831">
        <v>601</v>
      </c>
      <c r="H90" s="831"/>
      <c r="I90" s="831">
        <v>601</v>
      </c>
      <c r="J90" s="831"/>
      <c r="K90" s="831"/>
      <c r="L90" s="831"/>
      <c r="M90" s="831"/>
      <c r="N90" s="831"/>
      <c r="O90" s="831"/>
      <c r="P90" s="827"/>
      <c r="Q90" s="832"/>
    </row>
    <row r="91" spans="1:17" ht="14.45" customHeight="1" x14ac:dyDescent="0.2">
      <c r="A91" s="821" t="s">
        <v>5657</v>
      </c>
      <c r="B91" s="822" t="s">
        <v>5658</v>
      </c>
      <c r="C91" s="822" t="s">
        <v>4734</v>
      </c>
      <c r="D91" s="822" t="s">
        <v>5723</v>
      </c>
      <c r="E91" s="822" t="s">
        <v>5724</v>
      </c>
      <c r="F91" s="831">
        <v>15</v>
      </c>
      <c r="G91" s="831">
        <v>2835</v>
      </c>
      <c r="H91" s="831">
        <v>0.59684210526315784</v>
      </c>
      <c r="I91" s="831">
        <v>189</v>
      </c>
      <c r="J91" s="831">
        <v>25</v>
      </c>
      <c r="K91" s="831">
        <v>4750</v>
      </c>
      <c r="L91" s="831">
        <v>1</v>
      </c>
      <c r="M91" s="831">
        <v>190</v>
      </c>
      <c r="N91" s="831">
        <v>6</v>
      </c>
      <c r="O91" s="831">
        <v>1146</v>
      </c>
      <c r="P91" s="827">
        <v>0.24126315789473685</v>
      </c>
      <c r="Q91" s="832">
        <v>191</v>
      </c>
    </row>
    <row r="92" spans="1:17" ht="14.45" customHeight="1" x14ac:dyDescent="0.2">
      <c r="A92" s="821" t="s">
        <v>5657</v>
      </c>
      <c r="B92" s="822" t="s">
        <v>5658</v>
      </c>
      <c r="C92" s="822" t="s">
        <v>4734</v>
      </c>
      <c r="D92" s="822" t="s">
        <v>5725</v>
      </c>
      <c r="E92" s="822" t="s">
        <v>5726</v>
      </c>
      <c r="F92" s="831">
        <v>1</v>
      </c>
      <c r="G92" s="831">
        <v>364</v>
      </c>
      <c r="H92" s="831"/>
      <c r="I92" s="831">
        <v>364</v>
      </c>
      <c r="J92" s="831"/>
      <c r="K92" s="831"/>
      <c r="L92" s="831"/>
      <c r="M92" s="831"/>
      <c r="N92" s="831">
        <v>4</v>
      </c>
      <c r="O92" s="831">
        <v>1464</v>
      </c>
      <c r="P92" s="827"/>
      <c r="Q92" s="832">
        <v>366</v>
      </c>
    </row>
    <row r="93" spans="1:17" ht="14.45" customHeight="1" x14ac:dyDescent="0.2">
      <c r="A93" s="821" t="s">
        <v>5657</v>
      </c>
      <c r="B93" s="822" t="s">
        <v>5658</v>
      </c>
      <c r="C93" s="822" t="s">
        <v>4734</v>
      </c>
      <c r="D93" s="822" t="s">
        <v>5727</v>
      </c>
      <c r="E93" s="822" t="s">
        <v>5728</v>
      </c>
      <c r="F93" s="831">
        <v>46</v>
      </c>
      <c r="G93" s="831">
        <v>10530</v>
      </c>
      <c r="H93" s="831">
        <v>1.1495633187772927</v>
      </c>
      <c r="I93" s="831">
        <v>228.91304347826087</v>
      </c>
      <c r="J93" s="831">
        <v>40</v>
      </c>
      <c r="K93" s="831">
        <v>9160</v>
      </c>
      <c r="L93" s="831">
        <v>1</v>
      </c>
      <c r="M93" s="831">
        <v>229</v>
      </c>
      <c r="N93" s="831">
        <v>95</v>
      </c>
      <c r="O93" s="831">
        <v>21850</v>
      </c>
      <c r="P93" s="827">
        <v>2.3853711790393013</v>
      </c>
      <c r="Q93" s="832">
        <v>230</v>
      </c>
    </row>
    <row r="94" spans="1:17" ht="14.45" customHeight="1" x14ac:dyDescent="0.2">
      <c r="A94" s="821" t="s">
        <v>5657</v>
      </c>
      <c r="B94" s="822" t="s">
        <v>5658</v>
      </c>
      <c r="C94" s="822" t="s">
        <v>4734</v>
      </c>
      <c r="D94" s="822" t="s">
        <v>5729</v>
      </c>
      <c r="E94" s="822" t="s">
        <v>5730</v>
      </c>
      <c r="F94" s="831">
        <v>1</v>
      </c>
      <c r="G94" s="831">
        <v>462</v>
      </c>
      <c r="H94" s="831">
        <v>0.99784017278617709</v>
      </c>
      <c r="I94" s="831">
        <v>462</v>
      </c>
      <c r="J94" s="831">
        <v>1</v>
      </c>
      <c r="K94" s="831">
        <v>463</v>
      </c>
      <c r="L94" s="831">
        <v>1</v>
      </c>
      <c r="M94" s="831">
        <v>463</v>
      </c>
      <c r="N94" s="831">
        <v>2</v>
      </c>
      <c r="O94" s="831">
        <v>928</v>
      </c>
      <c r="P94" s="827">
        <v>2.0043196544276456</v>
      </c>
      <c r="Q94" s="832">
        <v>464</v>
      </c>
    </row>
    <row r="95" spans="1:17" ht="14.45" customHeight="1" x14ac:dyDescent="0.2">
      <c r="A95" s="821" t="s">
        <v>5657</v>
      </c>
      <c r="B95" s="822" t="s">
        <v>5658</v>
      </c>
      <c r="C95" s="822" t="s">
        <v>4734</v>
      </c>
      <c r="D95" s="822" t="s">
        <v>5731</v>
      </c>
      <c r="E95" s="822" t="s">
        <v>5732</v>
      </c>
      <c r="F95" s="831">
        <v>7</v>
      </c>
      <c r="G95" s="831">
        <v>3934</v>
      </c>
      <c r="H95" s="831">
        <v>0.87344582593250442</v>
      </c>
      <c r="I95" s="831">
        <v>562</v>
      </c>
      <c r="J95" s="831">
        <v>8</v>
      </c>
      <c r="K95" s="831">
        <v>4504</v>
      </c>
      <c r="L95" s="831">
        <v>1</v>
      </c>
      <c r="M95" s="831">
        <v>563</v>
      </c>
      <c r="N95" s="831">
        <v>17</v>
      </c>
      <c r="O95" s="831">
        <v>9588</v>
      </c>
      <c r="P95" s="827">
        <v>2.1287744227353462</v>
      </c>
      <c r="Q95" s="832">
        <v>564</v>
      </c>
    </row>
    <row r="96" spans="1:17" ht="14.45" customHeight="1" x14ac:dyDescent="0.2">
      <c r="A96" s="821" t="s">
        <v>5657</v>
      </c>
      <c r="B96" s="822" t="s">
        <v>5658</v>
      </c>
      <c r="C96" s="822" t="s">
        <v>4734</v>
      </c>
      <c r="D96" s="822" t="s">
        <v>5733</v>
      </c>
      <c r="E96" s="822" t="s">
        <v>5734</v>
      </c>
      <c r="F96" s="831"/>
      <c r="G96" s="831"/>
      <c r="H96" s="831"/>
      <c r="I96" s="831"/>
      <c r="J96" s="831">
        <v>1</v>
      </c>
      <c r="K96" s="831">
        <v>173</v>
      </c>
      <c r="L96" s="831">
        <v>1</v>
      </c>
      <c r="M96" s="831">
        <v>173</v>
      </c>
      <c r="N96" s="831"/>
      <c r="O96" s="831"/>
      <c r="P96" s="827"/>
      <c r="Q96" s="832"/>
    </row>
    <row r="97" spans="1:17" ht="14.45" customHeight="1" x14ac:dyDescent="0.2">
      <c r="A97" s="821" t="s">
        <v>5657</v>
      </c>
      <c r="B97" s="822" t="s">
        <v>5658</v>
      </c>
      <c r="C97" s="822" t="s">
        <v>4734</v>
      </c>
      <c r="D97" s="822" t="s">
        <v>5735</v>
      </c>
      <c r="E97" s="822" t="s">
        <v>5736</v>
      </c>
      <c r="F97" s="831">
        <v>1</v>
      </c>
      <c r="G97" s="831">
        <v>133</v>
      </c>
      <c r="H97" s="831"/>
      <c r="I97" s="831">
        <v>133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5657</v>
      </c>
      <c r="B98" s="822" t="s">
        <v>5658</v>
      </c>
      <c r="C98" s="822" t="s">
        <v>4734</v>
      </c>
      <c r="D98" s="822" t="s">
        <v>5737</v>
      </c>
      <c r="E98" s="822" t="s">
        <v>5738</v>
      </c>
      <c r="F98" s="831">
        <v>1</v>
      </c>
      <c r="G98" s="831">
        <v>179</v>
      </c>
      <c r="H98" s="831"/>
      <c r="I98" s="831">
        <v>179</v>
      </c>
      <c r="J98" s="831"/>
      <c r="K98" s="831"/>
      <c r="L98" s="831"/>
      <c r="M98" s="831"/>
      <c r="N98" s="831"/>
      <c r="O98" s="831"/>
      <c r="P98" s="827"/>
      <c r="Q98" s="832"/>
    </row>
    <row r="99" spans="1:17" ht="14.45" customHeight="1" x14ac:dyDescent="0.2">
      <c r="A99" s="821" t="s">
        <v>5657</v>
      </c>
      <c r="B99" s="822" t="s">
        <v>5658</v>
      </c>
      <c r="C99" s="822" t="s">
        <v>4734</v>
      </c>
      <c r="D99" s="822" t="s">
        <v>5739</v>
      </c>
      <c r="E99" s="822" t="s">
        <v>5740</v>
      </c>
      <c r="F99" s="831">
        <v>5</v>
      </c>
      <c r="G99" s="831">
        <v>2070</v>
      </c>
      <c r="H99" s="831">
        <v>0.71256454388984514</v>
      </c>
      <c r="I99" s="831">
        <v>414</v>
      </c>
      <c r="J99" s="831">
        <v>7</v>
      </c>
      <c r="K99" s="831">
        <v>2905</v>
      </c>
      <c r="L99" s="831">
        <v>1</v>
      </c>
      <c r="M99" s="831">
        <v>415</v>
      </c>
      <c r="N99" s="831">
        <v>7</v>
      </c>
      <c r="O99" s="831">
        <v>2912</v>
      </c>
      <c r="P99" s="827">
        <v>1.0024096385542169</v>
      </c>
      <c r="Q99" s="832">
        <v>416</v>
      </c>
    </row>
    <row r="100" spans="1:17" ht="14.45" customHeight="1" x14ac:dyDescent="0.2">
      <c r="A100" s="821" t="s">
        <v>5657</v>
      </c>
      <c r="B100" s="822" t="s">
        <v>5658</v>
      </c>
      <c r="C100" s="822" t="s">
        <v>4734</v>
      </c>
      <c r="D100" s="822" t="s">
        <v>5741</v>
      </c>
      <c r="E100" s="822" t="s">
        <v>5742</v>
      </c>
      <c r="F100" s="831">
        <v>1</v>
      </c>
      <c r="G100" s="831">
        <v>941</v>
      </c>
      <c r="H100" s="831">
        <v>0.99893842887473461</v>
      </c>
      <c r="I100" s="831">
        <v>941</v>
      </c>
      <c r="J100" s="831">
        <v>1</v>
      </c>
      <c r="K100" s="831">
        <v>942</v>
      </c>
      <c r="L100" s="831">
        <v>1</v>
      </c>
      <c r="M100" s="831">
        <v>942</v>
      </c>
      <c r="N100" s="831">
        <v>1</v>
      </c>
      <c r="O100" s="831">
        <v>943</v>
      </c>
      <c r="P100" s="827">
        <v>1.0010615711252655</v>
      </c>
      <c r="Q100" s="832">
        <v>943</v>
      </c>
    </row>
    <row r="101" spans="1:17" ht="14.45" customHeight="1" x14ac:dyDescent="0.2">
      <c r="A101" s="821" t="s">
        <v>5657</v>
      </c>
      <c r="B101" s="822" t="s">
        <v>5658</v>
      </c>
      <c r="C101" s="822" t="s">
        <v>4734</v>
      </c>
      <c r="D101" s="822" t="s">
        <v>5743</v>
      </c>
      <c r="E101" s="822" t="s">
        <v>5744</v>
      </c>
      <c r="F101" s="831">
        <v>5</v>
      </c>
      <c r="G101" s="831">
        <v>1980</v>
      </c>
      <c r="H101" s="831">
        <v>0.7124865059373876</v>
      </c>
      <c r="I101" s="831">
        <v>396</v>
      </c>
      <c r="J101" s="831">
        <v>7</v>
      </c>
      <c r="K101" s="831">
        <v>2779</v>
      </c>
      <c r="L101" s="831">
        <v>1</v>
      </c>
      <c r="M101" s="831">
        <v>397</v>
      </c>
      <c r="N101" s="831">
        <v>8</v>
      </c>
      <c r="O101" s="831">
        <v>3184</v>
      </c>
      <c r="P101" s="827">
        <v>1.1457358762144656</v>
      </c>
      <c r="Q101" s="832">
        <v>398</v>
      </c>
    </row>
    <row r="102" spans="1:17" ht="14.45" customHeight="1" x14ac:dyDescent="0.2">
      <c r="A102" s="821" t="s">
        <v>5657</v>
      </c>
      <c r="B102" s="822" t="s">
        <v>5658</v>
      </c>
      <c r="C102" s="822" t="s">
        <v>4734</v>
      </c>
      <c r="D102" s="822" t="s">
        <v>5745</v>
      </c>
      <c r="E102" s="822" t="s">
        <v>5746</v>
      </c>
      <c r="F102" s="831"/>
      <c r="G102" s="831"/>
      <c r="H102" s="831"/>
      <c r="I102" s="831"/>
      <c r="J102" s="831">
        <v>1</v>
      </c>
      <c r="K102" s="831">
        <v>576</v>
      </c>
      <c r="L102" s="831">
        <v>1</v>
      </c>
      <c r="M102" s="831">
        <v>576</v>
      </c>
      <c r="N102" s="831">
        <v>1</v>
      </c>
      <c r="O102" s="831">
        <v>577</v>
      </c>
      <c r="P102" s="827">
        <v>1.0017361111111112</v>
      </c>
      <c r="Q102" s="832">
        <v>577</v>
      </c>
    </row>
    <row r="103" spans="1:17" ht="14.45" customHeight="1" x14ac:dyDescent="0.2">
      <c r="A103" s="821" t="s">
        <v>5657</v>
      </c>
      <c r="B103" s="822" t="s">
        <v>5658</v>
      </c>
      <c r="C103" s="822" t="s">
        <v>4734</v>
      </c>
      <c r="D103" s="822" t="s">
        <v>5747</v>
      </c>
      <c r="E103" s="822" t="s">
        <v>5748</v>
      </c>
      <c r="F103" s="831"/>
      <c r="G103" s="831"/>
      <c r="H103" s="831"/>
      <c r="I103" s="831"/>
      <c r="J103" s="831"/>
      <c r="K103" s="831"/>
      <c r="L103" s="831"/>
      <c r="M103" s="831"/>
      <c r="N103" s="831">
        <v>1</v>
      </c>
      <c r="O103" s="831">
        <v>90</v>
      </c>
      <c r="P103" s="827"/>
      <c r="Q103" s="832">
        <v>90</v>
      </c>
    </row>
    <row r="104" spans="1:17" ht="14.45" customHeight="1" x14ac:dyDescent="0.2">
      <c r="A104" s="821" t="s">
        <v>5657</v>
      </c>
      <c r="B104" s="822" t="s">
        <v>5658</v>
      </c>
      <c r="C104" s="822" t="s">
        <v>4734</v>
      </c>
      <c r="D104" s="822" t="s">
        <v>5749</v>
      </c>
      <c r="E104" s="822" t="s">
        <v>5750</v>
      </c>
      <c r="F104" s="831">
        <v>143</v>
      </c>
      <c r="G104" s="831">
        <v>4290</v>
      </c>
      <c r="H104" s="831">
        <v>2.0724637681159419</v>
      </c>
      <c r="I104" s="831">
        <v>30</v>
      </c>
      <c r="J104" s="831">
        <v>69</v>
      </c>
      <c r="K104" s="831">
        <v>2070</v>
      </c>
      <c r="L104" s="831">
        <v>1</v>
      </c>
      <c r="M104" s="831">
        <v>30</v>
      </c>
      <c r="N104" s="831">
        <v>51</v>
      </c>
      <c r="O104" s="831">
        <v>1581</v>
      </c>
      <c r="P104" s="827">
        <v>0.76376811594202898</v>
      </c>
      <c r="Q104" s="832">
        <v>31</v>
      </c>
    </row>
    <row r="105" spans="1:17" ht="14.45" customHeight="1" x14ac:dyDescent="0.2">
      <c r="A105" s="821" t="s">
        <v>5657</v>
      </c>
      <c r="B105" s="822" t="s">
        <v>5658</v>
      </c>
      <c r="C105" s="822" t="s">
        <v>4734</v>
      </c>
      <c r="D105" s="822" t="s">
        <v>5751</v>
      </c>
      <c r="E105" s="822" t="s">
        <v>5752</v>
      </c>
      <c r="F105" s="831">
        <v>16</v>
      </c>
      <c r="G105" s="831">
        <v>800</v>
      </c>
      <c r="H105" s="831">
        <v>0.88888888888888884</v>
      </c>
      <c r="I105" s="831">
        <v>50</v>
      </c>
      <c r="J105" s="831">
        <v>18</v>
      </c>
      <c r="K105" s="831">
        <v>900</v>
      </c>
      <c r="L105" s="831">
        <v>1</v>
      </c>
      <c r="M105" s="831">
        <v>50</v>
      </c>
      <c r="N105" s="831">
        <v>16</v>
      </c>
      <c r="O105" s="831">
        <v>800</v>
      </c>
      <c r="P105" s="827">
        <v>0.88888888888888884</v>
      </c>
      <c r="Q105" s="832">
        <v>50</v>
      </c>
    </row>
    <row r="106" spans="1:17" ht="14.45" customHeight="1" x14ac:dyDescent="0.2">
      <c r="A106" s="821" t="s">
        <v>5657</v>
      </c>
      <c r="B106" s="822" t="s">
        <v>5658</v>
      </c>
      <c r="C106" s="822" t="s">
        <v>4734</v>
      </c>
      <c r="D106" s="822" t="s">
        <v>5753</v>
      </c>
      <c r="E106" s="822" t="s">
        <v>5754</v>
      </c>
      <c r="F106" s="831">
        <v>342</v>
      </c>
      <c r="G106" s="831">
        <v>4114</v>
      </c>
      <c r="H106" s="831">
        <v>1.4516584333098095</v>
      </c>
      <c r="I106" s="831">
        <v>12.029239766081872</v>
      </c>
      <c r="J106" s="831">
        <v>218</v>
      </c>
      <c r="K106" s="831">
        <v>2834</v>
      </c>
      <c r="L106" s="831">
        <v>1</v>
      </c>
      <c r="M106" s="831">
        <v>13</v>
      </c>
      <c r="N106" s="831">
        <v>264</v>
      </c>
      <c r="O106" s="831">
        <v>3432</v>
      </c>
      <c r="P106" s="827">
        <v>1.2110091743119267</v>
      </c>
      <c r="Q106" s="832">
        <v>13</v>
      </c>
    </row>
    <row r="107" spans="1:17" ht="14.45" customHeight="1" x14ac:dyDescent="0.2">
      <c r="A107" s="821" t="s">
        <v>5657</v>
      </c>
      <c r="B107" s="822" t="s">
        <v>5658</v>
      </c>
      <c r="C107" s="822" t="s">
        <v>4734</v>
      </c>
      <c r="D107" s="822" t="s">
        <v>5755</v>
      </c>
      <c r="E107" s="822" t="s">
        <v>5756</v>
      </c>
      <c r="F107" s="831">
        <v>114</v>
      </c>
      <c r="G107" s="831">
        <v>20862</v>
      </c>
      <c r="H107" s="831">
        <v>0.85248447204968947</v>
      </c>
      <c r="I107" s="831">
        <v>183</v>
      </c>
      <c r="J107" s="831">
        <v>133</v>
      </c>
      <c r="K107" s="831">
        <v>24472</v>
      </c>
      <c r="L107" s="831">
        <v>1</v>
      </c>
      <c r="M107" s="831">
        <v>184</v>
      </c>
      <c r="N107" s="831">
        <v>168</v>
      </c>
      <c r="O107" s="831">
        <v>31080</v>
      </c>
      <c r="P107" s="827">
        <v>1.2700228832951945</v>
      </c>
      <c r="Q107" s="832">
        <v>185</v>
      </c>
    </row>
    <row r="108" spans="1:17" ht="14.45" customHeight="1" x14ac:dyDescent="0.2">
      <c r="A108" s="821" t="s">
        <v>5657</v>
      </c>
      <c r="B108" s="822" t="s">
        <v>5658</v>
      </c>
      <c r="C108" s="822" t="s">
        <v>4734</v>
      </c>
      <c r="D108" s="822" t="s">
        <v>5757</v>
      </c>
      <c r="E108" s="822" t="s">
        <v>5758</v>
      </c>
      <c r="F108" s="831">
        <v>29</v>
      </c>
      <c r="G108" s="831">
        <v>2117</v>
      </c>
      <c r="H108" s="831">
        <v>1.5263157894736843</v>
      </c>
      <c r="I108" s="831">
        <v>73</v>
      </c>
      <c r="J108" s="831">
        <v>19</v>
      </c>
      <c r="K108" s="831">
        <v>1387</v>
      </c>
      <c r="L108" s="831">
        <v>1</v>
      </c>
      <c r="M108" s="831">
        <v>73</v>
      </c>
      <c r="N108" s="831">
        <v>21</v>
      </c>
      <c r="O108" s="831">
        <v>1554</v>
      </c>
      <c r="P108" s="827">
        <v>1.1204037490987744</v>
      </c>
      <c r="Q108" s="832">
        <v>74</v>
      </c>
    </row>
    <row r="109" spans="1:17" ht="14.45" customHeight="1" x14ac:dyDescent="0.2">
      <c r="A109" s="821" t="s">
        <v>5657</v>
      </c>
      <c r="B109" s="822" t="s">
        <v>5658</v>
      </c>
      <c r="C109" s="822" t="s">
        <v>4734</v>
      </c>
      <c r="D109" s="822" t="s">
        <v>5759</v>
      </c>
      <c r="E109" s="822" t="s">
        <v>5760</v>
      </c>
      <c r="F109" s="831">
        <v>37</v>
      </c>
      <c r="G109" s="831">
        <v>6808</v>
      </c>
      <c r="H109" s="831">
        <v>1.5333333333333334</v>
      </c>
      <c r="I109" s="831">
        <v>184</v>
      </c>
      <c r="J109" s="831">
        <v>24</v>
      </c>
      <c r="K109" s="831">
        <v>4440</v>
      </c>
      <c r="L109" s="831">
        <v>1</v>
      </c>
      <c r="M109" s="831">
        <v>185</v>
      </c>
      <c r="N109" s="831">
        <v>62</v>
      </c>
      <c r="O109" s="831">
        <v>11532</v>
      </c>
      <c r="P109" s="827">
        <v>2.5972972972972972</v>
      </c>
      <c r="Q109" s="832">
        <v>186</v>
      </c>
    </row>
    <row r="110" spans="1:17" ht="14.45" customHeight="1" x14ac:dyDescent="0.2">
      <c r="A110" s="821" t="s">
        <v>5657</v>
      </c>
      <c r="B110" s="822" t="s">
        <v>5658</v>
      </c>
      <c r="C110" s="822" t="s">
        <v>4734</v>
      </c>
      <c r="D110" s="822" t="s">
        <v>5761</v>
      </c>
      <c r="E110" s="822" t="s">
        <v>5762</v>
      </c>
      <c r="F110" s="831">
        <v>1487</v>
      </c>
      <c r="G110" s="831">
        <v>221563</v>
      </c>
      <c r="H110" s="831">
        <v>1.5386319444444445</v>
      </c>
      <c r="I110" s="831">
        <v>149</v>
      </c>
      <c r="J110" s="831">
        <v>960</v>
      </c>
      <c r="K110" s="831">
        <v>144000</v>
      </c>
      <c r="L110" s="831">
        <v>1</v>
      </c>
      <c r="M110" s="831">
        <v>150</v>
      </c>
      <c r="N110" s="831">
        <v>779</v>
      </c>
      <c r="O110" s="831">
        <v>116850</v>
      </c>
      <c r="P110" s="827">
        <v>0.81145833333333328</v>
      </c>
      <c r="Q110" s="832">
        <v>150</v>
      </c>
    </row>
    <row r="111" spans="1:17" ht="14.45" customHeight="1" x14ac:dyDescent="0.2">
      <c r="A111" s="821" t="s">
        <v>5657</v>
      </c>
      <c r="B111" s="822" t="s">
        <v>5658</v>
      </c>
      <c r="C111" s="822" t="s">
        <v>4734</v>
      </c>
      <c r="D111" s="822" t="s">
        <v>5763</v>
      </c>
      <c r="E111" s="822" t="s">
        <v>5764</v>
      </c>
      <c r="F111" s="831">
        <v>154</v>
      </c>
      <c r="G111" s="831">
        <v>4620</v>
      </c>
      <c r="H111" s="831">
        <v>2.1388888888888888</v>
      </c>
      <c r="I111" s="831">
        <v>30</v>
      </c>
      <c r="J111" s="831">
        <v>72</v>
      </c>
      <c r="K111" s="831">
        <v>2160</v>
      </c>
      <c r="L111" s="831">
        <v>1</v>
      </c>
      <c r="M111" s="831">
        <v>30</v>
      </c>
      <c r="N111" s="831">
        <v>56</v>
      </c>
      <c r="O111" s="831">
        <v>1736</v>
      </c>
      <c r="P111" s="827">
        <v>0.8037037037037037</v>
      </c>
      <c r="Q111" s="832">
        <v>31</v>
      </c>
    </row>
    <row r="112" spans="1:17" ht="14.45" customHeight="1" x14ac:dyDescent="0.2">
      <c r="A112" s="821" t="s">
        <v>5657</v>
      </c>
      <c r="B112" s="822" t="s">
        <v>5658</v>
      </c>
      <c r="C112" s="822" t="s">
        <v>4734</v>
      </c>
      <c r="D112" s="822" t="s">
        <v>5765</v>
      </c>
      <c r="E112" s="822" t="s">
        <v>5766</v>
      </c>
      <c r="F112" s="831">
        <v>30</v>
      </c>
      <c r="G112" s="831">
        <v>930</v>
      </c>
      <c r="H112" s="831">
        <v>1.25</v>
      </c>
      <c r="I112" s="831">
        <v>31</v>
      </c>
      <c r="J112" s="831">
        <v>24</v>
      </c>
      <c r="K112" s="831">
        <v>744</v>
      </c>
      <c r="L112" s="831">
        <v>1</v>
      </c>
      <c r="M112" s="831">
        <v>31</v>
      </c>
      <c r="N112" s="831">
        <v>16</v>
      </c>
      <c r="O112" s="831">
        <v>496</v>
      </c>
      <c r="P112" s="827">
        <v>0.66666666666666663</v>
      </c>
      <c r="Q112" s="832">
        <v>31</v>
      </c>
    </row>
    <row r="113" spans="1:17" ht="14.45" customHeight="1" x14ac:dyDescent="0.2">
      <c r="A113" s="821" t="s">
        <v>5657</v>
      </c>
      <c r="B113" s="822" t="s">
        <v>5658</v>
      </c>
      <c r="C113" s="822" t="s">
        <v>4734</v>
      </c>
      <c r="D113" s="822" t="s">
        <v>5767</v>
      </c>
      <c r="E113" s="822" t="s">
        <v>5768</v>
      </c>
      <c r="F113" s="831">
        <v>34</v>
      </c>
      <c r="G113" s="831">
        <v>919</v>
      </c>
      <c r="H113" s="831">
        <v>1.4270186335403727</v>
      </c>
      <c r="I113" s="831">
        <v>27.029411764705884</v>
      </c>
      <c r="J113" s="831">
        <v>23</v>
      </c>
      <c r="K113" s="831">
        <v>644</v>
      </c>
      <c r="L113" s="831">
        <v>1</v>
      </c>
      <c r="M113" s="831">
        <v>28</v>
      </c>
      <c r="N113" s="831">
        <v>17</v>
      </c>
      <c r="O113" s="831">
        <v>476</v>
      </c>
      <c r="P113" s="827">
        <v>0.73913043478260865</v>
      </c>
      <c r="Q113" s="832">
        <v>28</v>
      </c>
    </row>
    <row r="114" spans="1:17" ht="14.45" customHeight="1" x14ac:dyDescent="0.2">
      <c r="A114" s="821" t="s">
        <v>5657</v>
      </c>
      <c r="B114" s="822" t="s">
        <v>5658</v>
      </c>
      <c r="C114" s="822" t="s">
        <v>4734</v>
      </c>
      <c r="D114" s="822" t="s">
        <v>5769</v>
      </c>
      <c r="E114" s="822" t="s">
        <v>5770</v>
      </c>
      <c r="F114" s="831">
        <v>5</v>
      </c>
      <c r="G114" s="831">
        <v>1280</v>
      </c>
      <c r="H114" s="831">
        <v>1.6601815823605708</v>
      </c>
      <c r="I114" s="831">
        <v>256</v>
      </c>
      <c r="J114" s="831">
        <v>3</v>
      </c>
      <c r="K114" s="831">
        <v>771</v>
      </c>
      <c r="L114" s="831">
        <v>1</v>
      </c>
      <c r="M114" s="831">
        <v>257</v>
      </c>
      <c r="N114" s="831">
        <v>8</v>
      </c>
      <c r="O114" s="831">
        <v>2064</v>
      </c>
      <c r="P114" s="827">
        <v>2.67704280155642</v>
      </c>
      <c r="Q114" s="832">
        <v>258</v>
      </c>
    </row>
    <row r="115" spans="1:17" ht="14.45" customHeight="1" x14ac:dyDescent="0.2">
      <c r="A115" s="821" t="s">
        <v>5657</v>
      </c>
      <c r="B115" s="822" t="s">
        <v>5658</v>
      </c>
      <c r="C115" s="822" t="s">
        <v>4734</v>
      </c>
      <c r="D115" s="822" t="s">
        <v>5771</v>
      </c>
      <c r="E115" s="822" t="s">
        <v>5772</v>
      </c>
      <c r="F115" s="831"/>
      <c r="G115" s="831"/>
      <c r="H115" s="831"/>
      <c r="I115" s="831"/>
      <c r="J115" s="831">
        <v>1</v>
      </c>
      <c r="K115" s="831">
        <v>163</v>
      </c>
      <c r="L115" s="831">
        <v>1</v>
      </c>
      <c r="M115" s="831">
        <v>163</v>
      </c>
      <c r="N115" s="831"/>
      <c r="O115" s="831"/>
      <c r="P115" s="827"/>
      <c r="Q115" s="832"/>
    </row>
    <row r="116" spans="1:17" ht="14.45" customHeight="1" x14ac:dyDescent="0.2">
      <c r="A116" s="821" t="s">
        <v>5657</v>
      </c>
      <c r="B116" s="822" t="s">
        <v>5658</v>
      </c>
      <c r="C116" s="822" t="s">
        <v>4734</v>
      </c>
      <c r="D116" s="822" t="s">
        <v>5773</v>
      </c>
      <c r="E116" s="822" t="s">
        <v>5774</v>
      </c>
      <c r="F116" s="831">
        <v>6</v>
      </c>
      <c r="G116" s="831">
        <v>132</v>
      </c>
      <c r="H116" s="831">
        <v>0.81987577639751552</v>
      </c>
      <c r="I116" s="831">
        <v>22</v>
      </c>
      <c r="J116" s="831">
        <v>7</v>
      </c>
      <c r="K116" s="831">
        <v>161</v>
      </c>
      <c r="L116" s="831">
        <v>1</v>
      </c>
      <c r="M116" s="831">
        <v>23</v>
      </c>
      <c r="N116" s="831">
        <v>4</v>
      </c>
      <c r="O116" s="831">
        <v>92</v>
      </c>
      <c r="P116" s="827">
        <v>0.5714285714285714</v>
      </c>
      <c r="Q116" s="832">
        <v>23</v>
      </c>
    </row>
    <row r="117" spans="1:17" ht="14.45" customHeight="1" x14ac:dyDescent="0.2">
      <c r="A117" s="821" t="s">
        <v>5657</v>
      </c>
      <c r="B117" s="822" t="s">
        <v>5658</v>
      </c>
      <c r="C117" s="822" t="s">
        <v>4734</v>
      </c>
      <c r="D117" s="822" t="s">
        <v>5775</v>
      </c>
      <c r="E117" s="822" t="s">
        <v>5776</v>
      </c>
      <c r="F117" s="831">
        <v>127</v>
      </c>
      <c r="G117" s="831">
        <v>3180</v>
      </c>
      <c r="H117" s="831">
        <v>1.9413919413919414</v>
      </c>
      <c r="I117" s="831">
        <v>25.039370078740159</v>
      </c>
      <c r="J117" s="831">
        <v>63</v>
      </c>
      <c r="K117" s="831">
        <v>1638</v>
      </c>
      <c r="L117" s="831">
        <v>1</v>
      </c>
      <c r="M117" s="831">
        <v>26</v>
      </c>
      <c r="N117" s="831">
        <v>51</v>
      </c>
      <c r="O117" s="831">
        <v>1326</v>
      </c>
      <c r="P117" s="827">
        <v>0.80952380952380953</v>
      </c>
      <c r="Q117" s="832">
        <v>26</v>
      </c>
    </row>
    <row r="118" spans="1:17" ht="14.45" customHeight="1" x14ac:dyDescent="0.2">
      <c r="A118" s="821" t="s">
        <v>5657</v>
      </c>
      <c r="B118" s="822" t="s">
        <v>5658</v>
      </c>
      <c r="C118" s="822" t="s">
        <v>4734</v>
      </c>
      <c r="D118" s="822" t="s">
        <v>5777</v>
      </c>
      <c r="E118" s="822" t="s">
        <v>5778</v>
      </c>
      <c r="F118" s="831">
        <v>1</v>
      </c>
      <c r="G118" s="831">
        <v>33</v>
      </c>
      <c r="H118" s="831">
        <v>1</v>
      </c>
      <c r="I118" s="831">
        <v>33</v>
      </c>
      <c r="J118" s="831">
        <v>1</v>
      </c>
      <c r="K118" s="831">
        <v>33</v>
      </c>
      <c r="L118" s="831">
        <v>1</v>
      </c>
      <c r="M118" s="831">
        <v>33</v>
      </c>
      <c r="N118" s="831"/>
      <c r="O118" s="831"/>
      <c r="P118" s="827"/>
      <c r="Q118" s="832"/>
    </row>
    <row r="119" spans="1:17" ht="14.45" customHeight="1" x14ac:dyDescent="0.2">
      <c r="A119" s="821" t="s">
        <v>5657</v>
      </c>
      <c r="B119" s="822" t="s">
        <v>5658</v>
      </c>
      <c r="C119" s="822" t="s">
        <v>4734</v>
      </c>
      <c r="D119" s="822" t="s">
        <v>5779</v>
      </c>
      <c r="E119" s="822" t="s">
        <v>5780</v>
      </c>
      <c r="F119" s="831">
        <v>5</v>
      </c>
      <c r="G119" s="831">
        <v>150</v>
      </c>
      <c r="H119" s="831">
        <v>0.41666666666666669</v>
      </c>
      <c r="I119" s="831">
        <v>30</v>
      </c>
      <c r="J119" s="831">
        <v>12</v>
      </c>
      <c r="K119" s="831">
        <v>360</v>
      </c>
      <c r="L119" s="831">
        <v>1</v>
      </c>
      <c r="M119" s="831">
        <v>30</v>
      </c>
      <c r="N119" s="831">
        <v>10</v>
      </c>
      <c r="O119" s="831">
        <v>300</v>
      </c>
      <c r="P119" s="827">
        <v>0.83333333333333337</v>
      </c>
      <c r="Q119" s="832">
        <v>30</v>
      </c>
    </row>
    <row r="120" spans="1:17" ht="14.45" customHeight="1" x14ac:dyDescent="0.2">
      <c r="A120" s="821" t="s">
        <v>5657</v>
      </c>
      <c r="B120" s="822" t="s">
        <v>5658</v>
      </c>
      <c r="C120" s="822" t="s">
        <v>4734</v>
      </c>
      <c r="D120" s="822" t="s">
        <v>5781</v>
      </c>
      <c r="E120" s="822" t="s">
        <v>5782</v>
      </c>
      <c r="F120" s="831">
        <v>12</v>
      </c>
      <c r="G120" s="831">
        <v>2460</v>
      </c>
      <c r="H120" s="831">
        <v>6.0294117647058822</v>
      </c>
      <c r="I120" s="831">
        <v>205</v>
      </c>
      <c r="J120" s="831">
        <v>2</v>
      </c>
      <c r="K120" s="831">
        <v>408</v>
      </c>
      <c r="L120" s="831">
        <v>1</v>
      </c>
      <c r="M120" s="831">
        <v>204</v>
      </c>
      <c r="N120" s="831">
        <v>3</v>
      </c>
      <c r="O120" s="831">
        <v>612</v>
      </c>
      <c r="P120" s="827">
        <v>1.5</v>
      </c>
      <c r="Q120" s="832">
        <v>204</v>
      </c>
    </row>
    <row r="121" spans="1:17" ht="14.45" customHeight="1" x14ac:dyDescent="0.2">
      <c r="A121" s="821" t="s">
        <v>5657</v>
      </c>
      <c r="B121" s="822" t="s">
        <v>5658</v>
      </c>
      <c r="C121" s="822" t="s">
        <v>4734</v>
      </c>
      <c r="D121" s="822" t="s">
        <v>5783</v>
      </c>
      <c r="E121" s="822" t="s">
        <v>5784</v>
      </c>
      <c r="F121" s="831">
        <v>3</v>
      </c>
      <c r="G121" s="831">
        <v>78</v>
      </c>
      <c r="H121" s="831">
        <v>0.75</v>
      </c>
      <c r="I121" s="831">
        <v>26</v>
      </c>
      <c r="J121" s="831">
        <v>4</v>
      </c>
      <c r="K121" s="831">
        <v>104</v>
      </c>
      <c r="L121" s="831">
        <v>1</v>
      </c>
      <c r="M121" s="831">
        <v>26</v>
      </c>
      <c r="N121" s="831">
        <v>3</v>
      </c>
      <c r="O121" s="831">
        <v>78</v>
      </c>
      <c r="P121" s="827">
        <v>0.75</v>
      </c>
      <c r="Q121" s="832">
        <v>26</v>
      </c>
    </row>
    <row r="122" spans="1:17" ht="14.45" customHeight="1" x14ac:dyDescent="0.2">
      <c r="A122" s="821" t="s">
        <v>5657</v>
      </c>
      <c r="B122" s="822" t="s">
        <v>5658</v>
      </c>
      <c r="C122" s="822" t="s">
        <v>4734</v>
      </c>
      <c r="D122" s="822" t="s">
        <v>5785</v>
      </c>
      <c r="E122" s="822" t="s">
        <v>5786</v>
      </c>
      <c r="F122" s="831">
        <v>12</v>
      </c>
      <c r="G122" s="831">
        <v>1008</v>
      </c>
      <c r="H122" s="831">
        <v>2.4</v>
      </c>
      <c r="I122" s="831">
        <v>84</v>
      </c>
      <c r="J122" s="831">
        <v>5</v>
      </c>
      <c r="K122" s="831">
        <v>420</v>
      </c>
      <c r="L122" s="831">
        <v>1</v>
      </c>
      <c r="M122" s="831">
        <v>84</v>
      </c>
      <c r="N122" s="831">
        <v>10</v>
      </c>
      <c r="O122" s="831">
        <v>840</v>
      </c>
      <c r="P122" s="827">
        <v>2</v>
      </c>
      <c r="Q122" s="832">
        <v>84</v>
      </c>
    </row>
    <row r="123" spans="1:17" ht="14.45" customHeight="1" x14ac:dyDescent="0.2">
      <c r="A123" s="821" t="s">
        <v>5657</v>
      </c>
      <c r="B123" s="822" t="s">
        <v>5658</v>
      </c>
      <c r="C123" s="822" t="s">
        <v>4734</v>
      </c>
      <c r="D123" s="822" t="s">
        <v>5787</v>
      </c>
      <c r="E123" s="822" t="s">
        <v>5788</v>
      </c>
      <c r="F123" s="831">
        <v>290</v>
      </c>
      <c r="G123" s="831">
        <v>51040</v>
      </c>
      <c r="H123" s="831">
        <v>1.3797204876598275</v>
      </c>
      <c r="I123" s="831">
        <v>176</v>
      </c>
      <c r="J123" s="831">
        <v>209</v>
      </c>
      <c r="K123" s="831">
        <v>36993</v>
      </c>
      <c r="L123" s="831">
        <v>1</v>
      </c>
      <c r="M123" s="831">
        <v>177</v>
      </c>
      <c r="N123" s="831">
        <v>245</v>
      </c>
      <c r="O123" s="831">
        <v>43610</v>
      </c>
      <c r="P123" s="827">
        <v>1.1788716784256481</v>
      </c>
      <c r="Q123" s="832">
        <v>178</v>
      </c>
    </row>
    <row r="124" spans="1:17" ht="14.45" customHeight="1" x14ac:dyDescent="0.2">
      <c r="A124" s="821" t="s">
        <v>5657</v>
      </c>
      <c r="B124" s="822" t="s">
        <v>5658</v>
      </c>
      <c r="C124" s="822" t="s">
        <v>4734</v>
      </c>
      <c r="D124" s="822" t="s">
        <v>5789</v>
      </c>
      <c r="E124" s="822" t="s">
        <v>5790</v>
      </c>
      <c r="F124" s="831">
        <v>65</v>
      </c>
      <c r="G124" s="831">
        <v>16445</v>
      </c>
      <c r="H124" s="831">
        <v>1.3213080507793669</v>
      </c>
      <c r="I124" s="831">
        <v>253</v>
      </c>
      <c r="J124" s="831">
        <v>49</v>
      </c>
      <c r="K124" s="831">
        <v>12446</v>
      </c>
      <c r="L124" s="831">
        <v>1</v>
      </c>
      <c r="M124" s="831">
        <v>254</v>
      </c>
      <c r="N124" s="831">
        <v>128</v>
      </c>
      <c r="O124" s="831">
        <v>32640</v>
      </c>
      <c r="P124" s="827">
        <v>2.6225293266913066</v>
      </c>
      <c r="Q124" s="832">
        <v>255</v>
      </c>
    </row>
    <row r="125" spans="1:17" ht="14.45" customHeight="1" x14ac:dyDescent="0.2">
      <c r="A125" s="821" t="s">
        <v>5657</v>
      </c>
      <c r="B125" s="822" t="s">
        <v>5658</v>
      </c>
      <c r="C125" s="822" t="s">
        <v>4734</v>
      </c>
      <c r="D125" s="822" t="s">
        <v>5791</v>
      </c>
      <c r="E125" s="822" t="s">
        <v>5792</v>
      </c>
      <c r="F125" s="831">
        <v>310</v>
      </c>
      <c r="G125" s="831">
        <v>4670</v>
      </c>
      <c r="H125" s="831">
        <v>0.96011513157894735</v>
      </c>
      <c r="I125" s="831">
        <v>15.064516129032258</v>
      </c>
      <c r="J125" s="831">
        <v>304</v>
      </c>
      <c r="K125" s="831">
        <v>4864</v>
      </c>
      <c r="L125" s="831">
        <v>1</v>
      </c>
      <c r="M125" s="831">
        <v>16</v>
      </c>
      <c r="N125" s="831">
        <v>287</v>
      </c>
      <c r="O125" s="831">
        <v>4592</v>
      </c>
      <c r="P125" s="827">
        <v>0.94407894736842102</v>
      </c>
      <c r="Q125" s="832">
        <v>16</v>
      </c>
    </row>
    <row r="126" spans="1:17" ht="14.45" customHeight="1" x14ac:dyDescent="0.2">
      <c r="A126" s="821" t="s">
        <v>5657</v>
      </c>
      <c r="B126" s="822" t="s">
        <v>5658</v>
      </c>
      <c r="C126" s="822" t="s">
        <v>4734</v>
      </c>
      <c r="D126" s="822" t="s">
        <v>5793</v>
      </c>
      <c r="E126" s="822" t="s">
        <v>5794</v>
      </c>
      <c r="F126" s="831">
        <v>7</v>
      </c>
      <c r="G126" s="831">
        <v>161</v>
      </c>
      <c r="H126" s="831">
        <v>0.875</v>
      </c>
      <c r="I126" s="831">
        <v>23</v>
      </c>
      <c r="J126" s="831">
        <v>8</v>
      </c>
      <c r="K126" s="831">
        <v>184</v>
      </c>
      <c r="L126" s="831">
        <v>1</v>
      </c>
      <c r="M126" s="831">
        <v>23</v>
      </c>
      <c r="N126" s="831">
        <v>9</v>
      </c>
      <c r="O126" s="831">
        <v>207</v>
      </c>
      <c r="P126" s="827">
        <v>1.125</v>
      </c>
      <c r="Q126" s="832">
        <v>23</v>
      </c>
    </row>
    <row r="127" spans="1:17" ht="14.45" customHeight="1" x14ac:dyDescent="0.2">
      <c r="A127" s="821" t="s">
        <v>5657</v>
      </c>
      <c r="B127" s="822" t="s">
        <v>5658</v>
      </c>
      <c r="C127" s="822" t="s">
        <v>4734</v>
      </c>
      <c r="D127" s="822" t="s">
        <v>5795</v>
      </c>
      <c r="E127" s="822" t="s">
        <v>5796</v>
      </c>
      <c r="F127" s="831">
        <v>82</v>
      </c>
      <c r="G127" s="831">
        <v>20664</v>
      </c>
      <c r="H127" s="831">
        <v>1.2190431242994513</v>
      </c>
      <c r="I127" s="831">
        <v>252</v>
      </c>
      <c r="J127" s="831">
        <v>67</v>
      </c>
      <c r="K127" s="831">
        <v>16951</v>
      </c>
      <c r="L127" s="831">
        <v>1</v>
      </c>
      <c r="M127" s="831">
        <v>253</v>
      </c>
      <c r="N127" s="831">
        <v>155</v>
      </c>
      <c r="O127" s="831">
        <v>39370</v>
      </c>
      <c r="P127" s="827">
        <v>2.3225768391245354</v>
      </c>
      <c r="Q127" s="832">
        <v>254</v>
      </c>
    </row>
    <row r="128" spans="1:17" ht="14.45" customHeight="1" x14ac:dyDescent="0.2">
      <c r="A128" s="821" t="s">
        <v>5657</v>
      </c>
      <c r="B128" s="822" t="s">
        <v>5658</v>
      </c>
      <c r="C128" s="822" t="s">
        <v>4734</v>
      </c>
      <c r="D128" s="822" t="s">
        <v>5797</v>
      </c>
      <c r="E128" s="822" t="s">
        <v>5798</v>
      </c>
      <c r="F128" s="831">
        <v>42</v>
      </c>
      <c r="G128" s="831">
        <v>1554</v>
      </c>
      <c r="H128" s="831">
        <v>1.9090909090909092</v>
      </c>
      <c r="I128" s="831">
        <v>37</v>
      </c>
      <c r="J128" s="831">
        <v>22</v>
      </c>
      <c r="K128" s="831">
        <v>814</v>
      </c>
      <c r="L128" s="831">
        <v>1</v>
      </c>
      <c r="M128" s="831">
        <v>37</v>
      </c>
      <c r="N128" s="831">
        <v>32</v>
      </c>
      <c r="O128" s="831">
        <v>1184</v>
      </c>
      <c r="P128" s="827">
        <v>1.4545454545454546</v>
      </c>
      <c r="Q128" s="832">
        <v>37</v>
      </c>
    </row>
    <row r="129" spans="1:17" ht="14.45" customHeight="1" x14ac:dyDescent="0.2">
      <c r="A129" s="821" t="s">
        <v>5657</v>
      </c>
      <c r="B129" s="822" t="s">
        <v>5658</v>
      </c>
      <c r="C129" s="822" t="s">
        <v>4734</v>
      </c>
      <c r="D129" s="822" t="s">
        <v>5799</v>
      </c>
      <c r="E129" s="822" t="s">
        <v>5800</v>
      </c>
      <c r="F129" s="831">
        <v>16</v>
      </c>
      <c r="G129" s="831">
        <v>368</v>
      </c>
      <c r="H129" s="831">
        <v>2.2857142857142856</v>
      </c>
      <c r="I129" s="831">
        <v>23</v>
      </c>
      <c r="J129" s="831">
        <v>7</v>
      </c>
      <c r="K129" s="831">
        <v>161</v>
      </c>
      <c r="L129" s="831">
        <v>1</v>
      </c>
      <c r="M129" s="831">
        <v>23</v>
      </c>
      <c r="N129" s="831">
        <v>9</v>
      </c>
      <c r="O129" s="831">
        <v>207</v>
      </c>
      <c r="P129" s="827">
        <v>1.2857142857142858</v>
      </c>
      <c r="Q129" s="832">
        <v>23</v>
      </c>
    </row>
    <row r="130" spans="1:17" ht="14.45" customHeight="1" x14ac:dyDescent="0.2">
      <c r="A130" s="821" t="s">
        <v>5657</v>
      </c>
      <c r="B130" s="822" t="s">
        <v>5658</v>
      </c>
      <c r="C130" s="822" t="s">
        <v>4734</v>
      </c>
      <c r="D130" s="822" t="s">
        <v>5801</v>
      </c>
      <c r="E130" s="822" t="s">
        <v>5802</v>
      </c>
      <c r="F130" s="831">
        <v>1</v>
      </c>
      <c r="G130" s="831">
        <v>401</v>
      </c>
      <c r="H130" s="831"/>
      <c r="I130" s="831">
        <v>401</v>
      </c>
      <c r="J130" s="831"/>
      <c r="K130" s="831"/>
      <c r="L130" s="831"/>
      <c r="M130" s="831"/>
      <c r="N130" s="831">
        <v>1</v>
      </c>
      <c r="O130" s="831">
        <v>404</v>
      </c>
      <c r="P130" s="827"/>
      <c r="Q130" s="832">
        <v>404</v>
      </c>
    </row>
    <row r="131" spans="1:17" ht="14.45" customHeight="1" x14ac:dyDescent="0.2">
      <c r="A131" s="821" t="s">
        <v>5657</v>
      </c>
      <c r="B131" s="822" t="s">
        <v>5658</v>
      </c>
      <c r="C131" s="822" t="s">
        <v>4734</v>
      </c>
      <c r="D131" s="822" t="s">
        <v>5803</v>
      </c>
      <c r="E131" s="822" t="s">
        <v>5804</v>
      </c>
      <c r="F131" s="831"/>
      <c r="G131" s="831"/>
      <c r="H131" s="831"/>
      <c r="I131" s="831"/>
      <c r="J131" s="831"/>
      <c r="K131" s="831"/>
      <c r="L131" s="831"/>
      <c r="M131" s="831"/>
      <c r="N131" s="831">
        <v>1</v>
      </c>
      <c r="O131" s="831">
        <v>216</v>
      </c>
      <c r="P131" s="827"/>
      <c r="Q131" s="832">
        <v>216</v>
      </c>
    </row>
    <row r="132" spans="1:17" ht="14.45" customHeight="1" x14ac:dyDescent="0.2">
      <c r="A132" s="821" t="s">
        <v>5657</v>
      </c>
      <c r="B132" s="822" t="s">
        <v>5658</v>
      </c>
      <c r="C132" s="822" t="s">
        <v>4734</v>
      </c>
      <c r="D132" s="822" t="s">
        <v>5805</v>
      </c>
      <c r="E132" s="822" t="s">
        <v>5806</v>
      </c>
      <c r="F132" s="831">
        <v>1</v>
      </c>
      <c r="G132" s="831">
        <v>170</v>
      </c>
      <c r="H132" s="831">
        <v>0.99415204678362568</v>
      </c>
      <c r="I132" s="831">
        <v>170</v>
      </c>
      <c r="J132" s="831">
        <v>1</v>
      </c>
      <c r="K132" s="831">
        <v>171</v>
      </c>
      <c r="L132" s="831">
        <v>1</v>
      </c>
      <c r="M132" s="831">
        <v>171</v>
      </c>
      <c r="N132" s="831"/>
      <c r="O132" s="831"/>
      <c r="P132" s="827"/>
      <c r="Q132" s="832"/>
    </row>
    <row r="133" spans="1:17" ht="14.45" customHeight="1" x14ac:dyDescent="0.2">
      <c r="A133" s="821" t="s">
        <v>5657</v>
      </c>
      <c r="B133" s="822" t="s">
        <v>5658</v>
      </c>
      <c r="C133" s="822" t="s">
        <v>4734</v>
      </c>
      <c r="D133" s="822" t="s">
        <v>5807</v>
      </c>
      <c r="E133" s="822" t="s">
        <v>5808</v>
      </c>
      <c r="F133" s="831">
        <v>4</v>
      </c>
      <c r="G133" s="831">
        <v>2352</v>
      </c>
      <c r="H133" s="831">
        <v>1.33106960950764</v>
      </c>
      <c r="I133" s="831">
        <v>588</v>
      </c>
      <c r="J133" s="831">
        <v>3</v>
      </c>
      <c r="K133" s="831">
        <v>1767</v>
      </c>
      <c r="L133" s="831">
        <v>1</v>
      </c>
      <c r="M133" s="831">
        <v>589</v>
      </c>
      <c r="N133" s="831">
        <v>3</v>
      </c>
      <c r="O133" s="831">
        <v>1770</v>
      </c>
      <c r="P133" s="827">
        <v>1.0016977928692699</v>
      </c>
      <c r="Q133" s="832">
        <v>590</v>
      </c>
    </row>
    <row r="134" spans="1:17" ht="14.45" customHeight="1" x14ac:dyDescent="0.2">
      <c r="A134" s="821" t="s">
        <v>5657</v>
      </c>
      <c r="B134" s="822" t="s">
        <v>5658</v>
      </c>
      <c r="C134" s="822" t="s">
        <v>4734</v>
      </c>
      <c r="D134" s="822" t="s">
        <v>5809</v>
      </c>
      <c r="E134" s="822" t="s">
        <v>5810</v>
      </c>
      <c r="F134" s="831">
        <v>6</v>
      </c>
      <c r="G134" s="831">
        <v>1986</v>
      </c>
      <c r="H134" s="831">
        <v>0.8571428571428571</v>
      </c>
      <c r="I134" s="831">
        <v>331</v>
      </c>
      <c r="J134" s="831">
        <v>7</v>
      </c>
      <c r="K134" s="831">
        <v>2317</v>
      </c>
      <c r="L134" s="831">
        <v>1</v>
      </c>
      <c r="M134" s="831">
        <v>331</v>
      </c>
      <c r="N134" s="831">
        <v>9</v>
      </c>
      <c r="O134" s="831">
        <v>2979</v>
      </c>
      <c r="P134" s="827">
        <v>1.2857142857142858</v>
      </c>
      <c r="Q134" s="832">
        <v>331</v>
      </c>
    </row>
    <row r="135" spans="1:17" ht="14.45" customHeight="1" x14ac:dyDescent="0.2">
      <c r="A135" s="821" t="s">
        <v>5657</v>
      </c>
      <c r="B135" s="822" t="s">
        <v>5658</v>
      </c>
      <c r="C135" s="822" t="s">
        <v>4734</v>
      </c>
      <c r="D135" s="822" t="s">
        <v>5811</v>
      </c>
      <c r="E135" s="822" t="s">
        <v>5812</v>
      </c>
      <c r="F135" s="831">
        <v>1</v>
      </c>
      <c r="G135" s="831">
        <v>277</v>
      </c>
      <c r="H135" s="831"/>
      <c r="I135" s="831">
        <v>277</v>
      </c>
      <c r="J135" s="831"/>
      <c r="K135" s="831"/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5657</v>
      </c>
      <c r="B136" s="822" t="s">
        <v>5658</v>
      </c>
      <c r="C136" s="822" t="s">
        <v>4734</v>
      </c>
      <c r="D136" s="822" t="s">
        <v>5813</v>
      </c>
      <c r="E136" s="822" t="s">
        <v>5814</v>
      </c>
      <c r="F136" s="831">
        <v>10</v>
      </c>
      <c r="G136" s="831">
        <v>290</v>
      </c>
      <c r="H136" s="831">
        <v>2.5</v>
      </c>
      <c r="I136" s="831">
        <v>29</v>
      </c>
      <c r="J136" s="831">
        <v>4</v>
      </c>
      <c r="K136" s="831">
        <v>116</v>
      </c>
      <c r="L136" s="831">
        <v>1</v>
      </c>
      <c r="M136" s="831">
        <v>29</v>
      </c>
      <c r="N136" s="831">
        <v>5</v>
      </c>
      <c r="O136" s="831">
        <v>145</v>
      </c>
      <c r="P136" s="827">
        <v>1.25</v>
      </c>
      <c r="Q136" s="832">
        <v>29</v>
      </c>
    </row>
    <row r="137" spans="1:17" ht="14.45" customHeight="1" x14ac:dyDescent="0.2">
      <c r="A137" s="821" t="s">
        <v>5657</v>
      </c>
      <c r="B137" s="822" t="s">
        <v>5658</v>
      </c>
      <c r="C137" s="822" t="s">
        <v>4734</v>
      </c>
      <c r="D137" s="822" t="s">
        <v>5815</v>
      </c>
      <c r="E137" s="822" t="s">
        <v>5816</v>
      </c>
      <c r="F137" s="831">
        <v>28</v>
      </c>
      <c r="G137" s="831">
        <v>4984</v>
      </c>
      <c r="H137" s="831">
        <v>0.27297622959798445</v>
      </c>
      <c r="I137" s="831">
        <v>178</v>
      </c>
      <c r="J137" s="831">
        <v>102</v>
      </c>
      <c r="K137" s="831">
        <v>18258</v>
      </c>
      <c r="L137" s="831">
        <v>1</v>
      </c>
      <c r="M137" s="831">
        <v>179</v>
      </c>
      <c r="N137" s="831">
        <v>426</v>
      </c>
      <c r="O137" s="831">
        <v>76254</v>
      </c>
      <c r="P137" s="827">
        <v>4.1764705882352944</v>
      </c>
      <c r="Q137" s="832">
        <v>179</v>
      </c>
    </row>
    <row r="138" spans="1:17" ht="14.45" customHeight="1" x14ac:dyDescent="0.2">
      <c r="A138" s="821" t="s">
        <v>5657</v>
      </c>
      <c r="B138" s="822" t="s">
        <v>5658</v>
      </c>
      <c r="C138" s="822" t="s">
        <v>4734</v>
      </c>
      <c r="D138" s="822" t="s">
        <v>5817</v>
      </c>
      <c r="E138" s="822" t="s">
        <v>5818</v>
      </c>
      <c r="F138" s="831">
        <v>1</v>
      </c>
      <c r="G138" s="831">
        <v>15</v>
      </c>
      <c r="H138" s="831">
        <v>0.9375</v>
      </c>
      <c r="I138" s="831">
        <v>15</v>
      </c>
      <c r="J138" s="831">
        <v>1</v>
      </c>
      <c r="K138" s="831">
        <v>16</v>
      </c>
      <c r="L138" s="831">
        <v>1</v>
      </c>
      <c r="M138" s="831">
        <v>16</v>
      </c>
      <c r="N138" s="831">
        <v>4</v>
      </c>
      <c r="O138" s="831">
        <v>64</v>
      </c>
      <c r="P138" s="827">
        <v>4</v>
      </c>
      <c r="Q138" s="832">
        <v>16</v>
      </c>
    </row>
    <row r="139" spans="1:17" ht="14.45" customHeight="1" x14ac:dyDescent="0.2">
      <c r="A139" s="821" t="s">
        <v>5657</v>
      </c>
      <c r="B139" s="822" t="s">
        <v>5658</v>
      </c>
      <c r="C139" s="822" t="s">
        <v>4734</v>
      </c>
      <c r="D139" s="822" t="s">
        <v>5819</v>
      </c>
      <c r="E139" s="822" t="s">
        <v>5820</v>
      </c>
      <c r="F139" s="831">
        <v>250</v>
      </c>
      <c r="G139" s="831">
        <v>4770</v>
      </c>
      <c r="H139" s="831">
        <v>1.1984924623115578</v>
      </c>
      <c r="I139" s="831">
        <v>19.079999999999998</v>
      </c>
      <c r="J139" s="831">
        <v>199</v>
      </c>
      <c r="K139" s="831">
        <v>3980</v>
      </c>
      <c r="L139" s="831">
        <v>1</v>
      </c>
      <c r="M139" s="831">
        <v>20</v>
      </c>
      <c r="N139" s="831">
        <v>235</v>
      </c>
      <c r="O139" s="831">
        <v>4700</v>
      </c>
      <c r="P139" s="827">
        <v>1.1809045226130652</v>
      </c>
      <c r="Q139" s="832">
        <v>20</v>
      </c>
    </row>
    <row r="140" spans="1:17" ht="14.45" customHeight="1" x14ac:dyDescent="0.2">
      <c r="A140" s="821" t="s">
        <v>5657</v>
      </c>
      <c r="B140" s="822" t="s">
        <v>5658</v>
      </c>
      <c r="C140" s="822" t="s">
        <v>4734</v>
      </c>
      <c r="D140" s="822" t="s">
        <v>5821</v>
      </c>
      <c r="E140" s="822" t="s">
        <v>3253</v>
      </c>
      <c r="F140" s="831">
        <v>256</v>
      </c>
      <c r="G140" s="831">
        <v>5120</v>
      </c>
      <c r="H140" s="831">
        <v>2.3272727272727272</v>
      </c>
      <c r="I140" s="831">
        <v>20</v>
      </c>
      <c r="J140" s="831">
        <v>110</v>
      </c>
      <c r="K140" s="831">
        <v>2200</v>
      </c>
      <c r="L140" s="831">
        <v>1</v>
      </c>
      <c r="M140" s="831">
        <v>20</v>
      </c>
      <c r="N140" s="831">
        <v>188</v>
      </c>
      <c r="O140" s="831">
        <v>3760</v>
      </c>
      <c r="P140" s="827">
        <v>1.709090909090909</v>
      </c>
      <c r="Q140" s="832">
        <v>20</v>
      </c>
    </row>
    <row r="141" spans="1:17" ht="14.45" customHeight="1" x14ac:dyDescent="0.2">
      <c r="A141" s="821" t="s">
        <v>5657</v>
      </c>
      <c r="B141" s="822" t="s">
        <v>5658</v>
      </c>
      <c r="C141" s="822" t="s">
        <v>4734</v>
      </c>
      <c r="D141" s="822" t="s">
        <v>5822</v>
      </c>
      <c r="E141" s="822" t="s">
        <v>5823</v>
      </c>
      <c r="F141" s="831">
        <v>1</v>
      </c>
      <c r="G141" s="831">
        <v>186</v>
      </c>
      <c r="H141" s="831">
        <v>0.99465240641711228</v>
      </c>
      <c r="I141" s="831">
        <v>186</v>
      </c>
      <c r="J141" s="831">
        <v>1</v>
      </c>
      <c r="K141" s="831">
        <v>187</v>
      </c>
      <c r="L141" s="831">
        <v>1</v>
      </c>
      <c r="M141" s="831">
        <v>187</v>
      </c>
      <c r="N141" s="831">
        <v>5</v>
      </c>
      <c r="O141" s="831">
        <v>940</v>
      </c>
      <c r="P141" s="827">
        <v>5.0267379679144382</v>
      </c>
      <c r="Q141" s="832">
        <v>188</v>
      </c>
    </row>
    <row r="142" spans="1:17" ht="14.45" customHeight="1" x14ac:dyDescent="0.2">
      <c r="A142" s="821" t="s">
        <v>5657</v>
      </c>
      <c r="B142" s="822" t="s">
        <v>5658</v>
      </c>
      <c r="C142" s="822" t="s">
        <v>4734</v>
      </c>
      <c r="D142" s="822" t="s">
        <v>5824</v>
      </c>
      <c r="E142" s="822" t="s">
        <v>5825</v>
      </c>
      <c r="F142" s="831"/>
      <c r="G142" s="831"/>
      <c r="H142" s="831"/>
      <c r="I142" s="831"/>
      <c r="J142" s="831">
        <v>1</v>
      </c>
      <c r="K142" s="831">
        <v>269</v>
      </c>
      <c r="L142" s="831">
        <v>1</v>
      </c>
      <c r="M142" s="831">
        <v>269</v>
      </c>
      <c r="N142" s="831">
        <v>2</v>
      </c>
      <c r="O142" s="831">
        <v>538</v>
      </c>
      <c r="P142" s="827">
        <v>2</v>
      </c>
      <c r="Q142" s="832">
        <v>269</v>
      </c>
    </row>
    <row r="143" spans="1:17" ht="14.45" customHeight="1" x14ac:dyDescent="0.2">
      <c r="A143" s="821" t="s">
        <v>5657</v>
      </c>
      <c r="B143" s="822" t="s">
        <v>5658</v>
      </c>
      <c r="C143" s="822" t="s">
        <v>4734</v>
      </c>
      <c r="D143" s="822" t="s">
        <v>5826</v>
      </c>
      <c r="E143" s="822" t="s">
        <v>5827</v>
      </c>
      <c r="F143" s="831"/>
      <c r="G143" s="831"/>
      <c r="H143" s="831"/>
      <c r="I143" s="831"/>
      <c r="J143" s="831">
        <v>1</v>
      </c>
      <c r="K143" s="831">
        <v>163</v>
      </c>
      <c r="L143" s="831">
        <v>1</v>
      </c>
      <c r="M143" s="831">
        <v>163</v>
      </c>
      <c r="N143" s="831"/>
      <c r="O143" s="831"/>
      <c r="P143" s="827"/>
      <c r="Q143" s="832"/>
    </row>
    <row r="144" spans="1:17" ht="14.45" customHeight="1" x14ac:dyDescent="0.2">
      <c r="A144" s="821" t="s">
        <v>5657</v>
      </c>
      <c r="B144" s="822" t="s">
        <v>5658</v>
      </c>
      <c r="C144" s="822" t="s">
        <v>4734</v>
      </c>
      <c r="D144" s="822" t="s">
        <v>5828</v>
      </c>
      <c r="E144" s="822" t="s">
        <v>5829</v>
      </c>
      <c r="F144" s="831">
        <v>1</v>
      </c>
      <c r="G144" s="831">
        <v>173</v>
      </c>
      <c r="H144" s="831">
        <v>0.99425287356321834</v>
      </c>
      <c r="I144" s="831">
        <v>173</v>
      </c>
      <c r="J144" s="831">
        <v>1</v>
      </c>
      <c r="K144" s="831">
        <v>174</v>
      </c>
      <c r="L144" s="831">
        <v>1</v>
      </c>
      <c r="M144" s="831">
        <v>174</v>
      </c>
      <c r="N144" s="831"/>
      <c r="O144" s="831"/>
      <c r="P144" s="827"/>
      <c r="Q144" s="832"/>
    </row>
    <row r="145" spans="1:17" ht="14.45" customHeight="1" x14ac:dyDescent="0.2">
      <c r="A145" s="821" t="s">
        <v>5657</v>
      </c>
      <c r="B145" s="822" t="s">
        <v>5658</v>
      </c>
      <c r="C145" s="822" t="s">
        <v>4734</v>
      </c>
      <c r="D145" s="822" t="s">
        <v>5830</v>
      </c>
      <c r="E145" s="822" t="s">
        <v>5831</v>
      </c>
      <c r="F145" s="831">
        <v>54</v>
      </c>
      <c r="G145" s="831">
        <v>4536</v>
      </c>
      <c r="H145" s="831">
        <v>1.8620689655172413</v>
      </c>
      <c r="I145" s="831">
        <v>84</v>
      </c>
      <c r="J145" s="831">
        <v>29</v>
      </c>
      <c r="K145" s="831">
        <v>2436</v>
      </c>
      <c r="L145" s="831">
        <v>1</v>
      </c>
      <c r="M145" s="831">
        <v>84</v>
      </c>
      <c r="N145" s="831">
        <v>30</v>
      </c>
      <c r="O145" s="831">
        <v>2520</v>
      </c>
      <c r="P145" s="827">
        <v>1.0344827586206897</v>
      </c>
      <c r="Q145" s="832">
        <v>84</v>
      </c>
    </row>
    <row r="146" spans="1:17" ht="14.45" customHeight="1" x14ac:dyDescent="0.2">
      <c r="A146" s="821" t="s">
        <v>5657</v>
      </c>
      <c r="B146" s="822" t="s">
        <v>5658</v>
      </c>
      <c r="C146" s="822" t="s">
        <v>4734</v>
      </c>
      <c r="D146" s="822" t="s">
        <v>5832</v>
      </c>
      <c r="E146" s="822" t="s">
        <v>5833</v>
      </c>
      <c r="F146" s="831">
        <v>3</v>
      </c>
      <c r="G146" s="831">
        <v>795</v>
      </c>
      <c r="H146" s="831">
        <v>2.988721804511278</v>
      </c>
      <c r="I146" s="831">
        <v>265</v>
      </c>
      <c r="J146" s="831">
        <v>1</v>
      </c>
      <c r="K146" s="831">
        <v>266</v>
      </c>
      <c r="L146" s="831">
        <v>1</v>
      </c>
      <c r="M146" s="831">
        <v>266</v>
      </c>
      <c r="N146" s="831">
        <v>3</v>
      </c>
      <c r="O146" s="831">
        <v>801</v>
      </c>
      <c r="P146" s="827">
        <v>3.011278195488722</v>
      </c>
      <c r="Q146" s="832">
        <v>267</v>
      </c>
    </row>
    <row r="147" spans="1:17" ht="14.45" customHeight="1" x14ac:dyDescent="0.2">
      <c r="A147" s="821" t="s">
        <v>5657</v>
      </c>
      <c r="B147" s="822" t="s">
        <v>5658</v>
      </c>
      <c r="C147" s="822" t="s">
        <v>4734</v>
      </c>
      <c r="D147" s="822" t="s">
        <v>5834</v>
      </c>
      <c r="E147" s="822" t="s">
        <v>5835</v>
      </c>
      <c r="F147" s="831">
        <v>1</v>
      </c>
      <c r="G147" s="831">
        <v>956</v>
      </c>
      <c r="H147" s="831"/>
      <c r="I147" s="831">
        <v>956</v>
      </c>
      <c r="J147" s="831"/>
      <c r="K147" s="831"/>
      <c r="L147" s="831"/>
      <c r="M147" s="831"/>
      <c r="N147" s="831"/>
      <c r="O147" s="831"/>
      <c r="P147" s="827"/>
      <c r="Q147" s="832"/>
    </row>
    <row r="148" spans="1:17" ht="14.45" customHeight="1" x14ac:dyDescent="0.2">
      <c r="A148" s="821" t="s">
        <v>5657</v>
      </c>
      <c r="B148" s="822" t="s">
        <v>5658</v>
      </c>
      <c r="C148" s="822" t="s">
        <v>4734</v>
      </c>
      <c r="D148" s="822" t="s">
        <v>5836</v>
      </c>
      <c r="E148" s="822" t="s">
        <v>5837</v>
      </c>
      <c r="F148" s="831">
        <v>37</v>
      </c>
      <c r="G148" s="831">
        <v>2888</v>
      </c>
      <c r="H148" s="831">
        <v>1.4622784810126583</v>
      </c>
      <c r="I148" s="831">
        <v>78.054054054054049</v>
      </c>
      <c r="J148" s="831">
        <v>25</v>
      </c>
      <c r="K148" s="831">
        <v>1975</v>
      </c>
      <c r="L148" s="831">
        <v>1</v>
      </c>
      <c r="M148" s="831">
        <v>79</v>
      </c>
      <c r="N148" s="831">
        <v>90</v>
      </c>
      <c r="O148" s="831">
        <v>7110</v>
      </c>
      <c r="P148" s="827">
        <v>3.6</v>
      </c>
      <c r="Q148" s="832">
        <v>79</v>
      </c>
    </row>
    <row r="149" spans="1:17" ht="14.45" customHeight="1" x14ac:dyDescent="0.2">
      <c r="A149" s="821" t="s">
        <v>5657</v>
      </c>
      <c r="B149" s="822" t="s">
        <v>5658</v>
      </c>
      <c r="C149" s="822" t="s">
        <v>4734</v>
      </c>
      <c r="D149" s="822" t="s">
        <v>5838</v>
      </c>
      <c r="E149" s="822" t="s">
        <v>5839</v>
      </c>
      <c r="F149" s="831">
        <v>2</v>
      </c>
      <c r="G149" s="831">
        <v>602</v>
      </c>
      <c r="H149" s="831">
        <v>0.99668874172185429</v>
      </c>
      <c r="I149" s="831">
        <v>301</v>
      </c>
      <c r="J149" s="831">
        <v>2</v>
      </c>
      <c r="K149" s="831">
        <v>604</v>
      </c>
      <c r="L149" s="831">
        <v>1</v>
      </c>
      <c r="M149" s="831">
        <v>302</v>
      </c>
      <c r="N149" s="831">
        <v>4</v>
      </c>
      <c r="O149" s="831">
        <v>1212</v>
      </c>
      <c r="P149" s="827">
        <v>2.0066225165562912</v>
      </c>
      <c r="Q149" s="832">
        <v>303</v>
      </c>
    </row>
    <row r="150" spans="1:17" ht="14.45" customHeight="1" x14ac:dyDescent="0.2">
      <c r="A150" s="821" t="s">
        <v>5657</v>
      </c>
      <c r="B150" s="822" t="s">
        <v>5658</v>
      </c>
      <c r="C150" s="822" t="s">
        <v>4734</v>
      </c>
      <c r="D150" s="822" t="s">
        <v>5840</v>
      </c>
      <c r="E150" s="822" t="s">
        <v>5841</v>
      </c>
      <c r="F150" s="831">
        <v>4</v>
      </c>
      <c r="G150" s="831">
        <v>84</v>
      </c>
      <c r="H150" s="831">
        <v>0.76363636363636367</v>
      </c>
      <c r="I150" s="831">
        <v>21</v>
      </c>
      <c r="J150" s="831">
        <v>5</v>
      </c>
      <c r="K150" s="831">
        <v>110</v>
      </c>
      <c r="L150" s="831">
        <v>1</v>
      </c>
      <c r="M150" s="831">
        <v>22</v>
      </c>
      <c r="N150" s="831">
        <v>3</v>
      </c>
      <c r="O150" s="831">
        <v>66</v>
      </c>
      <c r="P150" s="827">
        <v>0.6</v>
      </c>
      <c r="Q150" s="832">
        <v>22</v>
      </c>
    </row>
    <row r="151" spans="1:17" ht="14.45" customHeight="1" x14ac:dyDescent="0.2">
      <c r="A151" s="821" t="s">
        <v>5657</v>
      </c>
      <c r="B151" s="822" t="s">
        <v>5658</v>
      </c>
      <c r="C151" s="822" t="s">
        <v>4734</v>
      </c>
      <c r="D151" s="822" t="s">
        <v>5842</v>
      </c>
      <c r="E151" s="822" t="s">
        <v>5843</v>
      </c>
      <c r="F151" s="831">
        <v>5</v>
      </c>
      <c r="G151" s="831">
        <v>110</v>
      </c>
      <c r="H151" s="831">
        <v>0.55555555555555558</v>
      </c>
      <c r="I151" s="831">
        <v>22</v>
      </c>
      <c r="J151" s="831">
        <v>9</v>
      </c>
      <c r="K151" s="831">
        <v>198</v>
      </c>
      <c r="L151" s="831">
        <v>1</v>
      </c>
      <c r="M151" s="831">
        <v>22</v>
      </c>
      <c r="N151" s="831">
        <v>6</v>
      </c>
      <c r="O151" s="831">
        <v>132</v>
      </c>
      <c r="P151" s="827">
        <v>0.66666666666666663</v>
      </c>
      <c r="Q151" s="832">
        <v>22</v>
      </c>
    </row>
    <row r="152" spans="1:17" ht="14.45" customHeight="1" x14ac:dyDescent="0.2">
      <c r="A152" s="821" t="s">
        <v>5657</v>
      </c>
      <c r="B152" s="822" t="s">
        <v>5658</v>
      </c>
      <c r="C152" s="822" t="s">
        <v>4734</v>
      </c>
      <c r="D152" s="822" t="s">
        <v>5844</v>
      </c>
      <c r="E152" s="822" t="s">
        <v>5845</v>
      </c>
      <c r="F152" s="831"/>
      <c r="G152" s="831"/>
      <c r="H152" s="831"/>
      <c r="I152" s="831"/>
      <c r="J152" s="831">
        <v>1</v>
      </c>
      <c r="K152" s="831">
        <v>571</v>
      </c>
      <c r="L152" s="831">
        <v>1</v>
      </c>
      <c r="M152" s="831">
        <v>571</v>
      </c>
      <c r="N152" s="831"/>
      <c r="O152" s="831"/>
      <c r="P152" s="827"/>
      <c r="Q152" s="832"/>
    </row>
    <row r="153" spans="1:17" ht="14.45" customHeight="1" x14ac:dyDescent="0.2">
      <c r="A153" s="821" t="s">
        <v>5657</v>
      </c>
      <c r="B153" s="822" t="s">
        <v>5658</v>
      </c>
      <c r="C153" s="822" t="s">
        <v>4734</v>
      </c>
      <c r="D153" s="822" t="s">
        <v>5846</v>
      </c>
      <c r="E153" s="822" t="s">
        <v>5847</v>
      </c>
      <c r="F153" s="831"/>
      <c r="G153" s="831"/>
      <c r="H153" s="831"/>
      <c r="I153" s="831"/>
      <c r="J153" s="831">
        <v>3</v>
      </c>
      <c r="K153" s="831">
        <v>519</v>
      </c>
      <c r="L153" s="831">
        <v>1</v>
      </c>
      <c r="M153" s="831">
        <v>173</v>
      </c>
      <c r="N153" s="831"/>
      <c r="O153" s="831"/>
      <c r="P153" s="827"/>
      <c r="Q153" s="832"/>
    </row>
    <row r="154" spans="1:17" ht="14.45" customHeight="1" x14ac:dyDescent="0.2">
      <c r="A154" s="821" t="s">
        <v>5657</v>
      </c>
      <c r="B154" s="822" t="s">
        <v>5658</v>
      </c>
      <c r="C154" s="822" t="s">
        <v>4734</v>
      </c>
      <c r="D154" s="822" t="s">
        <v>5848</v>
      </c>
      <c r="E154" s="822" t="s">
        <v>5849</v>
      </c>
      <c r="F154" s="831">
        <v>8</v>
      </c>
      <c r="G154" s="831">
        <v>3960</v>
      </c>
      <c r="H154" s="831">
        <v>0.8</v>
      </c>
      <c r="I154" s="831">
        <v>495</v>
      </c>
      <c r="J154" s="831">
        <v>10</v>
      </c>
      <c r="K154" s="831">
        <v>4950</v>
      </c>
      <c r="L154" s="831">
        <v>1</v>
      </c>
      <c r="M154" s="831">
        <v>495</v>
      </c>
      <c r="N154" s="831">
        <v>13</v>
      </c>
      <c r="O154" s="831">
        <v>6435</v>
      </c>
      <c r="P154" s="827">
        <v>1.3</v>
      </c>
      <c r="Q154" s="832">
        <v>495</v>
      </c>
    </row>
    <row r="155" spans="1:17" ht="14.45" customHeight="1" x14ac:dyDescent="0.2">
      <c r="A155" s="821" t="s">
        <v>5657</v>
      </c>
      <c r="B155" s="822" t="s">
        <v>5658</v>
      </c>
      <c r="C155" s="822" t="s">
        <v>4734</v>
      </c>
      <c r="D155" s="822" t="s">
        <v>5850</v>
      </c>
      <c r="E155" s="822" t="s">
        <v>5851</v>
      </c>
      <c r="F155" s="831">
        <v>2</v>
      </c>
      <c r="G155" s="831">
        <v>384</v>
      </c>
      <c r="H155" s="831"/>
      <c r="I155" s="831">
        <v>192</v>
      </c>
      <c r="J155" s="831"/>
      <c r="K155" s="831"/>
      <c r="L155" s="831"/>
      <c r="M155" s="831"/>
      <c r="N155" s="831">
        <v>2</v>
      </c>
      <c r="O155" s="831">
        <v>386</v>
      </c>
      <c r="P155" s="827"/>
      <c r="Q155" s="832">
        <v>193</v>
      </c>
    </row>
    <row r="156" spans="1:17" ht="14.45" customHeight="1" x14ac:dyDescent="0.2">
      <c r="A156" s="821" t="s">
        <v>5657</v>
      </c>
      <c r="B156" s="822" t="s">
        <v>5658</v>
      </c>
      <c r="C156" s="822" t="s">
        <v>4734</v>
      </c>
      <c r="D156" s="822" t="s">
        <v>5852</v>
      </c>
      <c r="E156" s="822" t="s">
        <v>5853</v>
      </c>
      <c r="F156" s="831">
        <v>1</v>
      </c>
      <c r="G156" s="831">
        <v>168</v>
      </c>
      <c r="H156" s="831"/>
      <c r="I156" s="831">
        <v>168</v>
      </c>
      <c r="J156" s="831"/>
      <c r="K156" s="831"/>
      <c r="L156" s="831"/>
      <c r="M156" s="831"/>
      <c r="N156" s="831"/>
      <c r="O156" s="831"/>
      <c r="P156" s="827"/>
      <c r="Q156" s="832"/>
    </row>
    <row r="157" spans="1:17" ht="14.45" customHeight="1" x14ac:dyDescent="0.2">
      <c r="A157" s="821" t="s">
        <v>5657</v>
      </c>
      <c r="B157" s="822" t="s">
        <v>5658</v>
      </c>
      <c r="C157" s="822" t="s">
        <v>4734</v>
      </c>
      <c r="D157" s="822" t="s">
        <v>5854</v>
      </c>
      <c r="E157" s="822" t="s">
        <v>5855</v>
      </c>
      <c r="F157" s="831"/>
      <c r="G157" s="831"/>
      <c r="H157" s="831"/>
      <c r="I157" s="831"/>
      <c r="J157" s="831">
        <v>3</v>
      </c>
      <c r="K157" s="831">
        <v>5094</v>
      </c>
      <c r="L157" s="831">
        <v>1</v>
      </c>
      <c r="M157" s="831">
        <v>1698</v>
      </c>
      <c r="N157" s="831">
        <v>1</v>
      </c>
      <c r="O157" s="831">
        <v>1704</v>
      </c>
      <c r="P157" s="827">
        <v>0.33451118963486454</v>
      </c>
      <c r="Q157" s="832">
        <v>1704</v>
      </c>
    </row>
    <row r="158" spans="1:17" ht="14.45" customHeight="1" x14ac:dyDescent="0.2">
      <c r="A158" s="821" t="s">
        <v>5657</v>
      </c>
      <c r="B158" s="822" t="s">
        <v>5658</v>
      </c>
      <c r="C158" s="822" t="s">
        <v>4734</v>
      </c>
      <c r="D158" s="822" t="s">
        <v>5856</v>
      </c>
      <c r="E158" s="822" t="s">
        <v>5857</v>
      </c>
      <c r="F158" s="831">
        <v>1</v>
      </c>
      <c r="G158" s="831">
        <v>266</v>
      </c>
      <c r="H158" s="831"/>
      <c r="I158" s="831">
        <v>266</v>
      </c>
      <c r="J158" s="831"/>
      <c r="K158" s="831"/>
      <c r="L158" s="831"/>
      <c r="M158" s="831"/>
      <c r="N158" s="831">
        <v>3</v>
      </c>
      <c r="O158" s="831">
        <v>807</v>
      </c>
      <c r="P158" s="827"/>
      <c r="Q158" s="832">
        <v>269</v>
      </c>
    </row>
    <row r="159" spans="1:17" ht="14.45" customHeight="1" x14ac:dyDescent="0.2">
      <c r="A159" s="821" t="s">
        <v>5657</v>
      </c>
      <c r="B159" s="822" t="s">
        <v>5658</v>
      </c>
      <c r="C159" s="822" t="s">
        <v>4734</v>
      </c>
      <c r="D159" s="822" t="s">
        <v>5858</v>
      </c>
      <c r="E159" s="822" t="s">
        <v>5859</v>
      </c>
      <c r="F159" s="831">
        <v>3</v>
      </c>
      <c r="G159" s="831">
        <v>381</v>
      </c>
      <c r="H159" s="831">
        <v>3</v>
      </c>
      <c r="I159" s="831">
        <v>127</v>
      </c>
      <c r="J159" s="831">
        <v>1</v>
      </c>
      <c r="K159" s="831">
        <v>127</v>
      </c>
      <c r="L159" s="831">
        <v>1</v>
      </c>
      <c r="M159" s="831">
        <v>127</v>
      </c>
      <c r="N159" s="831">
        <v>1</v>
      </c>
      <c r="O159" s="831">
        <v>127</v>
      </c>
      <c r="P159" s="827">
        <v>1</v>
      </c>
      <c r="Q159" s="832">
        <v>127</v>
      </c>
    </row>
    <row r="160" spans="1:17" ht="14.45" customHeight="1" x14ac:dyDescent="0.2">
      <c r="A160" s="821" t="s">
        <v>5657</v>
      </c>
      <c r="B160" s="822" t="s">
        <v>5658</v>
      </c>
      <c r="C160" s="822" t="s">
        <v>4734</v>
      </c>
      <c r="D160" s="822" t="s">
        <v>5860</v>
      </c>
      <c r="E160" s="822" t="s">
        <v>5861</v>
      </c>
      <c r="F160" s="831"/>
      <c r="G160" s="831"/>
      <c r="H160" s="831"/>
      <c r="I160" s="831"/>
      <c r="J160" s="831">
        <v>1</v>
      </c>
      <c r="K160" s="831">
        <v>310</v>
      </c>
      <c r="L160" s="831">
        <v>1</v>
      </c>
      <c r="M160" s="831">
        <v>310</v>
      </c>
      <c r="N160" s="831">
        <v>1</v>
      </c>
      <c r="O160" s="831">
        <v>310</v>
      </c>
      <c r="P160" s="827">
        <v>1</v>
      </c>
      <c r="Q160" s="832">
        <v>310</v>
      </c>
    </row>
    <row r="161" spans="1:17" ht="14.45" customHeight="1" x14ac:dyDescent="0.2">
      <c r="A161" s="821" t="s">
        <v>5657</v>
      </c>
      <c r="B161" s="822" t="s">
        <v>5658</v>
      </c>
      <c r="C161" s="822" t="s">
        <v>4734</v>
      </c>
      <c r="D161" s="822" t="s">
        <v>5862</v>
      </c>
      <c r="E161" s="822" t="s">
        <v>5863</v>
      </c>
      <c r="F161" s="831"/>
      <c r="G161" s="831"/>
      <c r="H161" s="831"/>
      <c r="I161" s="831"/>
      <c r="J161" s="831">
        <v>1</v>
      </c>
      <c r="K161" s="831">
        <v>23</v>
      </c>
      <c r="L161" s="831">
        <v>1</v>
      </c>
      <c r="M161" s="831">
        <v>23</v>
      </c>
      <c r="N161" s="831"/>
      <c r="O161" s="831"/>
      <c r="P161" s="827"/>
      <c r="Q161" s="832"/>
    </row>
    <row r="162" spans="1:17" ht="14.45" customHeight="1" x14ac:dyDescent="0.2">
      <c r="A162" s="821" t="s">
        <v>5657</v>
      </c>
      <c r="B162" s="822" t="s">
        <v>5658</v>
      </c>
      <c r="C162" s="822" t="s">
        <v>4734</v>
      </c>
      <c r="D162" s="822" t="s">
        <v>5864</v>
      </c>
      <c r="E162" s="822" t="s">
        <v>5865</v>
      </c>
      <c r="F162" s="831"/>
      <c r="G162" s="831"/>
      <c r="H162" s="831"/>
      <c r="I162" s="831"/>
      <c r="J162" s="831">
        <v>1</v>
      </c>
      <c r="K162" s="831">
        <v>134</v>
      </c>
      <c r="L162" s="831">
        <v>1</v>
      </c>
      <c r="M162" s="831">
        <v>134</v>
      </c>
      <c r="N162" s="831"/>
      <c r="O162" s="831"/>
      <c r="P162" s="827"/>
      <c r="Q162" s="832"/>
    </row>
    <row r="163" spans="1:17" ht="14.45" customHeight="1" x14ac:dyDescent="0.2">
      <c r="A163" s="821" t="s">
        <v>5657</v>
      </c>
      <c r="B163" s="822" t="s">
        <v>5658</v>
      </c>
      <c r="C163" s="822" t="s">
        <v>4734</v>
      </c>
      <c r="D163" s="822" t="s">
        <v>5866</v>
      </c>
      <c r="E163" s="822" t="s">
        <v>5867</v>
      </c>
      <c r="F163" s="831">
        <v>1</v>
      </c>
      <c r="G163" s="831">
        <v>651</v>
      </c>
      <c r="H163" s="831">
        <v>0.49923312883435583</v>
      </c>
      <c r="I163" s="831">
        <v>651</v>
      </c>
      <c r="J163" s="831">
        <v>2</v>
      </c>
      <c r="K163" s="831">
        <v>1304</v>
      </c>
      <c r="L163" s="831">
        <v>1</v>
      </c>
      <c r="M163" s="831">
        <v>652</v>
      </c>
      <c r="N163" s="831">
        <v>1</v>
      </c>
      <c r="O163" s="831">
        <v>652</v>
      </c>
      <c r="P163" s="827">
        <v>0.5</v>
      </c>
      <c r="Q163" s="832">
        <v>652</v>
      </c>
    </row>
    <row r="164" spans="1:17" ht="14.45" customHeight="1" x14ac:dyDescent="0.2">
      <c r="A164" s="821" t="s">
        <v>5657</v>
      </c>
      <c r="B164" s="822" t="s">
        <v>5658</v>
      </c>
      <c r="C164" s="822" t="s">
        <v>4734</v>
      </c>
      <c r="D164" s="822" t="s">
        <v>5868</v>
      </c>
      <c r="E164" s="822" t="s">
        <v>5869</v>
      </c>
      <c r="F164" s="831">
        <v>17</v>
      </c>
      <c r="G164" s="831">
        <v>5015</v>
      </c>
      <c r="H164" s="831">
        <v>1.5402334152334152</v>
      </c>
      <c r="I164" s="831">
        <v>295</v>
      </c>
      <c r="J164" s="831">
        <v>11</v>
      </c>
      <c r="K164" s="831">
        <v>3256</v>
      </c>
      <c r="L164" s="831">
        <v>1</v>
      </c>
      <c r="M164" s="831">
        <v>296</v>
      </c>
      <c r="N164" s="831">
        <v>14</v>
      </c>
      <c r="O164" s="831">
        <v>4144</v>
      </c>
      <c r="P164" s="827">
        <v>1.2727272727272727</v>
      </c>
      <c r="Q164" s="832">
        <v>296</v>
      </c>
    </row>
    <row r="165" spans="1:17" ht="14.45" customHeight="1" x14ac:dyDescent="0.2">
      <c r="A165" s="821" t="s">
        <v>5657</v>
      </c>
      <c r="B165" s="822" t="s">
        <v>5658</v>
      </c>
      <c r="C165" s="822" t="s">
        <v>4734</v>
      </c>
      <c r="D165" s="822" t="s">
        <v>5870</v>
      </c>
      <c r="E165" s="822" t="s">
        <v>5871</v>
      </c>
      <c r="F165" s="831">
        <v>1</v>
      </c>
      <c r="G165" s="831">
        <v>28</v>
      </c>
      <c r="H165" s="831"/>
      <c r="I165" s="831">
        <v>28</v>
      </c>
      <c r="J165" s="831"/>
      <c r="K165" s="831"/>
      <c r="L165" s="831"/>
      <c r="M165" s="831"/>
      <c r="N165" s="831"/>
      <c r="O165" s="831"/>
      <c r="P165" s="827"/>
      <c r="Q165" s="832"/>
    </row>
    <row r="166" spans="1:17" ht="14.45" customHeight="1" x14ac:dyDescent="0.2">
      <c r="A166" s="821" t="s">
        <v>5657</v>
      </c>
      <c r="B166" s="822" t="s">
        <v>5658</v>
      </c>
      <c r="C166" s="822" t="s">
        <v>4734</v>
      </c>
      <c r="D166" s="822" t="s">
        <v>5872</v>
      </c>
      <c r="E166" s="822" t="s">
        <v>5873</v>
      </c>
      <c r="F166" s="831">
        <v>1</v>
      </c>
      <c r="G166" s="831">
        <v>310</v>
      </c>
      <c r="H166" s="831">
        <v>0.33333333333333331</v>
      </c>
      <c r="I166" s="831">
        <v>310</v>
      </c>
      <c r="J166" s="831">
        <v>3</v>
      </c>
      <c r="K166" s="831">
        <v>930</v>
      </c>
      <c r="L166" s="831">
        <v>1</v>
      </c>
      <c r="M166" s="831">
        <v>310</v>
      </c>
      <c r="N166" s="831">
        <v>2</v>
      </c>
      <c r="O166" s="831">
        <v>620</v>
      </c>
      <c r="P166" s="827">
        <v>0.66666666666666663</v>
      </c>
      <c r="Q166" s="832">
        <v>310</v>
      </c>
    </row>
    <row r="167" spans="1:17" ht="14.45" customHeight="1" x14ac:dyDescent="0.2">
      <c r="A167" s="821" t="s">
        <v>5657</v>
      </c>
      <c r="B167" s="822" t="s">
        <v>5658</v>
      </c>
      <c r="C167" s="822" t="s">
        <v>4734</v>
      </c>
      <c r="D167" s="822" t="s">
        <v>5874</v>
      </c>
      <c r="E167" s="822" t="s">
        <v>5875</v>
      </c>
      <c r="F167" s="831"/>
      <c r="G167" s="831"/>
      <c r="H167" s="831"/>
      <c r="I167" s="831"/>
      <c r="J167" s="831">
        <v>1</v>
      </c>
      <c r="K167" s="831">
        <v>529</v>
      </c>
      <c r="L167" s="831">
        <v>1</v>
      </c>
      <c r="M167" s="831">
        <v>529</v>
      </c>
      <c r="N167" s="831">
        <v>1</v>
      </c>
      <c r="O167" s="831">
        <v>530</v>
      </c>
      <c r="P167" s="827">
        <v>1.001890359168242</v>
      </c>
      <c r="Q167" s="832">
        <v>530</v>
      </c>
    </row>
    <row r="168" spans="1:17" ht="14.45" customHeight="1" x14ac:dyDescent="0.2">
      <c r="A168" s="821" t="s">
        <v>5657</v>
      </c>
      <c r="B168" s="822" t="s">
        <v>5658</v>
      </c>
      <c r="C168" s="822" t="s">
        <v>4734</v>
      </c>
      <c r="D168" s="822" t="s">
        <v>5876</v>
      </c>
      <c r="E168" s="822" t="s">
        <v>5877</v>
      </c>
      <c r="F168" s="831">
        <v>1</v>
      </c>
      <c r="G168" s="831">
        <v>355</v>
      </c>
      <c r="H168" s="831">
        <v>0.9971910112359551</v>
      </c>
      <c r="I168" s="831">
        <v>355</v>
      </c>
      <c r="J168" s="831">
        <v>1</v>
      </c>
      <c r="K168" s="831">
        <v>356</v>
      </c>
      <c r="L168" s="831">
        <v>1</v>
      </c>
      <c r="M168" s="831">
        <v>356</v>
      </c>
      <c r="N168" s="831">
        <v>1</v>
      </c>
      <c r="O168" s="831">
        <v>356</v>
      </c>
      <c r="P168" s="827">
        <v>1</v>
      </c>
      <c r="Q168" s="832">
        <v>356</v>
      </c>
    </row>
    <row r="169" spans="1:17" ht="14.45" customHeight="1" x14ac:dyDescent="0.2">
      <c r="A169" s="821" t="s">
        <v>5657</v>
      </c>
      <c r="B169" s="822" t="s">
        <v>5658</v>
      </c>
      <c r="C169" s="822" t="s">
        <v>4734</v>
      </c>
      <c r="D169" s="822" t="s">
        <v>5878</v>
      </c>
      <c r="E169" s="822" t="s">
        <v>5879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186</v>
      </c>
      <c r="P169" s="827"/>
      <c r="Q169" s="832">
        <v>186</v>
      </c>
    </row>
    <row r="170" spans="1:17" ht="14.45" customHeight="1" x14ac:dyDescent="0.2">
      <c r="A170" s="821" t="s">
        <v>5657</v>
      </c>
      <c r="B170" s="822" t="s">
        <v>5658</v>
      </c>
      <c r="C170" s="822" t="s">
        <v>4734</v>
      </c>
      <c r="D170" s="822" t="s">
        <v>5880</v>
      </c>
      <c r="E170" s="822" t="s">
        <v>5881</v>
      </c>
      <c r="F170" s="831"/>
      <c r="G170" s="831"/>
      <c r="H170" s="831"/>
      <c r="I170" s="831"/>
      <c r="J170" s="831">
        <v>2</v>
      </c>
      <c r="K170" s="831">
        <v>714</v>
      </c>
      <c r="L170" s="831">
        <v>1</v>
      </c>
      <c r="M170" s="831">
        <v>357</v>
      </c>
      <c r="N170" s="831"/>
      <c r="O170" s="831"/>
      <c r="P170" s="827"/>
      <c r="Q170" s="832"/>
    </row>
    <row r="171" spans="1:17" ht="14.45" customHeight="1" x14ac:dyDescent="0.2">
      <c r="A171" s="821" t="s">
        <v>5657</v>
      </c>
      <c r="B171" s="822" t="s">
        <v>5658</v>
      </c>
      <c r="C171" s="822" t="s">
        <v>4734</v>
      </c>
      <c r="D171" s="822" t="s">
        <v>5882</v>
      </c>
      <c r="E171" s="822" t="s">
        <v>5883</v>
      </c>
      <c r="F171" s="831"/>
      <c r="G171" s="831"/>
      <c r="H171" s="831"/>
      <c r="I171" s="831"/>
      <c r="J171" s="831">
        <v>1</v>
      </c>
      <c r="K171" s="831">
        <v>1775</v>
      </c>
      <c r="L171" s="831">
        <v>1</v>
      </c>
      <c r="M171" s="831">
        <v>1775</v>
      </c>
      <c r="N171" s="831">
        <v>1</v>
      </c>
      <c r="O171" s="831">
        <v>1779</v>
      </c>
      <c r="P171" s="827">
        <v>1.0022535211267605</v>
      </c>
      <c r="Q171" s="832">
        <v>1779</v>
      </c>
    </row>
    <row r="172" spans="1:17" ht="14.45" customHeight="1" x14ac:dyDescent="0.2">
      <c r="A172" s="821" t="s">
        <v>5657</v>
      </c>
      <c r="B172" s="822" t="s">
        <v>5658</v>
      </c>
      <c r="C172" s="822" t="s">
        <v>4734</v>
      </c>
      <c r="D172" s="822" t="s">
        <v>5884</v>
      </c>
      <c r="E172" s="822" t="s">
        <v>5885</v>
      </c>
      <c r="F172" s="831"/>
      <c r="G172" s="831"/>
      <c r="H172" s="831"/>
      <c r="I172" s="831"/>
      <c r="J172" s="831">
        <v>1</v>
      </c>
      <c r="K172" s="831">
        <v>86</v>
      </c>
      <c r="L172" s="831">
        <v>1</v>
      </c>
      <c r="M172" s="831">
        <v>86</v>
      </c>
      <c r="N172" s="831"/>
      <c r="O172" s="831"/>
      <c r="P172" s="827"/>
      <c r="Q172" s="832"/>
    </row>
    <row r="173" spans="1:17" ht="14.45" customHeight="1" x14ac:dyDescent="0.2">
      <c r="A173" s="821" t="s">
        <v>5657</v>
      </c>
      <c r="B173" s="822" t="s">
        <v>5658</v>
      </c>
      <c r="C173" s="822" t="s">
        <v>4734</v>
      </c>
      <c r="D173" s="822" t="s">
        <v>5886</v>
      </c>
      <c r="E173" s="822" t="s">
        <v>5887</v>
      </c>
      <c r="F173" s="831"/>
      <c r="G173" s="831"/>
      <c r="H173" s="831"/>
      <c r="I173" s="831"/>
      <c r="J173" s="831">
        <v>2</v>
      </c>
      <c r="K173" s="831">
        <v>816</v>
      </c>
      <c r="L173" s="831">
        <v>1</v>
      </c>
      <c r="M173" s="831">
        <v>408</v>
      </c>
      <c r="N173" s="831">
        <v>2</v>
      </c>
      <c r="O173" s="831">
        <v>818</v>
      </c>
      <c r="P173" s="827">
        <v>1.0024509803921569</v>
      </c>
      <c r="Q173" s="832">
        <v>409</v>
      </c>
    </row>
    <row r="174" spans="1:17" ht="14.45" customHeight="1" x14ac:dyDescent="0.2">
      <c r="A174" s="821" t="s">
        <v>5657</v>
      </c>
      <c r="B174" s="822" t="s">
        <v>5658</v>
      </c>
      <c r="C174" s="822" t="s">
        <v>4734</v>
      </c>
      <c r="D174" s="822" t="s">
        <v>5888</v>
      </c>
      <c r="E174" s="822" t="s">
        <v>5889</v>
      </c>
      <c r="F174" s="831">
        <v>2</v>
      </c>
      <c r="G174" s="831">
        <v>380</v>
      </c>
      <c r="H174" s="831"/>
      <c r="I174" s="831">
        <v>190</v>
      </c>
      <c r="J174" s="831"/>
      <c r="K174" s="831"/>
      <c r="L174" s="831"/>
      <c r="M174" s="831"/>
      <c r="N174" s="831">
        <v>1</v>
      </c>
      <c r="O174" s="831">
        <v>190</v>
      </c>
      <c r="P174" s="827"/>
      <c r="Q174" s="832">
        <v>190</v>
      </c>
    </row>
    <row r="175" spans="1:17" ht="14.45" customHeight="1" x14ac:dyDescent="0.2">
      <c r="A175" s="821" t="s">
        <v>5657</v>
      </c>
      <c r="B175" s="822" t="s">
        <v>5658</v>
      </c>
      <c r="C175" s="822" t="s">
        <v>4734</v>
      </c>
      <c r="D175" s="822" t="s">
        <v>5890</v>
      </c>
      <c r="E175" s="822" t="s">
        <v>5891</v>
      </c>
      <c r="F175" s="831"/>
      <c r="G175" s="831"/>
      <c r="H175" s="831"/>
      <c r="I175" s="831"/>
      <c r="J175" s="831">
        <v>2</v>
      </c>
      <c r="K175" s="831">
        <v>548</v>
      </c>
      <c r="L175" s="831">
        <v>1</v>
      </c>
      <c r="M175" s="831">
        <v>274</v>
      </c>
      <c r="N175" s="831"/>
      <c r="O175" s="831"/>
      <c r="P175" s="827"/>
      <c r="Q175" s="832"/>
    </row>
    <row r="176" spans="1:17" ht="14.45" customHeight="1" x14ac:dyDescent="0.2">
      <c r="A176" s="821" t="s">
        <v>5657</v>
      </c>
      <c r="B176" s="822" t="s">
        <v>5658</v>
      </c>
      <c r="C176" s="822" t="s">
        <v>4734</v>
      </c>
      <c r="D176" s="822" t="s">
        <v>5892</v>
      </c>
      <c r="E176" s="822" t="s">
        <v>5893</v>
      </c>
      <c r="F176" s="831">
        <v>5</v>
      </c>
      <c r="G176" s="831">
        <v>665</v>
      </c>
      <c r="H176" s="831">
        <v>5</v>
      </c>
      <c r="I176" s="831">
        <v>133</v>
      </c>
      <c r="J176" s="831">
        <v>1</v>
      </c>
      <c r="K176" s="831">
        <v>133</v>
      </c>
      <c r="L176" s="831">
        <v>1</v>
      </c>
      <c r="M176" s="831">
        <v>133</v>
      </c>
      <c r="N176" s="831"/>
      <c r="O176" s="831"/>
      <c r="P176" s="827"/>
      <c r="Q176" s="832"/>
    </row>
    <row r="177" spans="1:17" ht="14.45" customHeight="1" x14ac:dyDescent="0.2">
      <c r="A177" s="821" t="s">
        <v>5657</v>
      </c>
      <c r="B177" s="822" t="s">
        <v>5658</v>
      </c>
      <c r="C177" s="822" t="s">
        <v>4734</v>
      </c>
      <c r="D177" s="822" t="s">
        <v>5894</v>
      </c>
      <c r="E177" s="822" t="s">
        <v>5895</v>
      </c>
      <c r="F177" s="831">
        <v>930</v>
      </c>
      <c r="G177" s="831">
        <v>34410</v>
      </c>
      <c r="H177" s="831">
        <v>1.453125</v>
      </c>
      <c r="I177" s="831">
        <v>37</v>
      </c>
      <c r="J177" s="831">
        <v>640</v>
      </c>
      <c r="K177" s="831">
        <v>23680</v>
      </c>
      <c r="L177" s="831">
        <v>1</v>
      </c>
      <c r="M177" s="831">
        <v>37</v>
      </c>
      <c r="N177" s="831">
        <v>484</v>
      </c>
      <c r="O177" s="831">
        <v>17908</v>
      </c>
      <c r="P177" s="827">
        <v>0.75624999999999998</v>
      </c>
      <c r="Q177" s="832">
        <v>37</v>
      </c>
    </row>
    <row r="178" spans="1:17" ht="14.45" customHeight="1" x14ac:dyDescent="0.2">
      <c r="A178" s="821" t="s">
        <v>5657</v>
      </c>
      <c r="B178" s="822" t="s">
        <v>5658</v>
      </c>
      <c r="C178" s="822" t="s">
        <v>4734</v>
      </c>
      <c r="D178" s="822" t="s">
        <v>5896</v>
      </c>
      <c r="E178" s="822" t="s">
        <v>5897</v>
      </c>
      <c r="F178" s="831">
        <v>3</v>
      </c>
      <c r="G178" s="831">
        <v>513</v>
      </c>
      <c r="H178" s="831"/>
      <c r="I178" s="831">
        <v>171</v>
      </c>
      <c r="J178" s="831"/>
      <c r="K178" s="831"/>
      <c r="L178" s="831"/>
      <c r="M178" s="831"/>
      <c r="N178" s="831">
        <v>1</v>
      </c>
      <c r="O178" s="831">
        <v>171</v>
      </c>
      <c r="P178" s="827"/>
      <c r="Q178" s="832">
        <v>171</v>
      </c>
    </row>
    <row r="179" spans="1:17" ht="14.45" customHeight="1" x14ac:dyDescent="0.2">
      <c r="A179" s="821" t="s">
        <v>5657</v>
      </c>
      <c r="B179" s="822" t="s">
        <v>5658</v>
      </c>
      <c r="C179" s="822" t="s">
        <v>4734</v>
      </c>
      <c r="D179" s="822" t="s">
        <v>5898</v>
      </c>
      <c r="E179" s="822" t="s">
        <v>5899</v>
      </c>
      <c r="F179" s="831"/>
      <c r="G179" s="831"/>
      <c r="H179" s="831"/>
      <c r="I179" s="831"/>
      <c r="J179" s="831"/>
      <c r="K179" s="831"/>
      <c r="L179" s="831"/>
      <c r="M179" s="831"/>
      <c r="N179" s="831">
        <v>1</v>
      </c>
      <c r="O179" s="831">
        <v>234</v>
      </c>
      <c r="P179" s="827"/>
      <c r="Q179" s="832">
        <v>234</v>
      </c>
    </row>
    <row r="180" spans="1:17" ht="14.45" customHeight="1" x14ac:dyDescent="0.2">
      <c r="A180" s="821" t="s">
        <v>5657</v>
      </c>
      <c r="B180" s="822" t="s">
        <v>5658</v>
      </c>
      <c r="C180" s="822" t="s">
        <v>4734</v>
      </c>
      <c r="D180" s="822" t="s">
        <v>5900</v>
      </c>
      <c r="E180" s="822" t="s">
        <v>5901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840</v>
      </c>
      <c r="P180" s="827"/>
      <c r="Q180" s="832">
        <v>840</v>
      </c>
    </row>
    <row r="181" spans="1:17" ht="14.45" customHeight="1" x14ac:dyDescent="0.2">
      <c r="A181" s="821" t="s">
        <v>5657</v>
      </c>
      <c r="B181" s="822" t="s">
        <v>5658</v>
      </c>
      <c r="C181" s="822" t="s">
        <v>4734</v>
      </c>
      <c r="D181" s="822" t="s">
        <v>5902</v>
      </c>
      <c r="E181" s="822" t="s">
        <v>5903</v>
      </c>
      <c r="F181" s="831">
        <v>7</v>
      </c>
      <c r="G181" s="831">
        <v>651</v>
      </c>
      <c r="H181" s="831">
        <v>0.26636661211129298</v>
      </c>
      <c r="I181" s="831">
        <v>93</v>
      </c>
      <c r="J181" s="831">
        <v>26</v>
      </c>
      <c r="K181" s="831">
        <v>2444</v>
      </c>
      <c r="L181" s="831">
        <v>1</v>
      </c>
      <c r="M181" s="831">
        <v>94</v>
      </c>
      <c r="N181" s="831">
        <v>27</v>
      </c>
      <c r="O181" s="831">
        <v>2538</v>
      </c>
      <c r="P181" s="827">
        <v>1.0384615384615385</v>
      </c>
      <c r="Q181" s="832">
        <v>94</v>
      </c>
    </row>
    <row r="182" spans="1:17" ht="14.45" customHeight="1" x14ac:dyDescent="0.2">
      <c r="A182" s="821" t="s">
        <v>5657</v>
      </c>
      <c r="B182" s="822" t="s">
        <v>5658</v>
      </c>
      <c r="C182" s="822" t="s">
        <v>4734</v>
      </c>
      <c r="D182" s="822" t="s">
        <v>5904</v>
      </c>
      <c r="E182" s="822" t="s">
        <v>5905</v>
      </c>
      <c r="F182" s="831"/>
      <c r="G182" s="831"/>
      <c r="H182" s="831"/>
      <c r="I182" s="831"/>
      <c r="J182" s="831">
        <v>1</v>
      </c>
      <c r="K182" s="831">
        <v>396</v>
      </c>
      <c r="L182" s="831">
        <v>1</v>
      </c>
      <c r="M182" s="831">
        <v>396</v>
      </c>
      <c r="N182" s="831"/>
      <c r="O182" s="831"/>
      <c r="P182" s="827"/>
      <c r="Q182" s="832"/>
    </row>
    <row r="183" spans="1:17" ht="14.45" customHeight="1" x14ac:dyDescent="0.2">
      <c r="A183" s="821" t="s">
        <v>5657</v>
      </c>
      <c r="B183" s="822" t="s">
        <v>5658</v>
      </c>
      <c r="C183" s="822" t="s">
        <v>4734</v>
      </c>
      <c r="D183" s="822" t="s">
        <v>5906</v>
      </c>
      <c r="E183" s="822" t="s">
        <v>5907</v>
      </c>
      <c r="F183" s="831"/>
      <c r="G183" s="831"/>
      <c r="H183" s="831"/>
      <c r="I183" s="831"/>
      <c r="J183" s="831">
        <v>1</v>
      </c>
      <c r="K183" s="831">
        <v>103</v>
      </c>
      <c r="L183" s="831">
        <v>1</v>
      </c>
      <c r="M183" s="831">
        <v>103</v>
      </c>
      <c r="N183" s="831">
        <v>3</v>
      </c>
      <c r="O183" s="831">
        <v>309</v>
      </c>
      <c r="P183" s="827">
        <v>3</v>
      </c>
      <c r="Q183" s="832">
        <v>103</v>
      </c>
    </row>
    <row r="184" spans="1:17" ht="14.45" customHeight="1" x14ac:dyDescent="0.2">
      <c r="A184" s="821" t="s">
        <v>5657</v>
      </c>
      <c r="B184" s="822" t="s">
        <v>5658</v>
      </c>
      <c r="C184" s="822" t="s">
        <v>4734</v>
      </c>
      <c r="D184" s="822" t="s">
        <v>5908</v>
      </c>
      <c r="E184" s="822" t="s">
        <v>5909</v>
      </c>
      <c r="F184" s="831"/>
      <c r="G184" s="831"/>
      <c r="H184" s="831"/>
      <c r="I184" s="831"/>
      <c r="J184" s="831"/>
      <c r="K184" s="831"/>
      <c r="L184" s="831"/>
      <c r="M184" s="831"/>
      <c r="N184" s="831">
        <v>1</v>
      </c>
      <c r="O184" s="831">
        <v>534</v>
      </c>
      <c r="P184" s="827"/>
      <c r="Q184" s="832">
        <v>534</v>
      </c>
    </row>
    <row r="185" spans="1:17" ht="14.45" customHeight="1" x14ac:dyDescent="0.2">
      <c r="A185" s="821" t="s">
        <v>5657</v>
      </c>
      <c r="B185" s="822" t="s">
        <v>5910</v>
      </c>
      <c r="C185" s="822" t="s">
        <v>4734</v>
      </c>
      <c r="D185" s="822" t="s">
        <v>5911</v>
      </c>
      <c r="E185" s="822" t="s">
        <v>5912</v>
      </c>
      <c r="F185" s="831">
        <v>5</v>
      </c>
      <c r="G185" s="831">
        <v>5190</v>
      </c>
      <c r="H185" s="831">
        <v>0.99903753609239654</v>
      </c>
      <c r="I185" s="831">
        <v>1038</v>
      </c>
      <c r="J185" s="831">
        <v>5</v>
      </c>
      <c r="K185" s="831">
        <v>5195</v>
      </c>
      <c r="L185" s="831">
        <v>1</v>
      </c>
      <c r="M185" s="831">
        <v>1039</v>
      </c>
      <c r="N185" s="831">
        <v>2</v>
      </c>
      <c r="O185" s="831">
        <v>2080</v>
      </c>
      <c r="P185" s="827">
        <v>0.40038498556304136</v>
      </c>
      <c r="Q185" s="832">
        <v>1040</v>
      </c>
    </row>
    <row r="186" spans="1:17" ht="14.45" customHeight="1" x14ac:dyDescent="0.2">
      <c r="A186" s="821" t="s">
        <v>5657</v>
      </c>
      <c r="B186" s="822" t="s">
        <v>5910</v>
      </c>
      <c r="C186" s="822" t="s">
        <v>4734</v>
      </c>
      <c r="D186" s="822" t="s">
        <v>5913</v>
      </c>
      <c r="E186" s="822" t="s">
        <v>5914</v>
      </c>
      <c r="F186" s="831"/>
      <c r="G186" s="831"/>
      <c r="H186" s="831"/>
      <c r="I186" s="831"/>
      <c r="J186" s="831"/>
      <c r="K186" s="831"/>
      <c r="L186" s="831"/>
      <c r="M186" s="831"/>
      <c r="N186" s="831">
        <v>2</v>
      </c>
      <c r="O186" s="831">
        <v>1486</v>
      </c>
      <c r="P186" s="827"/>
      <c r="Q186" s="832">
        <v>743</v>
      </c>
    </row>
    <row r="187" spans="1:17" ht="14.45" customHeight="1" x14ac:dyDescent="0.2">
      <c r="A187" s="821" t="s">
        <v>5915</v>
      </c>
      <c r="B187" s="822" t="s">
        <v>5544</v>
      </c>
      <c r="C187" s="822" t="s">
        <v>4739</v>
      </c>
      <c r="D187" s="822" t="s">
        <v>5916</v>
      </c>
      <c r="E187" s="822" t="s">
        <v>5917</v>
      </c>
      <c r="F187" s="831">
        <v>1.34</v>
      </c>
      <c r="G187" s="831">
        <v>3471.3</v>
      </c>
      <c r="H187" s="831"/>
      <c r="I187" s="831">
        <v>2590.5223880597014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5915</v>
      </c>
      <c r="B188" s="822" t="s">
        <v>5544</v>
      </c>
      <c r="C188" s="822" t="s">
        <v>4739</v>
      </c>
      <c r="D188" s="822" t="s">
        <v>5918</v>
      </c>
      <c r="E188" s="822" t="s">
        <v>5917</v>
      </c>
      <c r="F188" s="831">
        <v>1.4</v>
      </c>
      <c r="G188" s="831">
        <v>9066.83</v>
      </c>
      <c r="H188" s="831"/>
      <c r="I188" s="831">
        <v>6476.3071428571429</v>
      </c>
      <c r="J188" s="831"/>
      <c r="K188" s="831"/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5915</v>
      </c>
      <c r="B189" s="822" t="s">
        <v>5544</v>
      </c>
      <c r="C189" s="822" t="s">
        <v>4739</v>
      </c>
      <c r="D189" s="822" t="s">
        <v>5919</v>
      </c>
      <c r="E189" s="822" t="s">
        <v>5920</v>
      </c>
      <c r="F189" s="831">
        <v>0.18</v>
      </c>
      <c r="G189" s="831">
        <v>1722.89</v>
      </c>
      <c r="H189" s="831">
        <v>0.56262776678357529</v>
      </c>
      <c r="I189" s="831">
        <v>9571.6111111111113</v>
      </c>
      <c r="J189" s="831">
        <v>0.35000000000000003</v>
      </c>
      <c r="K189" s="831">
        <v>3062.2200000000003</v>
      </c>
      <c r="L189" s="831">
        <v>1</v>
      </c>
      <c r="M189" s="831">
        <v>8749.2000000000007</v>
      </c>
      <c r="N189" s="831">
        <v>7.0000000000000007E-2</v>
      </c>
      <c r="O189" s="831">
        <v>612.44000000000005</v>
      </c>
      <c r="P189" s="827">
        <v>0.19999869375812318</v>
      </c>
      <c r="Q189" s="832">
        <v>8749.1428571428569</v>
      </c>
    </row>
    <row r="190" spans="1:17" ht="14.45" customHeight="1" x14ac:dyDescent="0.2">
      <c r="A190" s="821" t="s">
        <v>5915</v>
      </c>
      <c r="B190" s="822" t="s">
        <v>5544</v>
      </c>
      <c r="C190" s="822" t="s">
        <v>4739</v>
      </c>
      <c r="D190" s="822" t="s">
        <v>5921</v>
      </c>
      <c r="E190" s="822" t="s">
        <v>5922</v>
      </c>
      <c r="F190" s="831">
        <v>1</v>
      </c>
      <c r="G190" s="831">
        <v>843.46</v>
      </c>
      <c r="H190" s="831"/>
      <c r="I190" s="831">
        <v>843.46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5915</v>
      </c>
      <c r="B191" s="822" t="s">
        <v>5544</v>
      </c>
      <c r="C191" s="822" t="s">
        <v>4739</v>
      </c>
      <c r="D191" s="822" t="s">
        <v>5562</v>
      </c>
      <c r="E191" s="822" t="s">
        <v>5563</v>
      </c>
      <c r="F191" s="831">
        <v>2.2999999999999998</v>
      </c>
      <c r="G191" s="831">
        <v>2380.33</v>
      </c>
      <c r="H191" s="831"/>
      <c r="I191" s="831">
        <v>1034.9260869565219</v>
      </c>
      <c r="J191" s="831"/>
      <c r="K191" s="831"/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5915</v>
      </c>
      <c r="B192" s="822" t="s">
        <v>5544</v>
      </c>
      <c r="C192" s="822" t="s">
        <v>4739</v>
      </c>
      <c r="D192" s="822" t="s">
        <v>5923</v>
      </c>
      <c r="E192" s="822" t="s">
        <v>5924</v>
      </c>
      <c r="F192" s="831"/>
      <c r="G192" s="831"/>
      <c r="H192" s="831"/>
      <c r="I192" s="831"/>
      <c r="J192" s="831">
        <v>0.15</v>
      </c>
      <c r="K192" s="831">
        <v>70.400000000000006</v>
      </c>
      <c r="L192" s="831">
        <v>1</v>
      </c>
      <c r="M192" s="831">
        <v>469.33333333333337</v>
      </c>
      <c r="N192" s="831">
        <v>0.22999999999999998</v>
      </c>
      <c r="O192" s="831">
        <v>117.26</v>
      </c>
      <c r="P192" s="827">
        <v>1.6656249999999999</v>
      </c>
      <c r="Q192" s="832">
        <v>509.82608695652181</v>
      </c>
    </row>
    <row r="193" spans="1:17" ht="14.45" customHeight="1" x14ac:dyDescent="0.2">
      <c r="A193" s="821" t="s">
        <v>5915</v>
      </c>
      <c r="B193" s="822" t="s">
        <v>5544</v>
      </c>
      <c r="C193" s="822" t="s">
        <v>4739</v>
      </c>
      <c r="D193" s="822" t="s">
        <v>5925</v>
      </c>
      <c r="E193" s="822" t="s">
        <v>5926</v>
      </c>
      <c r="F193" s="831">
        <v>0.2</v>
      </c>
      <c r="G193" s="831">
        <v>153.01</v>
      </c>
      <c r="H193" s="831">
        <v>2.1286867000556482</v>
      </c>
      <c r="I193" s="831">
        <v>765.05</v>
      </c>
      <c r="J193" s="831">
        <v>0.1</v>
      </c>
      <c r="K193" s="831">
        <v>71.88</v>
      </c>
      <c r="L193" s="831">
        <v>1</v>
      </c>
      <c r="M193" s="831">
        <v>718.8</v>
      </c>
      <c r="N193" s="831">
        <v>0.1</v>
      </c>
      <c r="O193" s="831">
        <v>71.819999999999993</v>
      </c>
      <c r="P193" s="827">
        <v>0.9991652754590985</v>
      </c>
      <c r="Q193" s="832">
        <v>718.19999999999993</v>
      </c>
    </row>
    <row r="194" spans="1:17" ht="14.45" customHeight="1" x14ac:dyDescent="0.2">
      <c r="A194" s="821" t="s">
        <v>5915</v>
      </c>
      <c r="B194" s="822" t="s">
        <v>5544</v>
      </c>
      <c r="C194" s="822" t="s">
        <v>4739</v>
      </c>
      <c r="D194" s="822" t="s">
        <v>5927</v>
      </c>
      <c r="E194" s="822" t="s">
        <v>5563</v>
      </c>
      <c r="F194" s="831">
        <v>0.08</v>
      </c>
      <c r="G194" s="831">
        <v>2692.17</v>
      </c>
      <c r="H194" s="831"/>
      <c r="I194" s="831">
        <v>33652.125</v>
      </c>
      <c r="J194" s="831"/>
      <c r="K194" s="831"/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5915</v>
      </c>
      <c r="B195" s="822" t="s">
        <v>5544</v>
      </c>
      <c r="C195" s="822" t="s">
        <v>4739</v>
      </c>
      <c r="D195" s="822" t="s">
        <v>5928</v>
      </c>
      <c r="E195" s="822" t="s">
        <v>5563</v>
      </c>
      <c r="F195" s="831"/>
      <c r="G195" s="831"/>
      <c r="H195" s="831"/>
      <c r="I195" s="831"/>
      <c r="J195" s="831">
        <v>2.0999999999999996</v>
      </c>
      <c r="K195" s="831">
        <v>1376.5800000000002</v>
      </c>
      <c r="L195" s="831">
        <v>1</v>
      </c>
      <c r="M195" s="831">
        <v>655.51428571428585</v>
      </c>
      <c r="N195" s="831">
        <v>0.35</v>
      </c>
      <c r="O195" s="831">
        <v>229.43</v>
      </c>
      <c r="P195" s="827">
        <v>0.16666666666666666</v>
      </c>
      <c r="Q195" s="832">
        <v>655.51428571428573</v>
      </c>
    </row>
    <row r="196" spans="1:17" ht="14.45" customHeight="1" x14ac:dyDescent="0.2">
      <c r="A196" s="821" t="s">
        <v>5915</v>
      </c>
      <c r="B196" s="822" t="s">
        <v>5544</v>
      </c>
      <c r="C196" s="822" t="s">
        <v>4739</v>
      </c>
      <c r="D196" s="822" t="s">
        <v>5928</v>
      </c>
      <c r="E196" s="822" t="s">
        <v>5929</v>
      </c>
      <c r="F196" s="831"/>
      <c r="G196" s="831"/>
      <c r="H196" s="831"/>
      <c r="I196" s="831"/>
      <c r="J196" s="831">
        <v>0.35</v>
      </c>
      <c r="K196" s="831">
        <v>229.43</v>
      </c>
      <c r="L196" s="831">
        <v>1</v>
      </c>
      <c r="M196" s="831">
        <v>655.51428571428573</v>
      </c>
      <c r="N196" s="831"/>
      <c r="O196" s="831"/>
      <c r="P196" s="827"/>
      <c r="Q196" s="832"/>
    </row>
    <row r="197" spans="1:17" ht="14.45" customHeight="1" x14ac:dyDescent="0.2">
      <c r="A197" s="821" t="s">
        <v>5915</v>
      </c>
      <c r="B197" s="822" t="s">
        <v>5544</v>
      </c>
      <c r="C197" s="822" t="s">
        <v>4739</v>
      </c>
      <c r="D197" s="822" t="s">
        <v>5930</v>
      </c>
      <c r="E197" s="822" t="s">
        <v>5563</v>
      </c>
      <c r="F197" s="831"/>
      <c r="G197" s="831"/>
      <c r="H197" s="831"/>
      <c r="I197" s="831"/>
      <c r="J197" s="831">
        <v>0.04</v>
      </c>
      <c r="K197" s="831">
        <v>472.02</v>
      </c>
      <c r="L197" s="831">
        <v>1</v>
      </c>
      <c r="M197" s="831">
        <v>11800.5</v>
      </c>
      <c r="N197" s="831">
        <v>0.2</v>
      </c>
      <c r="O197" s="831">
        <v>2569.8700000000003</v>
      </c>
      <c r="P197" s="827">
        <v>5.4444091352061363</v>
      </c>
      <c r="Q197" s="832">
        <v>12849.35</v>
      </c>
    </row>
    <row r="198" spans="1:17" ht="14.45" customHeight="1" x14ac:dyDescent="0.2">
      <c r="A198" s="821" t="s">
        <v>5915</v>
      </c>
      <c r="B198" s="822" t="s">
        <v>5544</v>
      </c>
      <c r="C198" s="822" t="s">
        <v>4739</v>
      </c>
      <c r="D198" s="822" t="s">
        <v>5930</v>
      </c>
      <c r="E198" s="822" t="s">
        <v>5929</v>
      </c>
      <c r="F198" s="831">
        <v>0.02</v>
      </c>
      <c r="G198" s="831">
        <v>236.01</v>
      </c>
      <c r="H198" s="831"/>
      <c r="I198" s="831">
        <v>11800.5</v>
      </c>
      <c r="J198" s="831"/>
      <c r="K198" s="831"/>
      <c r="L198" s="831"/>
      <c r="M198" s="831"/>
      <c r="N198" s="831">
        <v>0.02</v>
      </c>
      <c r="O198" s="831">
        <v>236.01</v>
      </c>
      <c r="P198" s="827"/>
      <c r="Q198" s="832">
        <v>11800.5</v>
      </c>
    </row>
    <row r="199" spans="1:17" ht="14.45" customHeight="1" x14ac:dyDescent="0.2">
      <c r="A199" s="821" t="s">
        <v>5915</v>
      </c>
      <c r="B199" s="822" t="s">
        <v>5544</v>
      </c>
      <c r="C199" s="822" t="s">
        <v>4739</v>
      </c>
      <c r="D199" s="822" t="s">
        <v>5931</v>
      </c>
      <c r="E199" s="822" t="s">
        <v>5917</v>
      </c>
      <c r="F199" s="831"/>
      <c r="G199" s="831"/>
      <c r="H199" s="831"/>
      <c r="I199" s="831"/>
      <c r="J199" s="831">
        <v>4</v>
      </c>
      <c r="K199" s="831">
        <v>5826.32</v>
      </c>
      <c r="L199" s="831">
        <v>1</v>
      </c>
      <c r="M199" s="831">
        <v>1456.58</v>
      </c>
      <c r="N199" s="831">
        <v>1</v>
      </c>
      <c r="O199" s="831">
        <v>1456.58</v>
      </c>
      <c r="P199" s="827">
        <v>0.25</v>
      </c>
      <c r="Q199" s="832">
        <v>1456.58</v>
      </c>
    </row>
    <row r="200" spans="1:17" ht="14.45" customHeight="1" x14ac:dyDescent="0.2">
      <c r="A200" s="821" t="s">
        <v>5915</v>
      </c>
      <c r="B200" s="822" t="s">
        <v>5544</v>
      </c>
      <c r="C200" s="822" t="s">
        <v>4739</v>
      </c>
      <c r="D200" s="822" t="s">
        <v>5932</v>
      </c>
      <c r="E200" s="822" t="s">
        <v>5917</v>
      </c>
      <c r="F200" s="831"/>
      <c r="G200" s="831"/>
      <c r="H200" s="831"/>
      <c r="I200" s="831"/>
      <c r="J200" s="831">
        <v>1.4</v>
      </c>
      <c r="K200" s="831">
        <v>6231.57</v>
      </c>
      <c r="L200" s="831">
        <v>1</v>
      </c>
      <c r="M200" s="831">
        <v>4451.1214285714286</v>
      </c>
      <c r="N200" s="831">
        <v>0.4</v>
      </c>
      <c r="O200" s="831">
        <v>1456.41</v>
      </c>
      <c r="P200" s="827">
        <v>0.23371477813777269</v>
      </c>
      <c r="Q200" s="832">
        <v>3641.0250000000001</v>
      </c>
    </row>
    <row r="201" spans="1:17" ht="14.45" customHeight="1" x14ac:dyDescent="0.2">
      <c r="A201" s="821" t="s">
        <v>5915</v>
      </c>
      <c r="B201" s="822" t="s">
        <v>5544</v>
      </c>
      <c r="C201" s="822" t="s">
        <v>4739</v>
      </c>
      <c r="D201" s="822" t="s">
        <v>5933</v>
      </c>
      <c r="E201" s="822" t="s">
        <v>5934</v>
      </c>
      <c r="F201" s="831"/>
      <c r="G201" s="831"/>
      <c r="H201" s="831"/>
      <c r="I201" s="831"/>
      <c r="J201" s="831">
        <v>0.1</v>
      </c>
      <c r="K201" s="831">
        <v>53.23</v>
      </c>
      <c r="L201" s="831">
        <v>1</v>
      </c>
      <c r="M201" s="831">
        <v>532.29999999999995</v>
      </c>
      <c r="N201" s="831">
        <v>0.30000000000000004</v>
      </c>
      <c r="O201" s="831">
        <v>159.69</v>
      </c>
      <c r="P201" s="827">
        <v>3</v>
      </c>
      <c r="Q201" s="832">
        <v>532.29999999999995</v>
      </c>
    </row>
    <row r="202" spans="1:17" ht="14.45" customHeight="1" x14ac:dyDescent="0.2">
      <c r="A202" s="821" t="s">
        <v>5915</v>
      </c>
      <c r="B202" s="822" t="s">
        <v>5544</v>
      </c>
      <c r="C202" s="822" t="s">
        <v>4739</v>
      </c>
      <c r="D202" s="822" t="s">
        <v>5935</v>
      </c>
      <c r="E202" s="822" t="s">
        <v>5563</v>
      </c>
      <c r="F202" s="831"/>
      <c r="G202" s="831"/>
      <c r="H202" s="831"/>
      <c r="I202" s="831"/>
      <c r="J202" s="831">
        <v>0.05</v>
      </c>
      <c r="K202" s="831">
        <v>163.80000000000001</v>
      </c>
      <c r="L202" s="831">
        <v>1</v>
      </c>
      <c r="M202" s="831">
        <v>3276</v>
      </c>
      <c r="N202" s="831"/>
      <c r="O202" s="831"/>
      <c r="P202" s="827"/>
      <c r="Q202" s="832"/>
    </row>
    <row r="203" spans="1:17" ht="14.45" customHeight="1" x14ac:dyDescent="0.2">
      <c r="A203" s="821" t="s">
        <v>5915</v>
      </c>
      <c r="B203" s="822" t="s">
        <v>5544</v>
      </c>
      <c r="C203" s="822" t="s">
        <v>4938</v>
      </c>
      <c r="D203" s="822" t="s">
        <v>5936</v>
      </c>
      <c r="E203" s="822" t="s">
        <v>5937</v>
      </c>
      <c r="F203" s="831">
        <v>1</v>
      </c>
      <c r="G203" s="831">
        <v>1952.7</v>
      </c>
      <c r="H203" s="831">
        <v>0.74483342614984405</v>
      </c>
      <c r="I203" s="831">
        <v>1952.7</v>
      </c>
      <c r="J203" s="831">
        <v>2</v>
      </c>
      <c r="K203" s="831">
        <v>2621.66</v>
      </c>
      <c r="L203" s="831">
        <v>1</v>
      </c>
      <c r="M203" s="831">
        <v>1310.83</v>
      </c>
      <c r="N203" s="831"/>
      <c r="O203" s="831"/>
      <c r="P203" s="827"/>
      <c r="Q203" s="832"/>
    </row>
    <row r="204" spans="1:17" ht="14.45" customHeight="1" x14ac:dyDescent="0.2">
      <c r="A204" s="821" t="s">
        <v>5915</v>
      </c>
      <c r="B204" s="822" t="s">
        <v>5544</v>
      </c>
      <c r="C204" s="822" t="s">
        <v>4938</v>
      </c>
      <c r="D204" s="822" t="s">
        <v>5938</v>
      </c>
      <c r="E204" s="822" t="s">
        <v>5939</v>
      </c>
      <c r="F204" s="831">
        <v>1</v>
      </c>
      <c r="G204" s="831">
        <v>2031.2</v>
      </c>
      <c r="H204" s="831">
        <v>1.0173804157275232</v>
      </c>
      <c r="I204" s="831">
        <v>2031.2</v>
      </c>
      <c r="J204" s="831">
        <v>2</v>
      </c>
      <c r="K204" s="831">
        <v>1996.5</v>
      </c>
      <c r="L204" s="831">
        <v>1</v>
      </c>
      <c r="M204" s="831">
        <v>998.25</v>
      </c>
      <c r="N204" s="831"/>
      <c r="O204" s="831"/>
      <c r="P204" s="827"/>
      <c r="Q204" s="832"/>
    </row>
    <row r="205" spans="1:17" ht="14.45" customHeight="1" x14ac:dyDescent="0.2">
      <c r="A205" s="821" t="s">
        <v>5915</v>
      </c>
      <c r="B205" s="822" t="s">
        <v>5544</v>
      </c>
      <c r="C205" s="822" t="s">
        <v>4938</v>
      </c>
      <c r="D205" s="822" t="s">
        <v>5940</v>
      </c>
      <c r="E205" s="822" t="s">
        <v>5941</v>
      </c>
      <c r="F205" s="831"/>
      <c r="G205" s="831"/>
      <c r="H205" s="831"/>
      <c r="I205" s="831"/>
      <c r="J205" s="831">
        <v>1</v>
      </c>
      <c r="K205" s="831">
        <v>2236.5</v>
      </c>
      <c r="L205" s="831">
        <v>1</v>
      </c>
      <c r="M205" s="831">
        <v>2236.5</v>
      </c>
      <c r="N205" s="831"/>
      <c r="O205" s="831"/>
      <c r="P205" s="827"/>
      <c r="Q205" s="832"/>
    </row>
    <row r="206" spans="1:17" ht="14.45" customHeight="1" x14ac:dyDescent="0.2">
      <c r="A206" s="821" t="s">
        <v>5915</v>
      </c>
      <c r="B206" s="822" t="s">
        <v>5544</v>
      </c>
      <c r="C206" s="822" t="s">
        <v>4938</v>
      </c>
      <c r="D206" s="822" t="s">
        <v>5942</v>
      </c>
      <c r="E206" s="822" t="s">
        <v>5943</v>
      </c>
      <c r="F206" s="831"/>
      <c r="G206" s="831"/>
      <c r="H206" s="831"/>
      <c r="I206" s="831"/>
      <c r="J206" s="831">
        <v>3</v>
      </c>
      <c r="K206" s="831">
        <v>2686.2</v>
      </c>
      <c r="L206" s="831">
        <v>1</v>
      </c>
      <c r="M206" s="831">
        <v>895.4</v>
      </c>
      <c r="N206" s="831"/>
      <c r="O206" s="831"/>
      <c r="P206" s="827"/>
      <c r="Q206" s="832"/>
    </row>
    <row r="207" spans="1:17" ht="14.45" customHeight="1" x14ac:dyDescent="0.2">
      <c r="A207" s="821" t="s">
        <v>5915</v>
      </c>
      <c r="B207" s="822" t="s">
        <v>5544</v>
      </c>
      <c r="C207" s="822" t="s">
        <v>4938</v>
      </c>
      <c r="D207" s="822" t="s">
        <v>5944</v>
      </c>
      <c r="E207" s="822" t="s">
        <v>5945</v>
      </c>
      <c r="F207" s="831">
        <v>2</v>
      </c>
      <c r="G207" s="831">
        <v>15300</v>
      </c>
      <c r="H207" s="831">
        <v>3.0931086348271903</v>
      </c>
      <c r="I207" s="831">
        <v>7650</v>
      </c>
      <c r="J207" s="831">
        <v>1</v>
      </c>
      <c r="K207" s="831">
        <v>4946.4799999999996</v>
      </c>
      <c r="L207" s="831">
        <v>1</v>
      </c>
      <c r="M207" s="831">
        <v>4946.4799999999996</v>
      </c>
      <c r="N207" s="831"/>
      <c r="O207" s="831"/>
      <c r="P207" s="827"/>
      <c r="Q207" s="832"/>
    </row>
    <row r="208" spans="1:17" ht="14.45" customHeight="1" x14ac:dyDescent="0.2">
      <c r="A208" s="821" t="s">
        <v>5915</v>
      </c>
      <c r="B208" s="822" t="s">
        <v>5544</v>
      </c>
      <c r="C208" s="822" t="s">
        <v>4938</v>
      </c>
      <c r="D208" s="822" t="s">
        <v>5946</v>
      </c>
      <c r="E208" s="822" t="s">
        <v>5947</v>
      </c>
      <c r="F208" s="831">
        <v>1</v>
      </c>
      <c r="G208" s="831">
        <v>11833.06</v>
      </c>
      <c r="H208" s="831">
        <v>2.0301231483991393</v>
      </c>
      <c r="I208" s="831">
        <v>11833.06</v>
      </c>
      <c r="J208" s="831">
        <v>2</v>
      </c>
      <c r="K208" s="831">
        <v>5828.74</v>
      </c>
      <c r="L208" s="831">
        <v>1</v>
      </c>
      <c r="M208" s="831">
        <v>2914.37</v>
      </c>
      <c r="N208" s="831"/>
      <c r="O208" s="831"/>
      <c r="P208" s="827"/>
      <c r="Q208" s="832"/>
    </row>
    <row r="209" spans="1:17" ht="14.45" customHeight="1" x14ac:dyDescent="0.2">
      <c r="A209" s="821" t="s">
        <v>5915</v>
      </c>
      <c r="B209" s="822" t="s">
        <v>5544</v>
      </c>
      <c r="C209" s="822" t="s">
        <v>4938</v>
      </c>
      <c r="D209" s="822" t="s">
        <v>5948</v>
      </c>
      <c r="E209" s="822" t="s">
        <v>5949</v>
      </c>
      <c r="F209" s="831">
        <v>1</v>
      </c>
      <c r="G209" s="831">
        <v>750.76</v>
      </c>
      <c r="H209" s="831">
        <v>1</v>
      </c>
      <c r="I209" s="831">
        <v>750.76</v>
      </c>
      <c r="J209" s="831">
        <v>1</v>
      </c>
      <c r="K209" s="831">
        <v>750.76</v>
      </c>
      <c r="L209" s="831">
        <v>1</v>
      </c>
      <c r="M209" s="831">
        <v>750.76</v>
      </c>
      <c r="N209" s="831"/>
      <c r="O209" s="831"/>
      <c r="P209" s="827"/>
      <c r="Q209" s="832"/>
    </row>
    <row r="210" spans="1:17" ht="14.45" customHeight="1" x14ac:dyDescent="0.2">
      <c r="A210" s="821" t="s">
        <v>5915</v>
      </c>
      <c r="B210" s="822" t="s">
        <v>5544</v>
      </c>
      <c r="C210" s="822" t="s">
        <v>4938</v>
      </c>
      <c r="D210" s="822" t="s">
        <v>5950</v>
      </c>
      <c r="E210" s="822" t="s">
        <v>5951</v>
      </c>
      <c r="F210" s="831">
        <v>1</v>
      </c>
      <c r="G210" s="831">
        <v>858.52</v>
      </c>
      <c r="H210" s="831"/>
      <c r="I210" s="831">
        <v>858.52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5915</v>
      </c>
      <c r="B211" s="822" t="s">
        <v>5544</v>
      </c>
      <c r="C211" s="822" t="s">
        <v>4938</v>
      </c>
      <c r="D211" s="822" t="s">
        <v>5952</v>
      </c>
      <c r="E211" s="822" t="s">
        <v>5953</v>
      </c>
      <c r="F211" s="831">
        <v>2</v>
      </c>
      <c r="G211" s="831">
        <v>2172.34</v>
      </c>
      <c r="H211" s="831">
        <v>1</v>
      </c>
      <c r="I211" s="831">
        <v>1086.17</v>
      </c>
      <c r="J211" s="831">
        <v>2</v>
      </c>
      <c r="K211" s="831">
        <v>2172.34</v>
      </c>
      <c r="L211" s="831">
        <v>1</v>
      </c>
      <c r="M211" s="831">
        <v>1086.17</v>
      </c>
      <c r="N211" s="831"/>
      <c r="O211" s="831"/>
      <c r="P211" s="827"/>
      <c r="Q211" s="832"/>
    </row>
    <row r="212" spans="1:17" ht="14.45" customHeight="1" x14ac:dyDescent="0.2">
      <c r="A212" s="821" t="s">
        <v>5915</v>
      </c>
      <c r="B212" s="822" t="s">
        <v>5544</v>
      </c>
      <c r="C212" s="822" t="s">
        <v>4938</v>
      </c>
      <c r="D212" s="822" t="s">
        <v>5954</v>
      </c>
      <c r="E212" s="822" t="s">
        <v>5955</v>
      </c>
      <c r="F212" s="831">
        <v>1</v>
      </c>
      <c r="G212" s="831">
        <v>359.1</v>
      </c>
      <c r="H212" s="831">
        <v>0.5</v>
      </c>
      <c r="I212" s="831">
        <v>359.1</v>
      </c>
      <c r="J212" s="831">
        <v>2</v>
      </c>
      <c r="K212" s="831">
        <v>718.2</v>
      </c>
      <c r="L212" s="831">
        <v>1</v>
      </c>
      <c r="M212" s="831">
        <v>359.1</v>
      </c>
      <c r="N212" s="831"/>
      <c r="O212" s="831"/>
      <c r="P212" s="827"/>
      <c r="Q212" s="832"/>
    </row>
    <row r="213" spans="1:17" ht="14.45" customHeight="1" x14ac:dyDescent="0.2">
      <c r="A213" s="821" t="s">
        <v>5915</v>
      </c>
      <c r="B213" s="822" t="s">
        <v>5544</v>
      </c>
      <c r="C213" s="822" t="s">
        <v>4938</v>
      </c>
      <c r="D213" s="822" t="s">
        <v>5956</v>
      </c>
      <c r="E213" s="822" t="s">
        <v>5957</v>
      </c>
      <c r="F213" s="831">
        <v>2</v>
      </c>
      <c r="G213" s="831">
        <v>12190.78</v>
      </c>
      <c r="H213" s="831">
        <v>1.7386463956415397</v>
      </c>
      <c r="I213" s="831">
        <v>6095.39</v>
      </c>
      <c r="J213" s="831">
        <v>2</v>
      </c>
      <c r="K213" s="831">
        <v>7011.65</v>
      </c>
      <c r="L213" s="831">
        <v>1</v>
      </c>
      <c r="M213" s="831">
        <v>3505.8249999999998</v>
      </c>
      <c r="N213" s="831"/>
      <c r="O213" s="831"/>
      <c r="P213" s="827"/>
      <c r="Q213" s="832"/>
    </row>
    <row r="214" spans="1:17" ht="14.45" customHeight="1" x14ac:dyDescent="0.2">
      <c r="A214" s="821" t="s">
        <v>5915</v>
      </c>
      <c r="B214" s="822" t="s">
        <v>5544</v>
      </c>
      <c r="C214" s="822" t="s">
        <v>4938</v>
      </c>
      <c r="D214" s="822" t="s">
        <v>5958</v>
      </c>
      <c r="E214" s="822" t="s">
        <v>5959</v>
      </c>
      <c r="F214" s="831">
        <v>1</v>
      </c>
      <c r="G214" s="831">
        <v>380.86</v>
      </c>
      <c r="H214" s="831"/>
      <c r="I214" s="831">
        <v>380.86</v>
      </c>
      <c r="J214" s="831"/>
      <c r="K214" s="831"/>
      <c r="L214" s="831"/>
      <c r="M214" s="831"/>
      <c r="N214" s="831"/>
      <c r="O214" s="831"/>
      <c r="P214" s="827"/>
      <c r="Q214" s="832"/>
    </row>
    <row r="215" spans="1:17" ht="14.45" customHeight="1" x14ac:dyDescent="0.2">
      <c r="A215" s="821" t="s">
        <v>5915</v>
      </c>
      <c r="B215" s="822" t="s">
        <v>5544</v>
      </c>
      <c r="C215" s="822" t="s">
        <v>4938</v>
      </c>
      <c r="D215" s="822" t="s">
        <v>5960</v>
      </c>
      <c r="E215" s="822" t="s">
        <v>5961</v>
      </c>
      <c r="F215" s="831"/>
      <c r="G215" s="831"/>
      <c r="H215" s="831"/>
      <c r="I215" s="831"/>
      <c r="J215" s="831">
        <v>1</v>
      </c>
      <c r="K215" s="831">
        <v>310</v>
      </c>
      <c r="L215" s="831">
        <v>1</v>
      </c>
      <c r="M215" s="831">
        <v>310</v>
      </c>
      <c r="N215" s="831"/>
      <c r="O215" s="831"/>
      <c r="P215" s="827"/>
      <c r="Q215" s="832"/>
    </row>
    <row r="216" spans="1:17" ht="14.45" customHeight="1" x14ac:dyDescent="0.2">
      <c r="A216" s="821" t="s">
        <v>5915</v>
      </c>
      <c r="B216" s="822" t="s">
        <v>5544</v>
      </c>
      <c r="C216" s="822" t="s">
        <v>4938</v>
      </c>
      <c r="D216" s="822" t="s">
        <v>5962</v>
      </c>
      <c r="E216" s="822" t="s">
        <v>5963</v>
      </c>
      <c r="F216" s="831"/>
      <c r="G216" s="831"/>
      <c r="H216" s="831"/>
      <c r="I216" s="831"/>
      <c r="J216" s="831">
        <v>1</v>
      </c>
      <c r="K216" s="831">
        <v>4066.69</v>
      </c>
      <c r="L216" s="831">
        <v>1</v>
      </c>
      <c r="M216" s="831">
        <v>4066.69</v>
      </c>
      <c r="N216" s="831"/>
      <c r="O216" s="831"/>
      <c r="P216" s="827"/>
      <c r="Q216" s="832"/>
    </row>
    <row r="217" spans="1:17" ht="14.45" customHeight="1" x14ac:dyDescent="0.2">
      <c r="A217" s="821" t="s">
        <v>5915</v>
      </c>
      <c r="B217" s="822" t="s">
        <v>5544</v>
      </c>
      <c r="C217" s="822" t="s">
        <v>4938</v>
      </c>
      <c r="D217" s="822" t="s">
        <v>5964</v>
      </c>
      <c r="E217" s="822" t="s">
        <v>5965</v>
      </c>
      <c r="F217" s="831"/>
      <c r="G217" s="831"/>
      <c r="H217" s="831"/>
      <c r="I217" s="831"/>
      <c r="J217" s="831">
        <v>1</v>
      </c>
      <c r="K217" s="831">
        <v>2964.5</v>
      </c>
      <c r="L217" s="831">
        <v>1</v>
      </c>
      <c r="M217" s="831">
        <v>2964.5</v>
      </c>
      <c r="N217" s="831"/>
      <c r="O217" s="831"/>
      <c r="P217" s="827"/>
      <c r="Q217" s="832"/>
    </row>
    <row r="218" spans="1:17" ht="14.45" customHeight="1" x14ac:dyDescent="0.2">
      <c r="A218" s="821" t="s">
        <v>5915</v>
      </c>
      <c r="B218" s="822" t="s">
        <v>5544</v>
      </c>
      <c r="C218" s="822" t="s">
        <v>4938</v>
      </c>
      <c r="D218" s="822" t="s">
        <v>5966</v>
      </c>
      <c r="E218" s="822" t="s">
        <v>5967</v>
      </c>
      <c r="F218" s="831"/>
      <c r="G218" s="831"/>
      <c r="H218" s="831"/>
      <c r="I218" s="831"/>
      <c r="J218" s="831">
        <v>1</v>
      </c>
      <c r="K218" s="831">
        <v>6632.73</v>
      </c>
      <c r="L218" s="831">
        <v>1</v>
      </c>
      <c r="M218" s="831">
        <v>6632.73</v>
      </c>
      <c r="N218" s="831"/>
      <c r="O218" s="831"/>
      <c r="P218" s="827"/>
      <c r="Q218" s="832"/>
    </row>
    <row r="219" spans="1:17" ht="14.45" customHeight="1" x14ac:dyDescent="0.2">
      <c r="A219" s="821" t="s">
        <v>5915</v>
      </c>
      <c r="B219" s="822" t="s">
        <v>5544</v>
      </c>
      <c r="C219" s="822" t="s">
        <v>4734</v>
      </c>
      <c r="D219" s="822" t="s">
        <v>5968</v>
      </c>
      <c r="E219" s="822" t="s">
        <v>5969</v>
      </c>
      <c r="F219" s="831">
        <v>1</v>
      </c>
      <c r="G219" s="831">
        <v>214</v>
      </c>
      <c r="H219" s="831">
        <v>0.99534883720930234</v>
      </c>
      <c r="I219" s="831">
        <v>214</v>
      </c>
      <c r="J219" s="831">
        <v>1</v>
      </c>
      <c r="K219" s="831">
        <v>215</v>
      </c>
      <c r="L219" s="831">
        <v>1</v>
      </c>
      <c r="M219" s="831">
        <v>215</v>
      </c>
      <c r="N219" s="831">
        <v>1</v>
      </c>
      <c r="O219" s="831">
        <v>216</v>
      </c>
      <c r="P219" s="827">
        <v>1.0046511627906978</v>
      </c>
      <c r="Q219" s="832">
        <v>216</v>
      </c>
    </row>
    <row r="220" spans="1:17" ht="14.45" customHeight="1" x14ac:dyDescent="0.2">
      <c r="A220" s="821" t="s">
        <v>5915</v>
      </c>
      <c r="B220" s="822" t="s">
        <v>5544</v>
      </c>
      <c r="C220" s="822" t="s">
        <v>4734</v>
      </c>
      <c r="D220" s="822" t="s">
        <v>5970</v>
      </c>
      <c r="E220" s="822" t="s">
        <v>5971</v>
      </c>
      <c r="F220" s="831">
        <v>4</v>
      </c>
      <c r="G220" s="831">
        <v>620</v>
      </c>
      <c r="H220" s="831">
        <v>1.3247863247863247</v>
      </c>
      <c r="I220" s="831">
        <v>155</v>
      </c>
      <c r="J220" s="831">
        <v>3</v>
      </c>
      <c r="K220" s="831">
        <v>468</v>
      </c>
      <c r="L220" s="831">
        <v>1</v>
      </c>
      <c r="M220" s="831">
        <v>156</v>
      </c>
      <c r="N220" s="831">
        <v>1</v>
      </c>
      <c r="O220" s="831">
        <v>157</v>
      </c>
      <c r="P220" s="827">
        <v>0.33547008547008544</v>
      </c>
      <c r="Q220" s="832">
        <v>157</v>
      </c>
    </row>
    <row r="221" spans="1:17" ht="14.45" customHeight="1" x14ac:dyDescent="0.2">
      <c r="A221" s="821" t="s">
        <v>5915</v>
      </c>
      <c r="B221" s="822" t="s">
        <v>5544</v>
      </c>
      <c r="C221" s="822" t="s">
        <v>4734</v>
      </c>
      <c r="D221" s="822" t="s">
        <v>5972</v>
      </c>
      <c r="E221" s="822" t="s">
        <v>5973</v>
      </c>
      <c r="F221" s="831">
        <v>17</v>
      </c>
      <c r="G221" s="831">
        <v>3179</v>
      </c>
      <c r="H221" s="831">
        <v>0.73519888991674376</v>
      </c>
      <c r="I221" s="831">
        <v>187</v>
      </c>
      <c r="J221" s="831">
        <v>23</v>
      </c>
      <c r="K221" s="831">
        <v>4324</v>
      </c>
      <c r="L221" s="831">
        <v>1</v>
      </c>
      <c r="M221" s="831">
        <v>188</v>
      </c>
      <c r="N221" s="831">
        <v>16</v>
      </c>
      <c r="O221" s="831">
        <v>3024</v>
      </c>
      <c r="P221" s="827">
        <v>0.69935245143385749</v>
      </c>
      <c r="Q221" s="832">
        <v>189</v>
      </c>
    </row>
    <row r="222" spans="1:17" ht="14.45" customHeight="1" x14ac:dyDescent="0.2">
      <c r="A222" s="821" t="s">
        <v>5915</v>
      </c>
      <c r="B222" s="822" t="s">
        <v>5544</v>
      </c>
      <c r="C222" s="822" t="s">
        <v>4734</v>
      </c>
      <c r="D222" s="822" t="s">
        <v>5974</v>
      </c>
      <c r="E222" s="822" t="s">
        <v>5975</v>
      </c>
      <c r="F222" s="831">
        <v>62</v>
      </c>
      <c r="G222" s="831">
        <v>7936</v>
      </c>
      <c r="H222" s="831">
        <v>1.1830649970184854</v>
      </c>
      <c r="I222" s="831">
        <v>128</v>
      </c>
      <c r="J222" s="831">
        <v>52</v>
      </c>
      <c r="K222" s="831">
        <v>6708</v>
      </c>
      <c r="L222" s="831">
        <v>1</v>
      </c>
      <c r="M222" s="831">
        <v>129</v>
      </c>
      <c r="N222" s="831">
        <v>30</v>
      </c>
      <c r="O222" s="831">
        <v>3900</v>
      </c>
      <c r="P222" s="827">
        <v>0.58139534883720934</v>
      </c>
      <c r="Q222" s="832">
        <v>130</v>
      </c>
    </row>
    <row r="223" spans="1:17" ht="14.45" customHeight="1" x14ac:dyDescent="0.2">
      <c r="A223" s="821" t="s">
        <v>5915</v>
      </c>
      <c r="B223" s="822" t="s">
        <v>5544</v>
      </c>
      <c r="C223" s="822" t="s">
        <v>4734</v>
      </c>
      <c r="D223" s="822" t="s">
        <v>5976</v>
      </c>
      <c r="E223" s="822" t="s">
        <v>5977</v>
      </c>
      <c r="F223" s="831">
        <v>54</v>
      </c>
      <c r="G223" s="831">
        <v>12096</v>
      </c>
      <c r="H223" s="831">
        <v>1.2218181818181819</v>
      </c>
      <c r="I223" s="831">
        <v>224</v>
      </c>
      <c r="J223" s="831">
        <v>44</v>
      </c>
      <c r="K223" s="831">
        <v>9900</v>
      </c>
      <c r="L223" s="831">
        <v>1</v>
      </c>
      <c r="M223" s="831">
        <v>225</v>
      </c>
      <c r="N223" s="831">
        <v>47</v>
      </c>
      <c r="O223" s="831">
        <v>10622</v>
      </c>
      <c r="P223" s="827">
        <v>1.0729292929292928</v>
      </c>
      <c r="Q223" s="832">
        <v>226</v>
      </c>
    </row>
    <row r="224" spans="1:17" ht="14.45" customHeight="1" x14ac:dyDescent="0.2">
      <c r="A224" s="821" t="s">
        <v>5915</v>
      </c>
      <c r="B224" s="822" t="s">
        <v>5544</v>
      </c>
      <c r="C224" s="822" t="s">
        <v>4734</v>
      </c>
      <c r="D224" s="822" t="s">
        <v>5978</v>
      </c>
      <c r="E224" s="822" t="s">
        <v>5979</v>
      </c>
      <c r="F224" s="831">
        <v>4</v>
      </c>
      <c r="G224" s="831">
        <v>896</v>
      </c>
      <c r="H224" s="831">
        <v>0.99555555555555553</v>
      </c>
      <c r="I224" s="831">
        <v>224</v>
      </c>
      <c r="J224" s="831">
        <v>4</v>
      </c>
      <c r="K224" s="831">
        <v>900</v>
      </c>
      <c r="L224" s="831">
        <v>1</v>
      </c>
      <c r="M224" s="831">
        <v>225</v>
      </c>
      <c r="N224" s="831"/>
      <c r="O224" s="831"/>
      <c r="P224" s="827"/>
      <c r="Q224" s="832"/>
    </row>
    <row r="225" spans="1:17" ht="14.45" customHeight="1" x14ac:dyDescent="0.2">
      <c r="A225" s="821" t="s">
        <v>5915</v>
      </c>
      <c r="B225" s="822" t="s">
        <v>5544</v>
      </c>
      <c r="C225" s="822" t="s">
        <v>4734</v>
      </c>
      <c r="D225" s="822" t="s">
        <v>5980</v>
      </c>
      <c r="E225" s="822" t="s">
        <v>5981</v>
      </c>
      <c r="F225" s="831">
        <v>26</v>
      </c>
      <c r="G225" s="831">
        <v>5876</v>
      </c>
      <c r="H225" s="831">
        <v>1.3623927660561095</v>
      </c>
      <c r="I225" s="831">
        <v>226</v>
      </c>
      <c r="J225" s="831">
        <v>19</v>
      </c>
      <c r="K225" s="831">
        <v>4313</v>
      </c>
      <c r="L225" s="831">
        <v>1</v>
      </c>
      <c r="M225" s="831">
        <v>227</v>
      </c>
      <c r="N225" s="831">
        <v>21</v>
      </c>
      <c r="O225" s="831">
        <v>4788</v>
      </c>
      <c r="P225" s="827">
        <v>1.1101321585903083</v>
      </c>
      <c r="Q225" s="832">
        <v>228</v>
      </c>
    </row>
    <row r="226" spans="1:17" ht="14.45" customHeight="1" x14ac:dyDescent="0.2">
      <c r="A226" s="821" t="s">
        <v>5915</v>
      </c>
      <c r="B226" s="822" t="s">
        <v>5544</v>
      </c>
      <c r="C226" s="822" t="s">
        <v>4734</v>
      </c>
      <c r="D226" s="822" t="s">
        <v>5982</v>
      </c>
      <c r="E226" s="822" t="s">
        <v>5983</v>
      </c>
      <c r="F226" s="831">
        <v>3</v>
      </c>
      <c r="G226" s="831">
        <v>1050</v>
      </c>
      <c r="H226" s="831">
        <v>0.98870056497175141</v>
      </c>
      <c r="I226" s="831">
        <v>350</v>
      </c>
      <c r="J226" s="831">
        <v>3</v>
      </c>
      <c r="K226" s="831">
        <v>1062</v>
      </c>
      <c r="L226" s="831">
        <v>1</v>
      </c>
      <c r="M226" s="831">
        <v>354</v>
      </c>
      <c r="N226" s="831">
        <v>1</v>
      </c>
      <c r="O226" s="831">
        <v>356</v>
      </c>
      <c r="P226" s="827">
        <v>0.3352165725047081</v>
      </c>
      <c r="Q226" s="832">
        <v>356</v>
      </c>
    </row>
    <row r="227" spans="1:17" ht="14.45" customHeight="1" x14ac:dyDescent="0.2">
      <c r="A227" s="821" t="s">
        <v>5915</v>
      </c>
      <c r="B227" s="822" t="s">
        <v>5544</v>
      </c>
      <c r="C227" s="822" t="s">
        <v>4734</v>
      </c>
      <c r="D227" s="822" t="s">
        <v>5984</v>
      </c>
      <c r="E227" s="822" t="s">
        <v>5985</v>
      </c>
      <c r="F227" s="831">
        <v>2</v>
      </c>
      <c r="G227" s="831">
        <v>8332</v>
      </c>
      <c r="H227" s="831">
        <v>1.9966450994488378</v>
      </c>
      <c r="I227" s="831">
        <v>4166</v>
      </c>
      <c r="J227" s="831">
        <v>1</v>
      </c>
      <c r="K227" s="831">
        <v>4173</v>
      </c>
      <c r="L227" s="831">
        <v>1</v>
      </c>
      <c r="M227" s="831">
        <v>4173</v>
      </c>
      <c r="N227" s="831"/>
      <c r="O227" s="831"/>
      <c r="P227" s="827"/>
      <c r="Q227" s="832"/>
    </row>
    <row r="228" spans="1:17" ht="14.45" customHeight="1" x14ac:dyDescent="0.2">
      <c r="A228" s="821" t="s">
        <v>5915</v>
      </c>
      <c r="B228" s="822" t="s">
        <v>5544</v>
      </c>
      <c r="C228" s="822" t="s">
        <v>4734</v>
      </c>
      <c r="D228" s="822" t="s">
        <v>5986</v>
      </c>
      <c r="E228" s="822" t="s">
        <v>5987</v>
      </c>
      <c r="F228" s="831">
        <v>3</v>
      </c>
      <c r="G228" s="831">
        <v>11586</v>
      </c>
      <c r="H228" s="831">
        <v>0.74903025601241269</v>
      </c>
      <c r="I228" s="831">
        <v>3862</v>
      </c>
      <c r="J228" s="831">
        <v>4</v>
      </c>
      <c r="K228" s="831">
        <v>15468</v>
      </c>
      <c r="L228" s="831">
        <v>1</v>
      </c>
      <c r="M228" s="831">
        <v>3867</v>
      </c>
      <c r="N228" s="831"/>
      <c r="O228" s="831"/>
      <c r="P228" s="827"/>
      <c r="Q228" s="832"/>
    </row>
    <row r="229" spans="1:17" ht="14.45" customHeight="1" x14ac:dyDescent="0.2">
      <c r="A229" s="821" t="s">
        <v>5915</v>
      </c>
      <c r="B229" s="822" t="s">
        <v>5544</v>
      </c>
      <c r="C229" s="822" t="s">
        <v>4734</v>
      </c>
      <c r="D229" s="822" t="s">
        <v>5988</v>
      </c>
      <c r="E229" s="822" t="s">
        <v>5989</v>
      </c>
      <c r="F229" s="831">
        <v>3</v>
      </c>
      <c r="G229" s="831">
        <v>23784</v>
      </c>
      <c r="H229" s="831">
        <v>0.59924414210128496</v>
      </c>
      <c r="I229" s="831">
        <v>7928</v>
      </c>
      <c r="J229" s="831">
        <v>5</v>
      </c>
      <c r="K229" s="831">
        <v>39690</v>
      </c>
      <c r="L229" s="831">
        <v>1</v>
      </c>
      <c r="M229" s="831">
        <v>7938</v>
      </c>
      <c r="N229" s="831"/>
      <c r="O229" s="831"/>
      <c r="P229" s="827"/>
      <c r="Q229" s="832"/>
    </row>
    <row r="230" spans="1:17" ht="14.45" customHeight="1" x14ac:dyDescent="0.2">
      <c r="A230" s="821" t="s">
        <v>5915</v>
      </c>
      <c r="B230" s="822" t="s">
        <v>5544</v>
      </c>
      <c r="C230" s="822" t="s">
        <v>4734</v>
      </c>
      <c r="D230" s="822" t="s">
        <v>5990</v>
      </c>
      <c r="E230" s="822" t="s">
        <v>5991</v>
      </c>
      <c r="F230" s="831">
        <v>7</v>
      </c>
      <c r="G230" s="831">
        <v>9058</v>
      </c>
      <c r="H230" s="831">
        <v>1.1639681315857107</v>
      </c>
      <c r="I230" s="831">
        <v>1294</v>
      </c>
      <c r="J230" s="831">
        <v>6</v>
      </c>
      <c r="K230" s="831">
        <v>7782</v>
      </c>
      <c r="L230" s="831">
        <v>1</v>
      </c>
      <c r="M230" s="831">
        <v>1297</v>
      </c>
      <c r="N230" s="831">
        <v>6</v>
      </c>
      <c r="O230" s="831">
        <v>7794</v>
      </c>
      <c r="P230" s="827">
        <v>1.0015420200462606</v>
      </c>
      <c r="Q230" s="832">
        <v>1299</v>
      </c>
    </row>
    <row r="231" spans="1:17" ht="14.45" customHeight="1" x14ac:dyDescent="0.2">
      <c r="A231" s="821" t="s">
        <v>5915</v>
      </c>
      <c r="B231" s="822" t="s">
        <v>5544</v>
      </c>
      <c r="C231" s="822" t="s">
        <v>4734</v>
      </c>
      <c r="D231" s="822" t="s">
        <v>5992</v>
      </c>
      <c r="E231" s="822" t="s">
        <v>5993</v>
      </c>
      <c r="F231" s="831">
        <v>6</v>
      </c>
      <c r="G231" s="831">
        <v>7068</v>
      </c>
      <c r="H231" s="831">
        <v>1.9966101694915255</v>
      </c>
      <c r="I231" s="831">
        <v>1178</v>
      </c>
      <c r="J231" s="831">
        <v>3</v>
      </c>
      <c r="K231" s="831">
        <v>3540</v>
      </c>
      <c r="L231" s="831">
        <v>1</v>
      </c>
      <c r="M231" s="831">
        <v>1180</v>
      </c>
      <c r="N231" s="831">
        <v>8</v>
      </c>
      <c r="O231" s="831">
        <v>9456</v>
      </c>
      <c r="P231" s="827">
        <v>2.6711864406779662</v>
      </c>
      <c r="Q231" s="832">
        <v>1182</v>
      </c>
    </row>
    <row r="232" spans="1:17" ht="14.45" customHeight="1" x14ac:dyDescent="0.2">
      <c r="A232" s="821" t="s">
        <v>5915</v>
      </c>
      <c r="B232" s="822" t="s">
        <v>5544</v>
      </c>
      <c r="C232" s="822" t="s">
        <v>4734</v>
      </c>
      <c r="D232" s="822" t="s">
        <v>5994</v>
      </c>
      <c r="E232" s="822" t="s">
        <v>5995</v>
      </c>
      <c r="F232" s="831">
        <v>11</v>
      </c>
      <c r="G232" s="831">
        <v>56738</v>
      </c>
      <c r="H232" s="831">
        <v>0.64655742188390275</v>
      </c>
      <c r="I232" s="831">
        <v>5158</v>
      </c>
      <c r="J232" s="831">
        <v>17</v>
      </c>
      <c r="K232" s="831">
        <v>87754</v>
      </c>
      <c r="L232" s="831">
        <v>1</v>
      </c>
      <c r="M232" s="831">
        <v>5162</v>
      </c>
      <c r="N232" s="831">
        <v>10</v>
      </c>
      <c r="O232" s="831">
        <v>51660</v>
      </c>
      <c r="P232" s="827">
        <v>0.58869111379538253</v>
      </c>
      <c r="Q232" s="832">
        <v>5166</v>
      </c>
    </row>
    <row r="233" spans="1:17" ht="14.45" customHeight="1" x14ac:dyDescent="0.2">
      <c r="A233" s="821" t="s">
        <v>5915</v>
      </c>
      <c r="B233" s="822" t="s">
        <v>5544</v>
      </c>
      <c r="C233" s="822" t="s">
        <v>4734</v>
      </c>
      <c r="D233" s="822" t="s">
        <v>5996</v>
      </c>
      <c r="E233" s="822" t="s">
        <v>5997</v>
      </c>
      <c r="F233" s="831">
        <v>1</v>
      </c>
      <c r="G233" s="831">
        <v>7809</v>
      </c>
      <c r="H233" s="831"/>
      <c r="I233" s="831">
        <v>7809</v>
      </c>
      <c r="J233" s="831"/>
      <c r="K233" s="831"/>
      <c r="L233" s="831"/>
      <c r="M233" s="831"/>
      <c r="N233" s="831"/>
      <c r="O233" s="831"/>
      <c r="P233" s="827"/>
      <c r="Q233" s="832"/>
    </row>
    <row r="234" spans="1:17" ht="14.45" customHeight="1" x14ac:dyDescent="0.2">
      <c r="A234" s="821" t="s">
        <v>5915</v>
      </c>
      <c r="B234" s="822" t="s">
        <v>5544</v>
      </c>
      <c r="C234" s="822" t="s">
        <v>4734</v>
      </c>
      <c r="D234" s="822" t="s">
        <v>5998</v>
      </c>
      <c r="E234" s="822" t="s">
        <v>5999</v>
      </c>
      <c r="F234" s="831"/>
      <c r="G234" s="831"/>
      <c r="H234" s="831"/>
      <c r="I234" s="831"/>
      <c r="J234" s="831">
        <v>1</v>
      </c>
      <c r="K234" s="831">
        <v>5626</v>
      </c>
      <c r="L234" s="831">
        <v>1</v>
      </c>
      <c r="M234" s="831">
        <v>5626</v>
      </c>
      <c r="N234" s="831"/>
      <c r="O234" s="831"/>
      <c r="P234" s="827"/>
      <c r="Q234" s="832"/>
    </row>
    <row r="235" spans="1:17" ht="14.45" customHeight="1" x14ac:dyDescent="0.2">
      <c r="A235" s="821" t="s">
        <v>5915</v>
      </c>
      <c r="B235" s="822" t="s">
        <v>5544</v>
      </c>
      <c r="C235" s="822" t="s">
        <v>4734</v>
      </c>
      <c r="D235" s="822" t="s">
        <v>6000</v>
      </c>
      <c r="E235" s="822" t="s">
        <v>6001</v>
      </c>
      <c r="F235" s="831">
        <v>149</v>
      </c>
      <c r="G235" s="831">
        <v>26522</v>
      </c>
      <c r="H235" s="831">
        <v>1.1948999819787349</v>
      </c>
      <c r="I235" s="831">
        <v>178</v>
      </c>
      <c r="J235" s="831">
        <v>124</v>
      </c>
      <c r="K235" s="831">
        <v>22196</v>
      </c>
      <c r="L235" s="831">
        <v>1</v>
      </c>
      <c r="M235" s="831">
        <v>179</v>
      </c>
      <c r="N235" s="831">
        <v>84</v>
      </c>
      <c r="O235" s="831">
        <v>15120</v>
      </c>
      <c r="P235" s="827">
        <v>0.68120382050819972</v>
      </c>
      <c r="Q235" s="832">
        <v>180</v>
      </c>
    </row>
    <row r="236" spans="1:17" ht="14.45" customHeight="1" x14ac:dyDescent="0.2">
      <c r="A236" s="821" t="s">
        <v>5915</v>
      </c>
      <c r="B236" s="822" t="s">
        <v>5544</v>
      </c>
      <c r="C236" s="822" t="s">
        <v>4734</v>
      </c>
      <c r="D236" s="822" t="s">
        <v>6002</v>
      </c>
      <c r="E236" s="822" t="s">
        <v>6003</v>
      </c>
      <c r="F236" s="831">
        <v>53</v>
      </c>
      <c r="G236" s="831">
        <v>108650</v>
      </c>
      <c r="H236" s="831">
        <v>1.3230638090599123</v>
      </c>
      <c r="I236" s="831">
        <v>2050</v>
      </c>
      <c r="J236" s="831">
        <v>40</v>
      </c>
      <c r="K236" s="831">
        <v>82120</v>
      </c>
      <c r="L236" s="831">
        <v>1</v>
      </c>
      <c r="M236" s="831">
        <v>2053</v>
      </c>
      <c r="N236" s="831">
        <v>28</v>
      </c>
      <c r="O236" s="831">
        <v>57568</v>
      </c>
      <c r="P236" s="827">
        <v>0.70102289332683876</v>
      </c>
      <c r="Q236" s="832">
        <v>2056</v>
      </c>
    </row>
    <row r="237" spans="1:17" ht="14.45" customHeight="1" x14ac:dyDescent="0.2">
      <c r="A237" s="821" t="s">
        <v>5915</v>
      </c>
      <c r="B237" s="822" t="s">
        <v>5544</v>
      </c>
      <c r="C237" s="822" t="s">
        <v>4734</v>
      </c>
      <c r="D237" s="822" t="s">
        <v>6004</v>
      </c>
      <c r="E237" s="822" t="s">
        <v>6005</v>
      </c>
      <c r="F237" s="831">
        <v>6</v>
      </c>
      <c r="G237" s="831">
        <v>16422</v>
      </c>
      <c r="H237" s="831">
        <v>0.54485733244857337</v>
      </c>
      <c r="I237" s="831">
        <v>2737</v>
      </c>
      <c r="J237" s="831">
        <v>11</v>
      </c>
      <c r="K237" s="831">
        <v>30140</v>
      </c>
      <c r="L237" s="831">
        <v>1</v>
      </c>
      <c r="M237" s="831">
        <v>2740</v>
      </c>
      <c r="N237" s="831">
        <v>4</v>
      </c>
      <c r="O237" s="831">
        <v>10968</v>
      </c>
      <c r="P237" s="827">
        <v>0.36390179163901792</v>
      </c>
      <c r="Q237" s="832">
        <v>2742</v>
      </c>
    </row>
    <row r="238" spans="1:17" ht="14.45" customHeight="1" x14ac:dyDescent="0.2">
      <c r="A238" s="821" t="s">
        <v>5915</v>
      </c>
      <c r="B238" s="822" t="s">
        <v>5544</v>
      </c>
      <c r="C238" s="822" t="s">
        <v>4734</v>
      </c>
      <c r="D238" s="822" t="s">
        <v>6006</v>
      </c>
      <c r="E238" s="822" t="s">
        <v>6007</v>
      </c>
      <c r="F238" s="831"/>
      <c r="G238" s="831"/>
      <c r="H238" s="831"/>
      <c r="I238" s="831"/>
      <c r="J238" s="831"/>
      <c r="K238" s="831"/>
      <c r="L238" s="831"/>
      <c r="M238" s="831"/>
      <c r="N238" s="831">
        <v>1</v>
      </c>
      <c r="O238" s="831">
        <v>5278</v>
      </c>
      <c r="P238" s="827"/>
      <c r="Q238" s="832">
        <v>5278</v>
      </c>
    </row>
    <row r="239" spans="1:17" ht="14.45" customHeight="1" x14ac:dyDescent="0.2">
      <c r="A239" s="821" t="s">
        <v>5915</v>
      </c>
      <c r="B239" s="822" t="s">
        <v>5544</v>
      </c>
      <c r="C239" s="822" t="s">
        <v>4734</v>
      </c>
      <c r="D239" s="822" t="s">
        <v>6008</v>
      </c>
      <c r="E239" s="822" t="s">
        <v>6009</v>
      </c>
      <c r="F239" s="831">
        <v>10</v>
      </c>
      <c r="G239" s="831">
        <v>1550</v>
      </c>
      <c r="H239" s="831">
        <v>3.3119658119658117</v>
      </c>
      <c r="I239" s="831">
        <v>155</v>
      </c>
      <c r="J239" s="831">
        <v>3</v>
      </c>
      <c r="K239" s="831">
        <v>468</v>
      </c>
      <c r="L239" s="831">
        <v>1</v>
      </c>
      <c r="M239" s="831">
        <v>156</v>
      </c>
      <c r="N239" s="831">
        <v>3</v>
      </c>
      <c r="O239" s="831">
        <v>471</v>
      </c>
      <c r="P239" s="827">
        <v>1.0064102564102564</v>
      </c>
      <c r="Q239" s="832">
        <v>157</v>
      </c>
    </row>
    <row r="240" spans="1:17" ht="14.45" customHeight="1" x14ac:dyDescent="0.2">
      <c r="A240" s="821" t="s">
        <v>5915</v>
      </c>
      <c r="B240" s="822" t="s">
        <v>5544</v>
      </c>
      <c r="C240" s="822" t="s">
        <v>4734</v>
      </c>
      <c r="D240" s="822" t="s">
        <v>6010</v>
      </c>
      <c r="E240" s="822" t="s">
        <v>6011</v>
      </c>
      <c r="F240" s="831">
        <v>8</v>
      </c>
      <c r="G240" s="831">
        <v>1600</v>
      </c>
      <c r="H240" s="831">
        <v>0.61232300038270182</v>
      </c>
      <c r="I240" s="831">
        <v>200</v>
      </c>
      <c r="J240" s="831">
        <v>13</v>
      </c>
      <c r="K240" s="831">
        <v>2613</v>
      </c>
      <c r="L240" s="831">
        <v>1</v>
      </c>
      <c r="M240" s="831">
        <v>201</v>
      </c>
      <c r="N240" s="831">
        <v>9</v>
      </c>
      <c r="O240" s="831">
        <v>1818</v>
      </c>
      <c r="P240" s="827">
        <v>0.69575200918484503</v>
      </c>
      <c r="Q240" s="832">
        <v>202</v>
      </c>
    </row>
    <row r="241" spans="1:17" ht="14.45" customHeight="1" x14ac:dyDescent="0.2">
      <c r="A241" s="821" t="s">
        <v>5915</v>
      </c>
      <c r="B241" s="822" t="s">
        <v>5544</v>
      </c>
      <c r="C241" s="822" t="s">
        <v>4734</v>
      </c>
      <c r="D241" s="822" t="s">
        <v>6012</v>
      </c>
      <c r="E241" s="822" t="s">
        <v>6013</v>
      </c>
      <c r="F241" s="831">
        <v>3</v>
      </c>
      <c r="G241" s="831">
        <v>615</v>
      </c>
      <c r="H241" s="831"/>
      <c r="I241" s="831">
        <v>205</v>
      </c>
      <c r="J241" s="831"/>
      <c r="K241" s="831"/>
      <c r="L241" s="831"/>
      <c r="M241" s="831"/>
      <c r="N241" s="831">
        <v>6</v>
      </c>
      <c r="O241" s="831">
        <v>1248</v>
      </c>
      <c r="P241" s="827"/>
      <c r="Q241" s="832">
        <v>208</v>
      </c>
    </row>
    <row r="242" spans="1:17" ht="14.45" customHeight="1" x14ac:dyDescent="0.2">
      <c r="A242" s="821" t="s">
        <v>5915</v>
      </c>
      <c r="B242" s="822" t="s">
        <v>5544</v>
      </c>
      <c r="C242" s="822" t="s">
        <v>4734</v>
      </c>
      <c r="D242" s="822" t="s">
        <v>6014</v>
      </c>
      <c r="E242" s="822" t="s">
        <v>6015</v>
      </c>
      <c r="F242" s="831"/>
      <c r="G242" s="831"/>
      <c r="H242" s="831"/>
      <c r="I242" s="831"/>
      <c r="J242" s="831">
        <v>2</v>
      </c>
      <c r="K242" s="831">
        <v>856</v>
      </c>
      <c r="L242" s="831">
        <v>1</v>
      </c>
      <c r="M242" s="831">
        <v>428</v>
      </c>
      <c r="N242" s="831">
        <v>2</v>
      </c>
      <c r="O242" s="831">
        <v>860</v>
      </c>
      <c r="P242" s="827">
        <v>1.0046728971962617</v>
      </c>
      <c r="Q242" s="832">
        <v>430</v>
      </c>
    </row>
    <row r="243" spans="1:17" ht="14.45" customHeight="1" x14ac:dyDescent="0.2">
      <c r="A243" s="821" t="s">
        <v>5915</v>
      </c>
      <c r="B243" s="822" t="s">
        <v>5544</v>
      </c>
      <c r="C243" s="822" t="s">
        <v>4734</v>
      </c>
      <c r="D243" s="822" t="s">
        <v>6016</v>
      </c>
      <c r="E243" s="822" t="s">
        <v>6017</v>
      </c>
      <c r="F243" s="831">
        <v>5</v>
      </c>
      <c r="G243" s="831">
        <v>815</v>
      </c>
      <c r="H243" s="831">
        <v>2.4847560975609757</v>
      </c>
      <c r="I243" s="831">
        <v>163</v>
      </c>
      <c r="J243" s="831">
        <v>2</v>
      </c>
      <c r="K243" s="831">
        <v>328</v>
      </c>
      <c r="L243" s="831">
        <v>1</v>
      </c>
      <c r="M243" s="831">
        <v>164</v>
      </c>
      <c r="N243" s="831"/>
      <c r="O243" s="831"/>
      <c r="P243" s="827"/>
      <c r="Q243" s="832"/>
    </row>
    <row r="244" spans="1:17" ht="14.45" customHeight="1" x14ac:dyDescent="0.2">
      <c r="A244" s="821" t="s">
        <v>5915</v>
      </c>
      <c r="B244" s="822" t="s">
        <v>5544</v>
      </c>
      <c r="C244" s="822" t="s">
        <v>4734</v>
      </c>
      <c r="D244" s="822" t="s">
        <v>6018</v>
      </c>
      <c r="E244" s="822" t="s">
        <v>6019</v>
      </c>
      <c r="F244" s="831">
        <v>8</v>
      </c>
      <c r="G244" s="831">
        <v>17248</v>
      </c>
      <c r="H244" s="831">
        <v>1.9972209356183419</v>
      </c>
      <c r="I244" s="831">
        <v>2156</v>
      </c>
      <c r="J244" s="831">
        <v>4</v>
      </c>
      <c r="K244" s="831">
        <v>8636</v>
      </c>
      <c r="L244" s="831">
        <v>1</v>
      </c>
      <c r="M244" s="831">
        <v>2159</v>
      </c>
      <c r="N244" s="831">
        <v>3</v>
      </c>
      <c r="O244" s="831">
        <v>6486</v>
      </c>
      <c r="P244" s="827">
        <v>0.75104214914312184</v>
      </c>
      <c r="Q244" s="832">
        <v>2162</v>
      </c>
    </row>
    <row r="245" spans="1:17" ht="14.45" customHeight="1" x14ac:dyDescent="0.2">
      <c r="A245" s="821" t="s">
        <v>5915</v>
      </c>
      <c r="B245" s="822" t="s">
        <v>5544</v>
      </c>
      <c r="C245" s="822" t="s">
        <v>4734</v>
      </c>
      <c r="D245" s="822" t="s">
        <v>6020</v>
      </c>
      <c r="E245" s="822" t="s">
        <v>5987</v>
      </c>
      <c r="F245" s="831">
        <v>4</v>
      </c>
      <c r="G245" s="831">
        <v>7556</v>
      </c>
      <c r="H245" s="831">
        <v>0.9984143763213531</v>
      </c>
      <c r="I245" s="831">
        <v>1889</v>
      </c>
      <c r="J245" s="831">
        <v>4</v>
      </c>
      <c r="K245" s="831">
        <v>7568</v>
      </c>
      <c r="L245" s="831">
        <v>1</v>
      </c>
      <c r="M245" s="831">
        <v>1892</v>
      </c>
      <c r="N245" s="831"/>
      <c r="O245" s="831"/>
      <c r="P245" s="827"/>
      <c r="Q245" s="832"/>
    </row>
    <row r="246" spans="1:17" ht="14.45" customHeight="1" x14ac:dyDescent="0.2">
      <c r="A246" s="821" t="s">
        <v>5915</v>
      </c>
      <c r="B246" s="822" t="s">
        <v>5544</v>
      </c>
      <c r="C246" s="822" t="s">
        <v>4734</v>
      </c>
      <c r="D246" s="822" t="s">
        <v>6021</v>
      </c>
      <c r="E246" s="822" t="s">
        <v>6022</v>
      </c>
      <c r="F246" s="831">
        <v>1</v>
      </c>
      <c r="G246" s="831">
        <v>163</v>
      </c>
      <c r="H246" s="831">
        <v>0.49695121951219512</v>
      </c>
      <c r="I246" s="831">
        <v>163</v>
      </c>
      <c r="J246" s="831">
        <v>2</v>
      </c>
      <c r="K246" s="831">
        <v>328</v>
      </c>
      <c r="L246" s="831">
        <v>1</v>
      </c>
      <c r="M246" s="831">
        <v>164</v>
      </c>
      <c r="N246" s="831"/>
      <c r="O246" s="831"/>
      <c r="P246" s="827"/>
      <c r="Q246" s="832"/>
    </row>
    <row r="247" spans="1:17" ht="14.45" customHeight="1" x14ac:dyDescent="0.2">
      <c r="A247" s="821" t="s">
        <v>5915</v>
      </c>
      <c r="B247" s="822" t="s">
        <v>5544</v>
      </c>
      <c r="C247" s="822" t="s">
        <v>4734</v>
      </c>
      <c r="D247" s="822" t="s">
        <v>6023</v>
      </c>
      <c r="E247" s="822" t="s">
        <v>6024</v>
      </c>
      <c r="F247" s="831">
        <v>2</v>
      </c>
      <c r="G247" s="831">
        <v>16924</v>
      </c>
      <c r="H247" s="831">
        <v>0.99905548996458082</v>
      </c>
      <c r="I247" s="831">
        <v>8462</v>
      </c>
      <c r="J247" s="831">
        <v>2</v>
      </c>
      <c r="K247" s="831">
        <v>16940</v>
      </c>
      <c r="L247" s="831">
        <v>1</v>
      </c>
      <c r="M247" s="831">
        <v>8470</v>
      </c>
      <c r="N247" s="831"/>
      <c r="O247" s="831"/>
      <c r="P247" s="827"/>
      <c r="Q247" s="832"/>
    </row>
    <row r="248" spans="1:17" ht="14.45" customHeight="1" x14ac:dyDescent="0.2">
      <c r="A248" s="821" t="s">
        <v>5915</v>
      </c>
      <c r="B248" s="822" t="s">
        <v>5544</v>
      </c>
      <c r="C248" s="822" t="s">
        <v>4734</v>
      </c>
      <c r="D248" s="822" t="s">
        <v>6025</v>
      </c>
      <c r="E248" s="822" t="s">
        <v>6026</v>
      </c>
      <c r="F248" s="831">
        <v>2</v>
      </c>
      <c r="G248" s="831">
        <v>706</v>
      </c>
      <c r="H248" s="831"/>
      <c r="I248" s="831">
        <v>353</v>
      </c>
      <c r="J248" s="831"/>
      <c r="K248" s="831"/>
      <c r="L248" s="831"/>
      <c r="M248" s="831"/>
      <c r="N248" s="831"/>
      <c r="O248" s="831"/>
      <c r="P248" s="827"/>
      <c r="Q248" s="832"/>
    </row>
    <row r="249" spans="1:17" ht="14.45" customHeight="1" x14ac:dyDescent="0.2">
      <c r="A249" s="821" t="s">
        <v>6027</v>
      </c>
      <c r="B249" s="822" t="s">
        <v>6028</v>
      </c>
      <c r="C249" s="822" t="s">
        <v>4734</v>
      </c>
      <c r="D249" s="822" t="s">
        <v>6029</v>
      </c>
      <c r="E249" s="822" t="s">
        <v>6030</v>
      </c>
      <c r="F249" s="831">
        <v>6</v>
      </c>
      <c r="G249" s="831">
        <v>1272</v>
      </c>
      <c r="H249" s="831">
        <v>1.9906103286384977</v>
      </c>
      <c r="I249" s="831">
        <v>212</v>
      </c>
      <c r="J249" s="831">
        <v>3</v>
      </c>
      <c r="K249" s="831">
        <v>639</v>
      </c>
      <c r="L249" s="831">
        <v>1</v>
      </c>
      <c r="M249" s="831">
        <v>213</v>
      </c>
      <c r="N249" s="831">
        <v>1</v>
      </c>
      <c r="O249" s="831">
        <v>215</v>
      </c>
      <c r="P249" s="827">
        <v>0.33646322378716748</v>
      </c>
      <c r="Q249" s="832">
        <v>215</v>
      </c>
    </row>
    <row r="250" spans="1:17" ht="14.45" customHeight="1" x14ac:dyDescent="0.2">
      <c r="A250" s="821" t="s">
        <v>6027</v>
      </c>
      <c r="B250" s="822" t="s">
        <v>6028</v>
      </c>
      <c r="C250" s="822" t="s">
        <v>4734</v>
      </c>
      <c r="D250" s="822" t="s">
        <v>6031</v>
      </c>
      <c r="E250" s="822" t="s">
        <v>6030</v>
      </c>
      <c r="F250" s="831"/>
      <c r="G250" s="831"/>
      <c r="H250" s="831"/>
      <c r="I250" s="831"/>
      <c r="J250" s="831"/>
      <c r="K250" s="831"/>
      <c r="L250" s="831"/>
      <c r="M250" s="831"/>
      <c r="N250" s="831">
        <v>6</v>
      </c>
      <c r="O250" s="831">
        <v>534</v>
      </c>
      <c r="P250" s="827"/>
      <c r="Q250" s="832">
        <v>89</v>
      </c>
    </row>
    <row r="251" spans="1:17" ht="14.45" customHeight="1" x14ac:dyDescent="0.2">
      <c r="A251" s="821" t="s">
        <v>6027</v>
      </c>
      <c r="B251" s="822" t="s">
        <v>6028</v>
      </c>
      <c r="C251" s="822" t="s">
        <v>4734</v>
      </c>
      <c r="D251" s="822" t="s">
        <v>6032</v>
      </c>
      <c r="E251" s="822" t="s">
        <v>6033</v>
      </c>
      <c r="F251" s="831">
        <v>87</v>
      </c>
      <c r="G251" s="831">
        <v>26274</v>
      </c>
      <c r="H251" s="831">
        <v>0.58988347814373276</v>
      </c>
      <c r="I251" s="831">
        <v>302</v>
      </c>
      <c r="J251" s="831">
        <v>147</v>
      </c>
      <c r="K251" s="831">
        <v>44541</v>
      </c>
      <c r="L251" s="831">
        <v>1</v>
      </c>
      <c r="M251" s="831">
        <v>303</v>
      </c>
      <c r="N251" s="831">
        <v>128</v>
      </c>
      <c r="O251" s="831">
        <v>39040</v>
      </c>
      <c r="P251" s="827">
        <v>0.87649581284659073</v>
      </c>
      <c r="Q251" s="832">
        <v>305</v>
      </c>
    </row>
    <row r="252" spans="1:17" ht="14.45" customHeight="1" x14ac:dyDescent="0.2">
      <c r="A252" s="821" t="s">
        <v>6027</v>
      </c>
      <c r="B252" s="822" t="s">
        <v>6028</v>
      </c>
      <c r="C252" s="822" t="s">
        <v>4734</v>
      </c>
      <c r="D252" s="822" t="s">
        <v>6034</v>
      </c>
      <c r="E252" s="822" t="s">
        <v>6035</v>
      </c>
      <c r="F252" s="831">
        <v>6</v>
      </c>
      <c r="G252" s="831">
        <v>600</v>
      </c>
      <c r="H252" s="831">
        <v>1</v>
      </c>
      <c r="I252" s="831">
        <v>100</v>
      </c>
      <c r="J252" s="831">
        <v>6</v>
      </c>
      <c r="K252" s="831">
        <v>600</v>
      </c>
      <c r="L252" s="831">
        <v>1</v>
      </c>
      <c r="M252" s="831">
        <v>100</v>
      </c>
      <c r="N252" s="831">
        <v>6</v>
      </c>
      <c r="O252" s="831">
        <v>606</v>
      </c>
      <c r="P252" s="827">
        <v>1.01</v>
      </c>
      <c r="Q252" s="832">
        <v>101</v>
      </c>
    </row>
    <row r="253" spans="1:17" ht="14.45" customHeight="1" x14ac:dyDescent="0.2">
      <c r="A253" s="821" t="s">
        <v>6027</v>
      </c>
      <c r="B253" s="822" t="s">
        <v>6028</v>
      </c>
      <c r="C253" s="822" t="s">
        <v>4734</v>
      </c>
      <c r="D253" s="822" t="s">
        <v>6036</v>
      </c>
      <c r="E253" s="822" t="s">
        <v>6037</v>
      </c>
      <c r="F253" s="831">
        <v>30</v>
      </c>
      <c r="G253" s="831">
        <v>4110</v>
      </c>
      <c r="H253" s="831">
        <v>1.3537549407114624</v>
      </c>
      <c r="I253" s="831">
        <v>137</v>
      </c>
      <c r="J253" s="831">
        <v>22</v>
      </c>
      <c r="K253" s="831">
        <v>3036</v>
      </c>
      <c r="L253" s="831">
        <v>1</v>
      </c>
      <c r="M253" s="831">
        <v>138</v>
      </c>
      <c r="N253" s="831">
        <v>17</v>
      </c>
      <c r="O253" s="831">
        <v>2363</v>
      </c>
      <c r="P253" s="827">
        <v>0.77832674571805005</v>
      </c>
      <c r="Q253" s="832">
        <v>139</v>
      </c>
    </row>
    <row r="254" spans="1:17" ht="14.45" customHeight="1" x14ac:dyDescent="0.2">
      <c r="A254" s="821" t="s">
        <v>6027</v>
      </c>
      <c r="B254" s="822" t="s">
        <v>6028</v>
      </c>
      <c r="C254" s="822" t="s">
        <v>4734</v>
      </c>
      <c r="D254" s="822" t="s">
        <v>6038</v>
      </c>
      <c r="E254" s="822" t="s">
        <v>6037</v>
      </c>
      <c r="F254" s="831"/>
      <c r="G254" s="831"/>
      <c r="H254" s="831"/>
      <c r="I254" s="831"/>
      <c r="J254" s="831"/>
      <c r="K254" s="831"/>
      <c r="L254" s="831"/>
      <c r="M254" s="831"/>
      <c r="N254" s="831">
        <v>1</v>
      </c>
      <c r="O254" s="831">
        <v>187</v>
      </c>
      <c r="P254" s="827"/>
      <c r="Q254" s="832">
        <v>187</v>
      </c>
    </row>
    <row r="255" spans="1:17" ht="14.45" customHeight="1" x14ac:dyDescent="0.2">
      <c r="A255" s="821" t="s">
        <v>6027</v>
      </c>
      <c r="B255" s="822" t="s">
        <v>6028</v>
      </c>
      <c r="C255" s="822" t="s">
        <v>4734</v>
      </c>
      <c r="D255" s="822" t="s">
        <v>6039</v>
      </c>
      <c r="E255" s="822" t="s">
        <v>6040</v>
      </c>
      <c r="F255" s="831">
        <v>1</v>
      </c>
      <c r="G255" s="831">
        <v>640</v>
      </c>
      <c r="H255" s="831"/>
      <c r="I255" s="831">
        <v>640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6027</v>
      </c>
      <c r="B256" s="822" t="s">
        <v>6028</v>
      </c>
      <c r="C256" s="822" t="s">
        <v>4734</v>
      </c>
      <c r="D256" s="822" t="s">
        <v>6041</v>
      </c>
      <c r="E256" s="822" t="s">
        <v>6042</v>
      </c>
      <c r="F256" s="831">
        <v>5</v>
      </c>
      <c r="G256" s="831">
        <v>870</v>
      </c>
      <c r="H256" s="831">
        <v>0.82857142857142863</v>
      </c>
      <c r="I256" s="831">
        <v>174</v>
      </c>
      <c r="J256" s="831">
        <v>6</v>
      </c>
      <c r="K256" s="831">
        <v>1050</v>
      </c>
      <c r="L256" s="831">
        <v>1</v>
      </c>
      <c r="M256" s="831">
        <v>175</v>
      </c>
      <c r="N256" s="831">
        <v>5</v>
      </c>
      <c r="O256" s="831">
        <v>880</v>
      </c>
      <c r="P256" s="827">
        <v>0.83809523809523812</v>
      </c>
      <c r="Q256" s="832">
        <v>176</v>
      </c>
    </row>
    <row r="257" spans="1:17" ht="14.45" customHeight="1" x14ac:dyDescent="0.2">
      <c r="A257" s="821" t="s">
        <v>6027</v>
      </c>
      <c r="B257" s="822" t="s">
        <v>6028</v>
      </c>
      <c r="C257" s="822" t="s">
        <v>4734</v>
      </c>
      <c r="D257" s="822" t="s">
        <v>6043</v>
      </c>
      <c r="E257" s="822" t="s">
        <v>6044</v>
      </c>
      <c r="F257" s="831">
        <v>3</v>
      </c>
      <c r="G257" s="831">
        <v>822</v>
      </c>
      <c r="H257" s="831">
        <v>1.4837545126353791</v>
      </c>
      <c r="I257" s="831">
        <v>274</v>
      </c>
      <c r="J257" s="831">
        <v>2</v>
      </c>
      <c r="K257" s="831">
        <v>554</v>
      </c>
      <c r="L257" s="831">
        <v>1</v>
      </c>
      <c r="M257" s="831">
        <v>277</v>
      </c>
      <c r="N257" s="831">
        <v>1</v>
      </c>
      <c r="O257" s="831">
        <v>279</v>
      </c>
      <c r="P257" s="827">
        <v>0.50361010830324915</v>
      </c>
      <c r="Q257" s="832">
        <v>279</v>
      </c>
    </row>
    <row r="258" spans="1:17" ht="14.45" customHeight="1" x14ac:dyDescent="0.2">
      <c r="A258" s="821" t="s">
        <v>6027</v>
      </c>
      <c r="B258" s="822" t="s">
        <v>6028</v>
      </c>
      <c r="C258" s="822" t="s">
        <v>4734</v>
      </c>
      <c r="D258" s="822" t="s">
        <v>6045</v>
      </c>
      <c r="E258" s="822" t="s">
        <v>6046</v>
      </c>
      <c r="F258" s="831">
        <v>3</v>
      </c>
      <c r="G258" s="831">
        <v>426</v>
      </c>
      <c r="H258" s="831">
        <v>1.5106382978723405</v>
      </c>
      <c r="I258" s="831">
        <v>142</v>
      </c>
      <c r="J258" s="831">
        <v>2</v>
      </c>
      <c r="K258" s="831">
        <v>282</v>
      </c>
      <c r="L258" s="831">
        <v>1</v>
      </c>
      <c r="M258" s="831">
        <v>141</v>
      </c>
      <c r="N258" s="831">
        <v>1</v>
      </c>
      <c r="O258" s="831">
        <v>142</v>
      </c>
      <c r="P258" s="827">
        <v>0.50354609929078009</v>
      </c>
      <c r="Q258" s="832">
        <v>142</v>
      </c>
    </row>
    <row r="259" spans="1:17" ht="14.45" customHeight="1" x14ac:dyDescent="0.2">
      <c r="A259" s="821" t="s">
        <v>6027</v>
      </c>
      <c r="B259" s="822" t="s">
        <v>6028</v>
      </c>
      <c r="C259" s="822" t="s">
        <v>4734</v>
      </c>
      <c r="D259" s="822" t="s">
        <v>6047</v>
      </c>
      <c r="E259" s="822" t="s">
        <v>6046</v>
      </c>
      <c r="F259" s="831">
        <v>30</v>
      </c>
      <c r="G259" s="831">
        <v>2340</v>
      </c>
      <c r="H259" s="831">
        <v>1.3463751438434983</v>
      </c>
      <c r="I259" s="831">
        <v>78</v>
      </c>
      <c r="J259" s="831">
        <v>22</v>
      </c>
      <c r="K259" s="831">
        <v>1738</v>
      </c>
      <c r="L259" s="831">
        <v>1</v>
      </c>
      <c r="M259" s="831">
        <v>79</v>
      </c>
      <c r="N259" s="831">
        <v>17</v>
      </c>
      <c r="O259" s="831">
        <v>1343</v>
      </c>
      <c r="P259" s="827">
        <v>0.77272727272727271</v>
      </c>
      <c r="Q259" s="832">
        <v>79</v>
      </c>
    </row>
    <row r="260" spans="1:17" ht="14.45" customHeight="1" x14ac:dyDescent="0.2">
      <c r="A260" s="821" t="s">
        <v>6027</v>
      </c>
      <c r="B260" s="822" t="s">
        <v>6028</v>
      </c>
      <c r="C260" s="822" t="s">
        <v>4734</v>
      </c>
      <c r="D260" s="822" t="s">
        <v>6048</v>
      </c>
      <c r="E260" s="822" t="s">
        <v>6049</v>
      </c>
      <c r="F260" s="831">
        <v>3</v>
      </c>
      <c r="G260" s="831">
        <v>942</v>
      </c>
      <c r="H260" s="831">
        <v>1.490506329113924</v>
      </c>
      <c r="I260" s="831">
        <v>314</v>
      </c>
      <c r="J260" s="831">
        <v>2</v>
      </c>
      <c r="K260" s="831">
        <v>632</v>
      </c>
      <c r="L260" s="831">
        <v>1</v>
      </c>
      <c r="M260" s="831">
        <v>316</v>
      </c>
      <c r="N260" s="831">
        <v>1</v>
      </c>
      <c r="O260" s="831">
        <v>318</v>
      </c>
      <c r="P260" s="827">
        <v>0.50316455696202533</v>
      </c>
      <c r="Q260" s="832">
        <v>318</v>
      </c>
    </row>
    <row r="261" spans="1:17" ht="14.45" customHeight="1" x14ac:dyDescent="0.2">
      <c r="A261" s="821" t="s">
        <v>6027</v>
      </c>
      <c r="B261" s="822" t="s">
        <v>6028</v>
      </c>
      <c r="C261" s="822" t="s">
        <v>4734</v>
      </c>
      <c r="D261" s="822" t="s">
        <v>6050</v>
      </c>
      <c r="E261" s="822" t="s">
        <v>6051</v>
      </c>
      <c r="F261" s="831">
        <v>30</v>
      </c>
      <c r="G261" s="831">
        <v>4891</v>
      </c>
      <c r="H261" s="831">
        <v>2.6947658402203856</v>
      </c>
      <c r="I261" s="831">
        <v>163.03333333333333</v>
      </c>
      <c r="J261" s="831">
        <v>11</v>
      </c>
      <c r="K261" s="831">
        <v>1815</v>
      </c>
      <c r="L261" s="831">
        <v>1</v>
      </c>
      <c r="M261" s="831">
        <v>165</v>
      </c>
      <c r="N261" s="831">
        <v>13</v>
      </c>
      <c r="O261" s="831">
        <v>2158</v>
      </c>
      <c r="P261" s="827">
        <v>1.1889807162534436</v>
      </c>
      <c r="Q261" s="832">
        <v>166</v>
      </c>
    </row>
    <row r="262" spans="1:17" ht="14.45" customHeight="1" x14ac:dyDescent="0.2">
      <c r="A262" s="821" t="s">
        <v>6027</v>
      </c>
      <c r="B262" s="822" t="s">
        <v>6028</v>
      </c>
      <c r="C262" s="822" t="s">
        <v>4734</v>
      </c>
      <c r="D262" s="822" t="s">
        <v>6052</v>
      </c>
      <c r="E262" s="822" t="s">
        <v>6030</v>
      </c>
      <c r="F262" s="831">
        <v>75</v>
      </c>
      <c r="G262" s="831">
        <v>5400</v>
      </c>
      <c r="H262" s="831">
        <v>1.3768485466598674</v>
      </c>
      <c r="I262" s="831">
        <v>72</v>
      </c>
      <c r="J262" s="831">
        <v>53</v>
      </c>
      <c r="K262" s="831">
        <v>3922</v>
      </c>
      <c r="L262" s="831">
        <v>1</v>
      </c>
      <c r="M262" s="831">
        <v>74</v>
      </c>
      <c r="N262" s="831">
        <v>50</v>
      </c>
      <c r="O262" s="831">
        <v>3700</v>
      </c>
      <c r="P262" s="827">
        <v>0.94339622641509435</v>
      </c>
      <c r="Q262" s="832">
        <v>74</v>
      </c>
    </row>
    <row r="263" spans="1:17" ht="14.45" customHeight="1" x14ac:dyDescent="0.2">
      <c r="A263" s="821" t="s">
        <v>6027</v>
      </c>
      <c r="B263" s="822" t="s">
        <v>6028</v>
      </c>
      <c r="C263" s="822" t="s">
        <v>4734</v>
      </c>
      <c r="D263" s="822" t="s">
        <v>6053</v>
      </c>
      <c r="E263" s="822" t="s">
        <v>6054</v>
      </c>
      <c r="F263" s="831">
        <v>10</v>
      </c>
      <c r="G263" s="831">
        <v>12120</v>
      </c>
      <c r="H263" s="831">
        <v>3.3223684210526314</v>
      </c>
      <c r="I263" s="831">
        <v>1212</v>
      </c>
      <c r="J263" s="831">
        <v>3</v>
      </c>
      <c r="K263" s="831">
        <v>3648</v>
      </c>
      <c r="L263" s="831">
        <v>1</v>
      </c>
      <c r="M263" s="831">
        <v>1216</v>
      </c>
      <c r="N263" s="831">
        <v>9</v>
      </c>
      <c r="O263" s="831">
        <v>10980</v>
      </c>
      <c r="P263" s="827">
        <v>3.0098684210526314</v>
      </c>
      <c r="Q263" s="832">
        <v>1220</v>
      </c>
    </row>
    <row r="264" spans="1:17" ht="14.45" customHeight="1" x14ac:dyDescent="0.2">
      <c r="A264" s="821" t="s">
        <v>6027</v>
      </c>
      <c r="B264" s="822" t="s">
        <v>6028</v>
      </c>
      <c r="C264" s="822" t="s">
        <v>4734</v>
      </c>
      <c r="D264" s="822" t="s">
        <v>6055</v>
      </c>
      <c r="E264" s="822" t="s">
        <v>6056</v>
      </c>
      <c r="F264" s="831">
        <v>4</v>
      </c>
      <c r="G264" s="831">
        <v>460</v>
      </c>
      <c r="H264" s="831">
        <v>1.9827586206896552</v>
      </c>
      <c r="I264" s="831">
        <v>115</v>
      </c>
      <c r="J264" s="831">
        <v>2</v>
      </c>
      <c r="K264" s="831">
        <v>232</v>
      </c>
      <c r="L264" s="831">
        <v>1</v>
      </c>
      <c r="M264" s="831">
        <v>116</v>
      </c>
      <c r="N264" s="831">
        <v>3</v>
      </c>
      <c r="O264" s="831">
        <v>351</v>
      </c>
      <c r="P264" s="827">
        <v>1.5129310344827587</v>
      </c>
      <c r="Q264" s="832">
        <v>117</v>
      </c>
    </row>
    <row r="265" spans="1:17" ht="14.45" customHeight="1" x14ac:dyDescent="0.2">
      <c r="A265" s="821" t="s">
        <v>6027</v>
      </c>
      <c r="B265" s="822" t="s">
        <v>6028</v>
      </c>
      <c r="C265" s="822" t="s">
        <v>4734</v>
      </c>
      <c r="D265" s="822" t="s">
        <v>6057</v>
      </c>
      <c r="E265" s="822" t="s">
        <v>6058</v>
      </c>
      <c r="F265" s="831"/>
      <c r="G265" s="831"/>
      <c r="H265" s="831"/>
      <c r="I265" s="831"/>
      <c r="J265" s="831"/>
      <c r="K265" s="831"/>
      <c r="L265" s="831"/>
      <c r="M265" s="831"/>
      <c r="N265" s="831">
        <v>1</v>
      </c>
      <c r="O265" s="831">
        <v>352</v>
      </c>
      <c r="P265" s="827"/>
      <c r="Q265" s="832">
        <v>352</v>
      </c>
    </row>
    <row r="266" spans="1:17" ht="14.45" customHeight="1" x14ac:dyDescent="0.2">
      <c r="A266" s="821" t="s">
        <v>6027</v>
      </c>
      <c r="B266" s="822" t="s">
        <v>6028</v>
      </c>
      <c r="C266" s="822" t="s">
        <v>4734</v>
      </c>
      <c r="D266" s="822" t="s">
        <v>6059</v>
      </c>
      <c r="E266" s="822" t="s">
        <v>6060</v>
      </c>
      <c r="F266" s="831">
        <v>1</v>
      </c>
      <c r="G266" s="831">
        <v>302</v>
      </c>
      <c r="H266" s="831"/>
      <c r="I266" s="831">
        <v>302</v>
      </c>
      <c r="J266" s="831"/>
      <c r="K266" s="831"/>
      <c r="L266" s="831"/>
      <c r="M266" s="831"/>
      <c r="N266" s="831">
        <v>1</v>
      </c>
      <c r="O266" s="831">
        <v>306</v>
      </c>
      <c r="P266" s="827"/>
      <c r="Q266" s="832">
        <v>306</v>
      </c>
    </row>
    <row r="267" spans="1:17" ht="14.45" customHeight="1" x14ac:dyDescent="0.2">
      <c r="A267" s="821" t="s">
        <v>6061</v>
      </c>
      <c r="B267" s="822" t="s">
        <v>6062</v>
      </c>
      <c r="C267" s="822" t="s">
        <v>4734</v>
      </c>
      <c r="D267" s="822" t="s">
        <v>6063</v>
      </c>
      <c r="E267" s="822" t="s">
        <v>6064</v>
      </c>
      <c r="F267" s="831">
        <v>8</v>
      </c>
      <c r="G267" s="831">
        <v>464</v>
      </c>
      <c r="H267" s="831"/>
      <c r="I267" s="831">
        <v>58</v>
      </c>
      <c r="J267" s="831"/>
      <c r="K267" s="831"/>
      <c r="L267" s="831"/>
      <c r="M267" s="831"/>
      <c r="N267" s="831">
        <v>2</v>
      </c>
      <c r="O267" s="831">
        <v>118</v>
      </c>
      <c r="P267" s="827"/>
      <c r="Q267" s="832">
        <v>59</v>
      </c>
    </row>
    <row r="268" spans="1:17" ht="14.45" customHeight="1" x14ac:dyDescent="0.2">
      <c r="A268" s="821" t="s">
        <v>6061</v>
      </c>
      <c r="B268" s="822" t="s">
        <v>6062</v>
      </c>
      <c r="C268" s="822" t="s">
        <v>4734</v>
      </c>
      <c r="D268" s="822" t="s">
        <v>6065</v>
      </c>
      <c r="E268" s="822" t="s">
        <v>6066</v>
      </c>
      <c r="F268" s="831">
        <v>1</v>
      </c>
      <c r="G268" s="831">
        <v>132</v>
      </c>
      <c r="H268" s="831"/>
      <c r="I268" s="831">
        <v>132</v>
      </c>
      <c r="J268" s="831"/>
      <c r="K268" s="831"/>
      <c r="L268" s="831"/>
      <c r="M268" s="831"/>
      <c r="N268" s="831"/>
      <c r="O268" s="831"/>
      <c r="P268" s="827"/>
      <c r="Q268" s="832"/>
    </row>
    <row r="269" spans="1:17" ht="14.45" customHeight="1" x14ac:dyDescent="0.2">
      <c r="A269" s="821" t="s">
        <v>6061</v>
      </c>
      <c r="B269" s="822" t="s">
        <v>6062</v>
      </c>
      <c r="C269" s="822" t="s">
        <v>4734</v>
      </c>
      <c r="D269" s="822" t="s">
        <v>6067</v>
      </c>
      <c r="E269" s="822" t="s">
        <v>6068</v>
      </c>
      <c r="F269" s="831">
        <v>6</v>
      </c>
      <c r="G269" s="831">
        <v>1080</v>
      </c>
      <c r="H269" s="831">
        <v>0.98360655737704916</v>
      </c>
      <c r="I269" s="831">
        <v>180</v>
      </c>
      <c r="J269" s="831">
        <v>6</v>
      </c>
      <c r="K269" s="831">
        <v>1098</v>
      </c>
      <c r="L269" s="831">
        <v>1</v>
      </c>
      <c r="M269" s="831">
        <v>183</v>
      </c>
      <c r="N269" s="831">
        <v>6</v>
      </c>
      <c r="O269" s="831">
        <v>1110</v>
      </c>
      <c r="P269" s="827">
        <v>1.0109289617486339</v>
      </c>
      <c r="Q269" s="832">
        <v>185</v>
      </c>
    </row>
    <row r="270" spans="1:17" ht="14.45" customHeight="1" x14ac:dyDescent="0.2">
      <c r="A270" s="821" t="s">
        <v>6061</v>
      </c>
      <c r="B270" s="822" t="s">
        <v>6062</v>
      </c>
      <c r="C270" s="822" t="s">
        <v>4734</v>
      </c>
      <c r="D270" s="822" t="s">
        <v>6069</v>
      </c>
      <c r="E270" s="822" t="s">
        <v>6070</v>
      </c>
      <c r="F270" s="831">
        <v>4</v>
      </c>
      <c r="G270" s="831">
        <v>1348</v>
      </c>
      <c r="H270" s="831">
        <v>0.79061583577712613</v>
      </c>
      <c r="I270" s="831">
        <v>337</v>
      </c>
      <c r="J270" s="831">
        <v>5</v>
      </c>
      <c r="K270" s="831">
        <v>1705</v>
      </c>
      <c r="L270" s="831">
        <v>1</v>
      </c>
      <c r="M270" s="831">
        <v>341</v>
      </c>
      <c r="N270" s="831">
        <v>2</v>
      </c>
      <c r="O270" s="831">
        <v>688</v>
      </c>
      <c r="P270" s="827">
        <v>0.4035190615835777</v>
      </c>
      <c r="Q270" s="832">
        <v>344</v>
      </c>
    </row>
    <row r="271" spans="1:17" ht="14.45" customHeight="1" x14ac:dyDescent="0.2">
      <c r="A271" s="821" t="s">
        <v>6061</v>
      </c>
      <c r="B271" s="822" t="s">
        <v>6062</v>
      </c>
      <c r="C271" s="822" t="s">
        <v>4734</v>
      </c>
      <c r="D271" s="822" t="s">
        <v>6071</v>
      </c>
      <c r="E271" s="822" t="s">
        <v>6072</v>
      </c>
      <c r="F271" s="831">
        <v>1</v>
      </c>
      <c r="G271" s="831">
        <v>459</v>
      </c>
      <c r="H271" s="831"/>
      <c r="I271" s="831">
        <v>459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6061</v>
      </c>
      <c r="B272" s="822" t="s">
        <v>6062</v>
      </c>
      <c r="C272" s="822" t="s">
        <v>4734</v>
      </c>
      <c r="D272" s="822" t="s">
        <v>6073</v>
      </c>
      <c r="E272" s="822" t="s">
        <v>6074</v>
      </c>
      <c r="F272" s="831">
        <v>8</v>
      </c>
      <c r="G272" s="831">
        <v>2800</v>
      </c>
      <c r="H272" s="831">
        <v>1.5954415954415955</v>
      </c>
      <c r="I272" s="831">
        <v>350</v>
      </c>
      <c r="J272" s="831">
        <v>5</v>
      </c>
      <c r="K272" s="831">
        <v>1755</v>
      </c>
      <c r="L272" s="831">
        <v>1</v>
      </c>
      <c r="M272" s="831">
        <v>351</v>
      </c>
      <c r="N272" s="831">
        <v>8</v>
      </c>
      <c r="O272" s="831">
        <v>2824</v>
      </c>
      <c r="P272" s="827">
        <v>1.6091168091168091</v>
      </c>
      <c r="Q272" s="832">
        <v>353</v>
      </c>
    </row>
    <row r="273" spans="1:17" ht="14.45" customHeight="1" x14ac:dyDescent="0.2">
      <c r="A273" s="821" t="s">
        <v>6061</v>
      </c>
      <c r="B273" s="822" t="s">
        <v>6062</v>
      </c>
      <c r="C273" s="822" t="s">
        <v>4734</v>
      </c>
      <c r="D273" s="822" t="s">
        <v>5601</v>
      </c>
      <c r="E273" s="822" t="s">
        <v>5602</v>
      </c>
      <c r="F273" s="831">
        <v>1</v>
      </c>
      <c r="G273" s="831">
        <v>49</v>
      </c>
      <c r="H273" s="831"/>
      <c r="I273" s="831">
        <v>49</v>
      </c>
      <c r="J273" s="831"/>
      <c r="K273" s="831"/>
      <c r="L273" s="831"/>
      <c r="M273" s="831"/>
      <c r="N273" s="831"/>
      <c r="O273" s="831"/>
      <c r="P273" s="827"/>
      <c r="Q273" s="832"/>
    </row>
    <row r="274" spans="1:17" ht="14.45" customHeight="1" x14ac:dyDescent="0.2">
      <c r="A274" s="821" t="s">
        <v>6061</v>
      </c>
      <c r="B274" s="822" t="s">
        <v>6062</v>
      </c>
      <c r="C274" s="822" t="s">
        <v>4734</v>
      </c>
      <c r="D274" s="822" t="s">
        <v>6075</v>
      </c>
      <c r="E274" s="822" t="s">
        <v>6076</v>
      </c>
      <c r="F274" s="831"/>
      <c r="G274" s="831"/>
      <c r="H274" s="831"/>
      <c r="I274" s="831"/>
      <c r="J274" s="831">
        <v>1</v>
      </c>
      <c r="K274" s="831">
        <v>399</v>
      </c>
      <c r="L274" s="831">
        <v>1</v>
      </c>
      <c r="M274" s="831">
        <v>399</v>
      </c>
      <c r="N274" s="831">
        <v>2</v>
      </c>
      <c r="O274" s="831">
        <v>810</v>
      </c>
      <c r="P274" s="827">
        <v>2.030075187969925</v>
      </c>
      <c r="Q274" s="832">
        <v>405</v>
      </c>
    </row>
    <row r="275" spans="1:17" ht="14.45" customHeight="1" x14ac:dyDescent="0.2">
      <c r="A275" s="821" t="s">
        <v>6061</v>
      </c>
      <c r="B275" s="822" t="s">
        <v>6062</v>
      </c>
      <c r="C275" s="822" t="s">
        <v>4734</v>
      </c>
      <c r="D275" s="822" t="s">
        <v>5550</v>
      </c>
      <c r="E275" s="822" t="s">
        <v>5551</v>
      </c>
      <c r="F275" s="831"/>
      <c r="G275" s="831"/>
      <c r="H275" s="831"/>
      <c r="I275" s="831"/>
      <c r="J275" s="831">
        <v>1</v>
      </c>
      <c r="K275" s="831">
        <v>713</v>
      </c>
      <c r="L275" s="831">
        <v>1</v>
      </c>
      <c r="M275" s="831">
        <v>713</v>
      </c>
      <c r="N275" s="831">
        <v>2</v>
      </c>
      <c r="O275" s="831">
        <v>1438</v>
      </c>
      <c r="P275" s="827">
        <v>2.0168302945301542</v>
      </c>
      <c r="Q275" s="832">
        <v>719</v>
      </c>
    </row>
    <row r="276" spans="1:17" ht="14.45" customHeight="1" x14ac:dyDescent="0.2">
      <c r="A276" s="821" t="s">
        <v>6061</v>
      </c>
      <c r="B276" s="822" t="s">
        <v>6062</v>
      </c>
      <c r="C276" s="822" t="s">
        <v>4734</v>
      </c>
      <c r="D276" s="822" t="s">
        <v>6077</v>
      </c>
      <c r="E276" s="822" t="s">
        <v>6078</v>
      </c>
      <c r="F276" s="831">
        <v>1</v>
      </c>
      <c r="G276" s="831">
        <v>305</v>
      </c>
      <c r="H276" s="831"/>
      <c r="I276" s="831">
        <v>305</v>
      </c>
      <c r="J276" s="831"/>
      <c r="K276" s="831"/>
      <c r="L276" s="831"/>
      <c r="M276" s="831"/>
      <c r="N276" s="831">
        <v>1</v>
      </c>
      <c r="O276" s="831">
        <v>310</v>
      </c>
      <c r="P276" s="827"/>
      <c r="Q276" s="832">
        <v>310</v>
      </c>
    </row>
    <row r="277" spans="1:17" ht="14.45" customHeight="1" x14ac:dyDescent="0.2">
      <c r="A277" s="821" t="s">
        <v>6061</v>
      </c>
      <c r="B277" s="822" t="s">
        <v>6062</v>
      </c>
      <c r="C277" s="822" t="s">
        <v>4734</v>
      </c>
      <c r="D277" s="822" t="s">
        <v>6079</v>
      </c>
      <c r="E277" s="822" t="s">
        <v>6080</v>
      </c>
      <c r="F277" s="831">
        <v>8</v>
      </c>
      <c r="G277" s="831">
        <v>3960</v>
      </c>
      <c r="H277" s="831">
        <v>0.41767746018352492</v>
      </c>
      <c r="I277" s="831">
        <v>495</v>
      </c>
      <c r="J277" s="831">
        <v>19</v>
      </c>
      <c r="K277" s="831">
        <v>9481</v>
      </c>
      <c r="L277" s="831">
        <v>1</v>
      </c>
      <c r="M277" s="831">
        <v>499</v>
      </c>
      <c r="N277" s="831">
        <v>6</v>
      </c>
      <c r="O277" s="831">
        <v>3018</v>
      </c>
      <c r="P277" s="827">
        <v>0.31832085223077733</v>
      </c>
      <c r="Q277" s="832">
        <v>503</v>
      </c>
    </row>
    <row r="278" spans="1:17" ht="14.45" customHeight="1" x14ac:dyDescent="0.2">
      <c r="A278" s="821" t="s">
        <v>6061</v>
      </c>
      <c r="B278" s="822" t="s">
        <v>6062</v>
      </c>
      <c r="C278" s="822" t="s">
        <v>4734</v>
      </c>
      <c r="D278" s="822" t="s">
        <v>6081</v>
      </c>
      <c r="E278" s="822" t="s">
        <v>6082</v>
      </c>
      <c r="F278" s="831">
        <v>10</v>
      </c>
      <c r="G278" s="831">
        <v>3710</v>
      </c>
      <c r="H278" s="831">
        <v>0.82225177304964536</v>
      </c>
      <c r="I278" s="831">
        <v>371</v>
      </c>
      <c r="J278" s="831">
        <v>12</v>
      </c>
      <c r="K278" s="831">
        <v>4512</v>
      </c>
      <c r="L278" s="831">
        <v>1</v>
      </c>
      <c r="M278" s="831">
        <v>376</v>
      </c>
      <c r="N278" s="831">
        <v>5</v>
      </c>
      <c r="O278" s="831">
        <v>1900</v>
      </c>
      <c r="P278" s="827">
        <v>0.42109929078014185</v>
      </c>
      <c r="Q278" s="832">
        <v>380</v>
      </c>
    </row>
    <row r="279" spans="1:17" ht="14.45" customHeight="1" x14ac:dyDescent="0.2">
      <c r="A279" s="821" t="s">
        <v>6061</v>
      </c>
      <c r="B279" s="822" t="s">
        <v>6062</v>
      </c>
      <c r="C279" s="822" t="s">
        <v>4734</v>
      </c>
      <c r="D279" s="822" t="s">
        <v>6083</v>
      </c>
      <c r="E279" s="822" t="s">
        <v>6084</v>
      </c>
      <c r="F279" s="831">
        <v>6</v>
      </c>
      <c r="G279" s="831">
        <v>672</v>
      </c>
      <c r="H279" s="831">
        <v>0.66076696165191739</v>
      </c>
      <c r="I279" s="831">
        <v>112</v>
      </c>
      <c r="J279" s="831">
        <v>9</v>
      </c>
      <c r="K279" s="831">
        <v>1017</v>
      </c>
      <c r="L279" s="831">
        <v>1</v>
      </c>
      <c r="M279" s="831">
        <v>113</v>
      </c>
      <c r="N279" s="831">
        <v>3</v>
      </c>
      <c r="O279" s="831">
        <v>342</v>
      </c>
      <c r="P279" s="827">
        <v>0.33628318584070799</v>
      </c>
      <c r="Q279" s="832">
        <v>114</v>
      </c>
    </row>
    <row r="280" spans="1:17" ht="14.45" customHeight="1" x14ac:dyDescent="0.2">
      <c r="A280" s="821" t="s">
        <v>6061</v>
      </c>
      <c r="B280" s="822" t="s">
        <v>6062</v>
      </c>
      <c r="C280" s="822" t="s">
        <v>4734</v>
      </c>
      <c r="D280" s="822" t="s">
        <v>6085</v>
      </c>
      <c r="E280" s="822" t="s">
        <v>6086</v>
      </c>
      <c r="F280" s="831">
        <v>8</v>
      </c>
      <c r="G280" s="831">
        <v>3664</v>
      </c>
      <c r="H280" s="831">
        <v>0.65946724262059031</v>
      </c>
      <c r="I280" s="831">
        <v>458</v>
      </c>
      <c r="J280" s="831">
        <v>12</v>
      </c>
      <c r="K280" s="831">
        <v>5556</v>
      </c>
      <c r="L280" s="831">
        <v>1</v>
      </c>
      <c r="M280" s="831">
        <v>463</v>
      </c>
      <c r="N280" s="831">
        <v>3</v>
      </c>
      <c r="O280" s="831">
        <v>1401</v>
      </c>
      <c r="P280" s="827">
        <v>0.25215982721382291</v>
      </c>
      <c r="Q280" s="832">
        <v>467</v>
      </c>
    </row>
    <row r="281" spans="1:17" ht="14.45" customHeight="1" x14ac:dyDescent="0.2">
      <c r="A281" s="821" t="s">
        <v>6061</v>
      </c>
      <c r="B281" s="822" t="s">
        <v>6062</v>
      </c>
      <c r="C281" s="822" t="s">
        <v>4734</v>
      </c>
      <c r="D281" s="822" t="s">
        <v>6087</v>
      </c>
      <c r="E281" s="822" t="s">
        <v>6088</v>
      </c>
      <c r="F281" s="831">
        <v>10</v>
      </c>
      <c r="G281" s="831">
        <v>580</v>
      </c>
      <c r="H281" s="831">
        <v>0.28087167070217917</v>
      </c>
      <c r="I281" s="831">
        <v>58</v>
      </c>
      <c r="J281" s="831">
        <v>35</v>
      </c>
      <c r="K281" s="831">
        <v>2065</v>
      </c>
      <c r="L281" s="831">
        <v>1</v>
      </c>
      <c r="M281" s="831">
        <v>59</v>
      </c>
      <c r="N281" s="831">
        <v>5</v>
      </c>
      <c r="O281" s="831">
        <v>295</v>
      </c>
      <c r="P281" s="827">
        <v>0.14285714285714285</v>
      </c>
      <c r="Q281" s="832">
        <v>59</v>
      </c>
    </row>
    <row r="282" spans="1:17" ht="14.45" customHeight="1" x14ac:dyDescent="0.2">
      <c r="A282" s="821" t="s">
        <v>6061</v>
      </c>
      <c r="B282" s="822" t="s">
        <v>6062</v>
      </c>
      <c r="C282" s="822" t="s">
        <v>4734</v>
      </c>
      <c r="D282" s="822" t="s">
        <v>6089</v>
      </c>
      <c r="E282" s="822" t="s">
        <v>6090</v>
      </c>
      <c r="F282" s="831">
        <v>34</v>
      </c>
      <c r="G282" s="831">
        <v>5984</v>
      </c>
      <c r="H282" s="831">
        <v>2.2286778398510241</v>
      </c>
      <c r="I282" s="831">
        <v>176</v>
      </c>
      <c r="J282" s="831">
        <v>15</v>
      </c>
      <c r="K282" s="831">
        <v>2685</v>
      </c>
      <c r="L282" s="831">
        <v>1</v>
      </c>
      <c r="M282" s="831">
        <v>179</v>
      </c>
      <c r="N282" s="831">
        <v>6</v>
      </c>
      <c r="O282" s="831">
        <v>1086</v>
      </c>
      <c r="P282" s="827">
        <v>0.40446927374301678</v>
      </c>
      <c r="Q282" s="832">
        <v>181</v>
      </c>
    </row>
    <row r="283" spans="1:17" ht="14.45" customHeight="1" x14ac:dyDescent="0.2">
      <c r="A283" s="821" t="s">
        <v>6061</v>
      </c>
      <c r="B283" s="822" t="s">
        <v>6062</v>
      </c>
      <c r="C283" s="822" t="s">
        <v>4734</v>
      </c>
      <c r="D283" s="822" t="s">
        <v>5554</v>
      </c>
      <c r="E283" s="822" t="s">
        <v>5555</v>
      </c>
      <c r="F283" s="831">
        <v>12</v>
      </c>
      <c r="G283" s="831">
        <v>1032</v>
      </c>
      <c r="H283" s="831">
        <v>5.931034482758621</v>
      </c>
      <c r="I283" s="831">
        <v>86</v>
      </c>
      <c r="J283" s="831">
        <v>2</v>
      </c>
      <c r="K283" s="831">
        <v>174</v>
      </c>
      <c r="L283" s="831">
        <v>1</v>
      </c>
      <c r="M283" s="831">
        <v>87</v>
      </c>
      <c r="N283" s="831">
        <v>4</v>
      </c>
      <c r="O283" s="831">
        <v>352</v>
      </c>
      <c r="P283" s="827">
        <v>2.0229885057471266</v>
      </c>
      <c r="Q283" s="832">
        <v>88</v>
      </c>
    </row>
    <row r="284" spans="1:17" ht="14.45" customHeight="1" x14ac:dyDescent="0.2">
      <c r="A284" s="821" t="s">
        <v>6061</v>
      </c>
      <c r="B284" s="822" t="s">
        <v>6062</v>
      </c>
      <c r="C284" s="822" t="s">
        <v>4734</v>
      </c>
      <c r="D284" s="822" t="s">
        <v>6091</v>
      </c>
      <c r="E284" s="822" t="s">
        <v>6092</v>
      </c>
      <c r="F284" s="831">
        <v>1</v>
      </c>
      <c r="G284" s="831">
        <v>170</v>
      </c>
      <c r="H284" s="831"/>
      <c r="I284" s="831">
        <v>170</v>
      </c>
      <c r="J284" s="831"/>
      <c r="K284" s="831"/>
      <c r="L284" s="831"/>
      <c r="M284" s="831"/>
      <c r="N284" s="831"/>
      <c r="O284" s="831"/>
      <c r="P284" s="827"/>
      <c r="Q284" s="832"/>
    </row>
    <row r="285" spans="1:17" ht="14.45" customHeight="1" x14ac:dyDescent="0.2">
      <c r="A285" s="821" t="s">
        <v>6061</v>
      </c>
      <c r="B285" s="822" t="s">
        <v>6062</v>
      </c>
      <c r="C285" s="822" t="s">
        <v>4734</v>
      </c>
      <c r="D285" s="822" t="s">
        <v>5558</v>
      </c>
      <c r="E285" s="822" t="s">
        <v>5559</v>
      </c>
      <c r="F285" s="831">
        <v>1</v>
      </c>
      <c r="G285" s="831">
        <v>177</v>
      </c>
      <c r="H285" s="831"/>
      <c r="I285" s="831">
        <v>177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6061</v>
      </c>
      <c r="B286" s="822" t="s">
        <v>6062</v>
      </c>
      <c r="C286" s="822" t="s">
        <v>4734</v>
      </c>
      <c r="D286" s="822" t="s">
        <v>6093</v>
      </c>
      <c r="E286" s="822" t="s">
        <v>6094</v>
      </c>
      <c r="F286" s="831">
        <v>2</v>
      </c>
      <c r="G286" s="831">
        <v>528</v>
      </c>
      <c r="H286" s="831">
        <v>1.9775280898876404</v>
      </c>
      <c r="I286" s="831">
        <v>264</v>
      </c>
      <c r="J286" s="831">
        <v>1</v>
      </c>
      <c r="K286" s="831">
        <v>267</v>
      </c>
      <c r="L286" s="831">
        <v>1</v>
      </c>
      <c r="M286" s="831">
        <v>267</v>
      </c>
      <c r="N286" s="831">
        <v>2</v>
      </c>
      <c r="O286" s="831">
        <v>538</v>
      </c>
      <c r="P286" s="827">
        <v>2.0149812734082397</v>
      </c>
      <c r="Q286" s="832">
        <v>269</v>
      </c>
    </row>
    <row r="287" spans="1:17" ht="14.45" customHeight="1" x14ac:dyDescent="0.2">
      <c r="A287" s="821" t="s">
        <v>6061</v>
      </c>
      <c r="B287" s="822" t="s">
        <v>6062</v>
      </c>
      <c r="C287" s="822" t="s">
        <v>4734</v>
      </c>
      <c r="D287" s="822" t="s">
        <v>6095</v>
      </c>
      <c r="E287" s="822" t="s">
        <v>6096</v>
      </c>
      <c r="F287" s="831">
        <v>1</v>
      </c>
      <c r="G287" s="831">
        <v>2134</v>
      </c>
      <c r="H287" s="831"/>
      <c r="I287" s="831">
        <v>2134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6061</v>
      </c>
      <c r="B288" s="822" t="s">
        <v>6062</v>
      </c>
      <c r="C288" s="822" t="s">
        <v>4734</v>
      </c>
      <c r="D288" s="822" t="s">
        <v>6097</v>
      </c>
      <c r="E288" s="822" t="s">
        <v>6098</v>
      </c>
      <c r="F288" s="831">
        <v>1</v>
      </c>
      <c r="G288" s="831">
        <v>426</v>
      </c>
      <c r="H288" s="831"/>
      <c r="I288" s="831">
        <v>426</v>
      </c>
      <c r="J288" s="831"/>
      <c r="K288" s="831"/>
      <c r="L288" s="831"/>
      <c r="M288" s="831"/>
      <c r="N288" s="831"/>
      <c r="O288" s="831"/>
      <c r="P288" s="827"/>
      <c r="Q288" s="832"/>
    </row>
    <row r="289" spans="1:17" ht="14.45" customHeight="1" x14ac:dyDescent="0.2">
      <c r="A289" s="821" t="s">
        <v>6061</v>
      </c>
      <c r="B289" s="822" t="s">
        <v>6062</v>
      </c>
      <c r="C289" s="822" t="s">
        <v>4734</v>
      </c>
      <c r="D289" s="822" t="s">
        <v>6099</v>
      </c>
      <c r="E289" s="822" t="s">
        <v>6100</v>
      </c>
      <c r="F289" s="831">
        <v>1</v>
      </c>
      <c r="G289" s="831">
        <v>108</v>
      </c>
      <c r="H289" s="831"/>
      <c r="I289" s="831">
        <v>108</v>
      </c>
      <c r="J289" s="831"/>
      <c r="K289" s="831"/>
      <c r="L289" s="831"/>
      <c r="M289" s="831"/>
      <c r="N289" s="831"/>
      <c r="O289" s="831"/>
      <c r="P289" s="827"/>
      <c r="Q289" s="832"/>
    </row>
    <row r="290" spans="1:17" ht="14.45" customHeight="1" x14ac:dyDescent="0.2">
      <c r="A290" s="821" t="s">
        <v>6101</v>
      </c>
      <c r="B290" s="822" t="s">
        <v>6102</v>
      </c>
      <c r="C290" s="822" t="s">
        <v>4734</v>
      </c>
      <c r="D290" s="822" t="s">
        <v>6103</v>
      </c>
      <c r="E290" s="822" t="s">
        <v>6104</v>
      </c>
      <c r="F290" s="831">
        <v>380</v>
      </c>
      <c r="G290" s="831">
        <v>66120</v>
      </c>
      <c r="H290" s="831">
        <v>1.2721500721500723</v>
      </c>
      <c r="I290" s="831">
        <v>174</v>
      </c>
      <c r="J290" s="831">
        <v>297</v>
      </c>
      <c r="K290" s="831">
        <v>51975</v>
      </c>
      <c r="L290" s="831">
        <v>1</v>
      </c>
      <c r="M290" s="831">
        <v>175</v>
      </c>
      <c r="N290" s="831">
        <v>178</v>
      </c>
      <c r="O290" s="831">
        <v>31328</v>
      </c>
      <c r="P290" s="827">
        <v>0.6027513227513227</v>
      </c>
      <c r="Q290" s="832">
        <v>176</v>
      </c>
    </row>
    <row r="291" spans="1:17" ht="14.45" customHeight="1" x14ac:dyDescent="0.2">
      <c r="A291" s="821" t="s">
        <v>6101</v>
      </c>
      <c r="B291" s="822" t="s">
        <v>6102</v>
      </c>
      <c r="C291" s="822" t="s">
        <v>4734</v>
      </c>
      <c r="D291" s="822" t="s">
        <v>6105</v>
      </c>
      <c r="E291" s="822" t="s">
        <v>6106</v>
      </c>
      <c r="F291" s="831"/>
      <c r="G291" s="831"/>
      <c r="H291" s="831"/>
      <c r="I291" s="831"/>
      <c r="J291" s="831"/>
      <c r="K291" s="831"/>
      <c r="L291" s="831"/>
      <c r="M291" s="831"/>
      <c r="N291" s="831">
        <v>57</v>
      </c>
      <c r="O291" s="831">
        <v>61275</v>
      </c>
      <c r="P291" s="827"/>
      <c r="Q291" s="832">
        <v>1075</v>
      </c>
    </row>
    <row r="292" spans="1:17" ht="14.45" customHeight="1" x14ac:dyDescent="0.2">
      <c r="A292" s="821" t="s">
        <v>6101</v>
      </c>
      <c r="B292" s="822" t="s">
        <v>6102</v>
      </c>
      <c r="C292" s="822" t="s">
        <v>4734</v>
      </c>
      <c r="D292" s="822" t="s">
        <v>6107</v>
      </c>
      <c r="E292" s="822" t="s">
        <v>6108</v>
      </c>
      <c r="F292" s="831">
        <v>159</v>
      </c>
      <c r="G292" s="831">
        <v>7314</v>
      </c>
      <c r="H292" s="831">
        <v>0.94888427607680337</v>
      </c>
      <c r="I292" s="831">
        <v>46</v>
      </c>
      <c r="J292" s="831">
        <v>164</v>
      </c>
      <c r="K292" s="831">
        <v>7708</v>
      </c>
      <c r="L292" s="831">
        <v>1</v>
      </c>
      <c r="M292" s="831">
        <v>47</v>
      </c>
      <c r="N292" s="831">
        <v>73</v>
      </c>
      <c r="O292" s="831">
        <v>3431</v>
      </c>
      <c r="P292" s="827">
        <v>0.4451219512195122</v>
      </c>
      <c r="Q292" s="832">
        <v>47</v>
      </c>
    </row>
    <row r="293" spans="1:17" ht="14.45" customHeight="1" x14ac:dyDescent="0.2">
      <c r="A293" s="821" t="s">
        <v>6101</v>
      </c>
      <c r="B293" s="822" t="s">
        <v>6102</v>
      </c>
      <c r="C293" s="822" t="s">
        <v>4734</v>
      </c>
      <c r="D293" s="822" t="s">
        <v>6109</v>
      </c>
      <c r="E293" s="822" t="s">
        <v>6110</v>
      </c>
      <c r="F293" s="831">
        <v>13</v>
      </c>
      <c r="G293" s="831">
        <v>4511</v>
      </c>
      <c r="H293" s="831">
        <v>0.25925287356321841</v>
      </c>
      <c r="I293" s="831">
        <v>347</v>
      </c>
      <c r="J293" s="831">
        <v>50</v>
      </c>
      <c r="K293" s="831">
        <v>17400</v>
      </c>
      <c r="L293" s="831">
        <v>1</v>
      </c>
      <c r="M293" s="831">
        <v>348</v>
      </c>
      <c r="N293" s="831">
        <v>8</v>
      </c>
      <c r="O293" s="831">
        <v>2784</v>
      </c>
      <c r="P293" s="827">
        <v>0.16</v>
      </c>
      <c r="Q293" s="832">
        <v>348</v>
      </c>
    </row>
    <row r="294" spans="1:17" ht="14.45" customHeight="1" x14ac:dyDescent="0.2">
      <c r="A294" s="821" t="s">
        <v>6101</v>
      </c>
      <c r="B294" s="822" t="s">
        <v>6102</v>
      </c>
      <c r="C294" s="822" t="s">
        <v>4734</v>
      </c>
      <c r="D294" s="822" t="s">
        <v>6111</v>
      </c>
      <c r="E294" s="822" t="s">
        <v>6112</v>
      </c>
      <c r="F294" s="831"/>
      <c r="G294" s="831"/>
      <c r="H294" s="831"/>
      <c r="I294" s="831"/>
      <c r="J294" s="831">
        <v>10</v>
      </c>
      <c r="K294" s="831">
        <v>510</v>
      </c>
      <c r="L294" s="831">
        <v>1</v>
      </c>
      <c r="M294" s="831">
        <v>51</v>
      </c>
      <c r="N294" s="831">
        <v>6</v>
      </c>
      <c r="O294" s="831">
        <v>312</v>
      </c>
      <c r="P294" s="827">
        <v>0.61176470588235299</v>
      </c>
      <c r="Q294" s="832">
        <v>52</v>
      </c>
    </row>
    <row r="295" spans="1:17" ht="14.45" customHeight="1" x14ac:dyDescent="0.2">
      <c r="A295" s="821" t="s">
        <v>6101</v>
      </c>
      <c r="B295" s="822" t="s">
        <v>6102</v>
      </c>
      <c r="C295" s="822" t="s">
        <v>4734</v>
      </c>
      <c r="D295" s="822" t="s">
        <v>6113</v>
      </c>
      <c r="E295" s="822" t="s">
        <v>6114</v>
      </c>
      <c r="F295" s="831">
        <v>69</v>
      </c>
      <c r="G295" s="831">
        <v>26013</v>
      </c>
      <c r="H295" s="831">
        <v>0.95579805996472667</v>
      </c>
      <c r="I295" s="831">
        <v>377</v>
      </c>
      <c r="J295" s="831">
        <v>72</v>
      </c>
      <c r="K295" s="831">
        <v>27216</v>
      </c>
      <c r="L295" s="831">
        <v>1</v>
      </c>
      <c r="M295" s="831">
        <v>378</v>
      </c>
      <c r="N295" s="831">
        <v>37</v>
      </c>
      <c r="O295" s="831">
        <v>13986</v>
      </c>
      <c r="P295" s="827">
        <v>0.51388888888888884</v>
      </c>
      <c r="Q295" s="832">
        <v>378</v>
      </c>
    </row>
    <row r="296" spans="1:17" ht="14.45" customHeight="1" x14ac:dyDescent="0.2">
      <c r="A296" s="821" t="s">
        <v>6101</v>
      </c>
      <c r="B296" s="822" t="s">
        <v>6102</v>
      </c>
      <c r="C296" s="822" t="s">
        <v>4734</v>
      </c>
      <c r="D296" s="822" t="s">
        <v>6115</v>
      </c>
      <c r="E296" s="822" t="s">
        <v>6116</v>
      </c>
      <c r="F296" s="831">
        <v>1</v>
      </c>
      <c r="G296" s="831">
        <v>34</v>
      </c>
      <c r="H296" s="831"/>
      <c r="I296" s="831">
        <v>34</v>
      </c>
      <c r="J296" s="831"/>
      <c r="K296" s="831"/>
      <c r="L296" s="831"/>
      <c r="M296" s="831"/>
      <c r="N296" s="831"/>
      <c r="O296" s="831"/>
      <c r="P296" s="827"/>
      <c r="Q296" s="832"/>
    </row>
    <row r="297" spans="1:17" ht="14.45" customHeight="1" x14ac:dyDescent="0.2">
      <c r="A297" s="821" t="s">
        <v>6101</v>
      </c>
      <c r="B297" s="822" t="s">
        <v>6102</v>
      </c>
      <c r="C297" s="822" t="s">
        <v>4734</v>
      </c>
      <c r="D297" s="822" t="s">
        <v>6117</v>
      </c>
      <c r="E297" s="822" t="s">
        <v>6118</v>
      </c>
      <c r="F297" s="831">
        <v>145</v>
      </c>
      <c r="G297" s="831">
        <v>75980</v>
      </c>
      <c r="H297" s="831">
        <v>3.8085213032581455</v>
      </c>
      <c r="I297" s="831">
        <v>524</v>
      </c>
      <c r="J297" s="831">
        <v>38</v>
      </c>
      <c r="K297" s="831">
        <v>19950</v>
      </c>
      <c r="L297" s="831">
        <v>1</v>
      </c>
      <c r="M297" s="831">
        <v>525</v>
      </c>
      <c r="N297" s="831">
        <v>34</v>
      </c>
      <c r="O297" s="831">
        <v>17850</v>
      </c>
      <c r="P297" s="827">
        <v>0.89473684210526316</v>
      </c>
      <c r="Q297" s="832">
        <v>525</v>
      </c>
    </row>
    <row r="298" spans="1:17" ht="14.45" customHeight="1" x14ac:dyDescent="0.2">
      <c r="A298" s="821" t="s">
        <v>6101</v>
      </c>
      <c r="B298" s="822" t="s">
        <v>6102</v>
      </c>
      <c r="C298" s="822" t="s">
        <v>4734</v>
      </c>
      <c r="D298" s="822" t="s">
        <v>6119</v>
      </c>
      <c r="E298" s="822" t="s">
        <v>6120</v>
      </c>
      <c r="F298" s="831">
        <v>1</v>
      </c>
      <c r="G298" s="831">
        <v>57</v>
      </c>
      <c r="H298" s="831">
        <v>7.5596816976127315E-2</v>
      </c>
      <c r="I298" s="831">
        <v>57</v>
      </c>
      <c r="J298" s="831">
        <v>13</v>
      </c>
      <c r="K298" s="831">
        <v>754</v>
      </c>
      <c r="L298" s="831">
        <v>1</v>
      </c>
      <c r="M298" s="831">
        <v>58</v>
      </c>
      <c r="N298" s="831">
        <v>1</v>
      </c>
      <c r="O298" s="831">
        <v>58</v>
      </c>
      <c r="P298" s="827">
        <v>7.6923076923076927E-2</v>
      </c>
      <c r="Q298" s="832">
        <v>58</v>
      </c>
    </row>
    <row r="299" spans="1:17" ht="14.45" customHeight="1" x14ac:dyDescent="0.2">
      <c r="A299" s="821" t="s">
        <v>6101</v>
      </c>
      <c r="B299" s="822" t="s">
        <v>6102</v>
      </c>
      <c r="C299" s="822" t="s">
        <v>4734</v>
      </c>
      <c r="D299" s="822" t="s">
        <v>6121</v>
      </c>
      <c r="E299" s="822" t="s">
        <v>6122</v>
      </c>
      <c r="F299" s="831">
        <v>1</v>
      </c>
      <c r="G299" s="831">
        <v>225</v>
      </c>
      <c r="H299" s="831">
        <v>0.33185840707964603</v>
      </c>
      <c r="I299" s="831">
        <v>225</v>
      </c>
      <c r="J299" s="831">
        <v>3</v>
      </c>
      <c r="K299" s="831">
        <v>678</v>
      </c>
      <c r="L299" s="831">
        <v>1</v>
      </c>
      <c r="M299" s="831">
        <v>226</v>
      </c>
      <c r="N299" s="831">
        <v>2</v>
      </c>
      <c r="O299" s="831">
        <v>454</v>
      </c>
      <c r="P299" s="827">
        <v>0.6696165191740413</v>
      </c>
      <c r="Q299" s="832">
        <v>227</v>
      </c>
    </row>
    <row r="300" spans="1:17" ht="14.45" customHeight="1" x14ac:dyDescent="0.2">
      <c r="A300" s="821" t="s">
        <v>6101</v>
      </c>
      <c r="B300" s="822" t="s">
        <v>6102</v>
      </c>
      <c r="C300" s="822" t="s">
        <v>4734</v>
      </c>
      <c r="D300" s="822" t="s">
        <v>6123</v>
      </c>
      <c r="E300" s="822" t="s">
        <v>6124</v>
      </c>
      <c r="F300" s="831">
        <v>1</v>
      </c>
      <c r="G300" s="831">
        <v>554</v>
      </c>
      <c r="H300" s="831">
        <v>0.33273273273273274</v>
      </c>
      <c r="I300" s="831">
        <v>554</v>
      </c>
      <c r="J300" s="831">
        <v>3</v>
      </c>
      <c r="K300" s="831">
        <v>1665</v>
      </c>
      <c r="L300" s="831">
        <v>1</v>
      </c>
      <c r="M300" s="831">
        <v>555</v>
      </c>
      <c r="N300" s="831">
        <v>2</v>
      </c>
      <c r="O300" s="831">
        <v>1114</v>
      </c>
      <c r="P300" s="827">
        <v>0.66906906906906904</v>
      </c>
      <c r="Q300" s="832">
        <v>557</v>
      </c>
    </row>
    <row r="301" spans="1:17" ht="14.45" customHeight="1" x14ac:dyDescent="0.2">
      <c r="A301" s="821" t="s">
        <v>6101</v>
      </c>
      <c r="B301" s="822" t="s">
        <v>6102</v>
      </c>
      <c r="C301" s="822" t="s">
        <v>4734</v>
      </c>
      <c r="D301" s="822" t="s">
        <v>6125</v>
      </c>
      <c r="E301" s="822" t="s">
        <v>6126</v>
      </c>
      <c r="F301" s="831">
        <v>1</v>
      </c>
      <c r="G301" s="831">
        <v>214</v>
      </c>
      <c r="H301" s="831"/>
      <c r="I301" s="831">
        <v>214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6101</v>
      </c>
      <c r="B302" s="822" t="s">
        <v>6102</v>
      </c>
      <c r="C302" s="822" t="s">
        <v>4734</v>
      </c>
      <c r="D302" s="822" t="s">
        <v>6127</v>
      </c>
      <c r="E302" s="822" t="s">
        <v>6128</v>
      </c>
      <c r="F302" s="831">
        <v>4</v>
      </c>
      <c r="G302" s="831">
        <v>568</v>
      </c>
      <c r="H302" s="831"/>
      <c r="I302" s="831">
        <v>142</v>
      </c>
      <c r="J302" s="831"/>
      <c r="K302" s="831"/>
      <c r="L302" s="831"/>
      <c r="M302" s="831"/>
      <c r="N302" s="831">
        <v>2</v>
      </c>
      <c r="O302" s="831">
        <v>288</v>
      </c>
      <c r="P302" s="827"/>
      <c r="Q302" s="832">
        <v>144</v>
      </c>
    </row>
    <row r="303" spans="1:17" ht="14.45" customHeight="1" x14ac:dyDescent="0.2">
      <c r="A303" s="821" t="s">
        <v>6101</v>
      </c>
      <c r="B303" s="822" t="s">
        <v>6102</v>
      </c>
      <c r="C303" s="822" t="s">
        <v>4734</v>
      </c>
      <c r="D303" s="822" t="s">
        <v>6129</v>
      </c>
      <c r="E303" s="822" t="s">
        <v>6130</v>
      </c>
      <c r="F303" s="831">
        <v>1</v>
      </c>
      <c r="G303" s="831">
        <v>143</v>
      </c>
      <c r="H303" s="831">
        <v>0.99305555555555558</v>
      </c>
      <c r="I303" s="831">
        <v>143</v>
      </c>
      <c r="J303" s="831">
        <v>1</v>
      </c>
      <c r="K303" s="831">
        <v>144</v>
      </c>
      <c r="L303" s="831">
        <v>1</v>
      </c>
      <c r="M303" s="831">
        <v>144</v>
      </c>
      <c r="N303" s="831">
        <v>1</v>
      </c>
      <c r="O303" s="831">
        <v>145</v>
      </c>
      <c r="P303" s="827">
        <v>1.0069444444444444</v>
      </c>
      <c r="Q303" s="832">
        <v>145</v>
      </c>
    </row>
    <row r="304" spans="1:17" ht="14.45" customHeight="1" x14ac:dyDescent="0.2">
      <c r="A304" s="821" t="s">
        <v>6101</v>
      </c>
      <c r="B304" s="822" t="s">
        <v>6102</v>
      </c>
      <c r="C304" s="822" t="s">
        <v>4734</v>
      </c>
      <c r="D304" s="822" t="s">
        <v>6131</v>
      </c>
      <c r="E304" s="822" t="s">
        <v>6132</v>
      </c>
      <c r="F304" s="831">
        <v>1</v>
      </c>
      <c r="G304" s="831">
        <v>65</v>
      </c>
      <c r="H304" s="831">
        <v>0.32828282828282829</v>
      </c>
      <c r="I304" s="831">
        <v>65</v>
      </c>
      <c r="J304" s="831">
        <v>3</v>
      </c>
      <c r="K304" s="831">
        <v>198</v>
      </c>
      <c r="L304" s="831">
        <v>1</v>
      </c>
      <c r="M304" s="831">
        <v>66</v>
      </c>
      <c r="N304" s="831"/>
      <c r="O304" s="831"/>
      <c r="P304" s="827"/>
      <c r="Q304" s="832"/>
    </row>
    <row r="305" spans="1:17" ht="14.45" customHeight="1" x14ac:dyDescent="0.2">
      <c r="A305" s="821" t="s">
        <v>6101</v>
      </c>
      <c r="B305" s="822" t="s">
        <v>6102</v>
      </c>
      <c r="C305" s="822" t="s">
        <v>4734</v>
      </c>
      <c r="D305" s="822" t="s">
        <v>6133</v>
      </c>
      <c r="E305" s="822" t="s">
        <v>6134</v>
      </c>
      <c r="F305" s="831">
        <v>910</v>
      </c>
      <c r="G305" s="831">
        <v>124591</v>
      </c>
      <c r="H305" s="831">
        <v>1.7948972829688536</v>
      </c>
      <c r="I305" s="831">
        <v>136.91318681318683</v>
      </c>
      <c r="J305" s="831">
        <v>503</v>
      </c>
      <c r="K305" s="831">
        <v>69414</v>
      </c>
      <c r="L305" s="831">
        <v>1</v>
      </c>
      <c r="M305" s="831">
        <v>138</v>
      </c>
      <c r="N305" s="831">
        <v>372</v>
      </c>
      <c r="O305" s="831">
        <v>51708</v>
      </c>
      <c r="P305" s="827">
        <v>0.74492177370559254</v>
      </c>
      <c r="Q305" s="832">
        <v>139</v>
      </c>
    </row>
    <row r="306" spans="1:17" ht="14.45" customHeight="1" x14ac:dyDescent="0.2">
      <c r="A306" s="821" t="s">
        <v>6101</v>
      </c>
      <c r="B306" s="822" t="s">
        <v>6102</v>
      </c>
      <c r="C306" s="822" t="s">
        <v>4734</v>
      </c>
      <c r="D306" s="822" t="s">
        <v>6135</v>
      </c>
      <c r="E306" s="822" t="s">
        <v>6136</v>
      </c>
      <c r="F306" s="831">
        <v>211</v>
      </c>
      <c r="G306" s="831">
        <v>19201</v>
      </c>
      <c r="H306" s="831">
        <v>1.5692219679633868</v>
      </c>
      <c r="I306" s="831">
        <v>91</v>
      </c>
      <c r="J306" s="831">
        <v>133</v>
      </c>
      <c r="K306" s="831">
        <v>12236</v>
      </c>
      <c r="L306" s="831">
        <v>1</v>
      </c>
      <c r="M306" s="831">
        <v>92</v>
      </c>
      <c r="N306" s="831">
        <v>84</v>
      </c>
      <c r="O306" s="831">
        <v>7812</v>
      </c>
      <c r="P306" s="827">
        <v>0.63844393592677351</v>
      </c>
      <c r="Q306" s="832">
        <v>93</v>
      </c>
    </row>
    <row r="307" spans="1:17" ht="14.45" customHeight="1" x14ac:dyDescent="0.2">
      <c r="A307" s="821" t="s">
        <v>6101</v>
      </c>
      <c r="B307" s="822" t="s">
        <v>6102</v>
      </c>
      <c r="C307" s="822" t="s">
        <v>4734</v>
      </c>
      <c r="D307" s="822" t="s">
        <v>6137</v>
      </c>
      <c r="E307" s="822" t="s">
        <v>6138</v>
      </c>
      <c r="F307" s="831">
        <v>1</v>
      </c>
      <c r="G307" s="831">
        <v>138</v>
      </c>
      <c r="H307" s="831">
        <v>0.98571428571428577</v>
      </c>
      <c r="I307" s="831">
        <v>138</v>
      </c>
      <c r="J307" s="831">
        <v>1</v>
      </c>
      <c r="K307" s="831">
        <v>140</v>
      </c>
      <c r="L307" s="831">
        <v>1</v>
      </c>
      <c r="M307" s="831">
        <v>140</v>
      </c>
      <c r="N307" s="831"/>
      <c r="O307" s="831"/>
      <c r="P307" s="827"/>
      <c r="Q307" s="832"/>
    </row>
    <row r="308" spans="1:17" ht="14.45" customHeight="1" x14ac:dyDescent="0.2">
      <c r="A308" s="821" t="s">
        <v>6101</v>
      </c>
      <c r="B308" s="822" t="s">
        <v>6102</v>
      </c>
      <c r="C308" s="822" t="s">
        <v>4734</v>
      </c>
      <c r="D308" s="822" t="s">
        <v>6139</v>
      </c>
      <c r="E308" s="822" t="s">
        <v>6140</v>
      </c>
      <c r="F308" s="831">
        <v>41</v>
      </c>
      <c r="G308" s="831">
        <v>2712</v>
      </c>
      <c r="H308" s="831">
        <v>1.7598961713173265</v>
      </c>
      <c r="I308" s="831">
        <v>66.146341463414629</v>
      </c>
      <c r="J308" s="831">
        <v>23</v>
      </c>
      <c r="K308" s="831">
        <v>1541</v>
      </c>
      <c r="L308" s="831">
        <v>1</v>
      </c>
      <c r="M308" s="831">
        <v>67</v>
      </c>
      <c r="N308" s="831">
        <v>1</v>
      </c>
      <c r="O308" s="831">
        <v>67</v>
      </c>
      <c r="P308" s="827">
        <v>4.3478260869565216E-2</v>
      </c>
      <c r="Q308" s="832">
        <v>67</v>
      </c>
    </row>
    <row r="309" spans="1:17" ht="14.45" customHeight="1" x14ac:dyDescent="0.2">
      <c r="A309" s="821" t="s">
        <v>6101</v>
      </c>
      <c r="B309" s="822" t="s">
        <v>6102</v>
      </c>
      <c r="C309" s="822" t="s">
        <v>4734</v>
      </c>
      <c r="D309" s="822" t="s">
        <v>6141</v>
      </c>
      <c r="E309" s="822" t="s">
        <v>6142</v>
      </c>
      <c r="F309" s="831">
        <v>94</v>
      </c>
      <c r="G309" s="831">
        <v>30832</v>
      </c>
      <c r="H309" s="831">
        <v>1.6734693877551021</v>
      </c>
      <c r="I309" s="831">
        <v>328</v>
      </c>
      <c r="J309" s="831">
        <v>56</v>
      </c>
      <c r="K309" s="831">
        <v>18424</v>
      </c>
      <c r="L309" s="831">
        <v>1</v>
      </c>
      <c r="M309" s="831">
        <v>329</v>
      </c>
      <c r="N309" s="831">
        <v>58</v>
      </c>
      <c r="O309" s="831">
        <v>19082</v>
      </c>
      <c r="P309" s="827">
        <v>1.0357142857142858</v>
      </c>
      <c r="Q309" s="832">
        <v>329</v>
      </c>
    </row>
    <row r="310" spans="1:17" ht="14.45" customHeight="1" x14ac:dyDescent="0.2">
      <c r="A310" s="821" t="s">
        <v>6101</v>
      </c>
      <c r="B310" s="822" t="s">
        <v>6102</v>
      </c>
      <c r="C310" s="822" t="s">
        <v>4734</v>
      </c>
      <c r="D310" s="822" t="s">
        <v>6143</v>
      </c>
      <c r="E310" s="822" t="s">
        <v>6144</v>
      </c>
      <c r="F310" s="831">
        <v>33</v>
      </c>
      <c r="G310" s="831">
        <v>1683</v>
      </c>
      <c r="H310" s="831">
        <v>1.3485576923076923</v>
      </c>
      <c r="I310" s="831">
        <v>51</v>
      </c>
      <c r="J310" s="831">
        <v>24</v>
      </c>
      <c r="K310" s="831">
        <v>1248</v>
      </c>
      <c r="L310" s="831">
        <v>1</v>
      </c>
      <c r="M310" s="831">
        <v>52</v>
      </c>
      <c r="N310" s="831">
        <v>14</v>
      </c>
      <c r="O310" s="831">
        <v>728</v>
      </c>
      <c r="P310" s="827">
        <v>0.58333333333333337</v>
      </c>
      <c r="Q310" s="832">
        <v>52</v>
      </c>
    </row>
    <row r="311" spans="1:17" ht="14.45" customHeight="1" x14ac:dyDescent="0.2">
      <c r="A311" s="821" t="s">
        <v>6101</v>
      </c>
      <c r="B311" s="822" t="s">
        <v>6102</v>
      </c>
      <c r="C311" s="822" t="s">
        <v>4734</v>
      </c>
      <c r="D311" s="822" t="s">
        <v>6145</v>
      </c>
      <c r="E311" s="822" t="s">
        <v>6146</v>
      </c>
      <c r="F311" s="831"/>
      <c r="G311" s="831"/>
      <c r="H311" s="831"/>
      <c r="I311" s="831"/>
      <c r="J311" s="831">
        <v>1</v>
      </c>
      <c r="K311" s="831">
        <v>209</v>
      </c>
      <c r="L311" s="831">
        <v>1</v>
      </c>
      <c r="M311" s="831">
        <v>209</v>
      </c>
      <c r="N311" s="831"/>
      <c r="O311" s="831"/>
      <c r="P311" s="827"/>
      <c r="Q311" s="832"/>
    </row>
    <row r="312" spans="1:17" ht="14.45" customHeight="1" x14ac:dyDescent="0.2">
      <c r="A312" s="821" t="s">
        <v>6101</v>
      </c>
      <c r="B312" s="822" t="s">
        <v>6102</v>
      </c>
      <c r="C312" s="822" t="s">
        <v>4734</v>
      </c>
      <c r="D312" s="822" t="s">
        <v>6147</v>
      </c>
      <c r="E312" s="822" t="s">
        <v>6148</v>
      </c>
      <c r="F312" s="831"/>
      <c r="G312" s="831"/>
      <c r="H312" s="831"/>
      <c r="I312" s="831"/>
      <c r="J312" s="831">
        <v>1</v>
      </c>
      <c r="K312" s="831">
        <v>764</v>
      </c>
      <c r="L312" s="831">
        <v>1</v>
      </c>
      <c r="M312" s="831">
        <v>764</v>
      </c>
      <c r="N312" s="831">
        <v>1</v>
      </c>
      <c r="O312" s="831">
        <v>764</v>
      </c>
      <c r="P312" s="827">
        <v>1</v>
      </c>
      <c r="Q312" s="832">
        <v>764</v>
      </c>
    </row>
    <row r="313" spans="1:17" ht="14.45" customHeight="1" x14ac:dyDescent="0.2">
      <c r="A313" s="821" t="s">
        <v>6101</v>
      </c>
      <c r="B313" s="822" t="s">
        <v>6102</v>
      </c>
      <c r="C313" s="822" t="s">
        <v>4734</v>
      </c>
      <c r="D313" s="822" t="s">
        <v>6149</v>
      </c>
      <c r="E313" s="822" t="s">
        <v>6150</v>
      </c>
      <c r="F313" s="831">
        <v>223</v>
      </c>
      <c r="G313" s="831">
        <v>136476</v>
      </c>
      <c r="H313" s="831">
        <v>4.5288203086112491</v>
      </c>
      <c r="I313" s="831">
        <v>612</v>
      </c>
      <c r="J313" s="831">
        <v>49</v>
      </c>
      <c r="K313" s="831">
        <v>30135</v>
      </c>
      <c r="L313" s="831">
        <v>1</v>
      </c>
      <c r="M313" s="831">
        <v>615</v>
      </c>
      <c r="N313" s="831">
        <v>50</v>
      </c>
      <c r="O313" s="831">
        <v>30850</v>
      </c>
      <c r="P313" s="827">
        <v>1.0237265637962503</v>
      </c>
      <c r="Q313" s="832">
        <v>617</v>
      </c>
    </row>
    <row r="314" spans="1:17" ht="14.45" customHeight="1" x14ac:dyDescent="0.2">
      <c r="A314" s="821" t="s">
        <v>6101</v>
      </c>
      <c r="B314" s="822" t="s">
        <v>6102</v>
      </c>
      <c r="C314" s="822" t="s">
        <v>4734</v>
      </c>
      <c r="D314" s="822" t="s">
        <v>6151</v>
      </c>
      <c r="E314" s="822" t="s">
        <v>6152</v>
      </c>
      <c r="F314" s="831">
        <v>1</v>
      </c>
      <c r="G314" s="831">
        <v>272</v>
      </c>
      <c r="H314" s="831"/>
      <c r="I314" s="831">
        <v>272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6101</v>
      </c>
      <c r="B315" s="822" t="s">
        <v>6102</v>
      </c>
      <c r="C315" s="822" t="s">
        <v>4734</v>
      </c>
      <c r="D315" s="822" t="s">
        <v>6153</v>
      </c>
      <c r="E315" s="822" t="s">
        <v>6154</v>
      </c>
      <c r="F315" s="831"/>
      <c r="G315" s="831"/>
      <c r="H315" s="831"/>
      <c r="I315" s="831"/>
      <c r="J315" s="831"/>
      <c r="K315" s="831"/>
      <c r="L315" s="831"/>
      <c r="M315" s="831"/>
      <c r="N315" s="831">
        <v>6</v>
      </c>
      <c r="O315" s="831">
        <v>8988</v>
      </c>
      <c r="P315" s="827"/>
      <c r="Q315" s="832">
        <v>1498</v>
      </c>
    </row>
    <row r="316" spans="1:17" ht="14.45" customHeight="1" x14ac:dyDescent="0.2">
      <c r="A316" s="821" t="s">
        <v>6101</v>
      </c>
      <c r="B316" s="822" t="s">
        <v>6102</v>
      </c>
      <c r="C316" s="822" t="s">
        <v>4734</v>
      </c>
      <c r="D316" s="822" t="s">
        <v>6155</v>
      </c>
      <c r="E316" s="822" t="s">
        <v>6156</v>
      </c>
      <c r="F316" s="831"/>
      <c r="G316" s="831"/>
      <c r="H316" s="831"/>
      <c r="I316" s="831"/>
      <c r="J316" s="831"/>
      <c r="K316" s="831"/>
      <c r="L316" s="831"/>
      <c r="M316" s="831"/>
      <c r="N316" s="831">
        <v>4</v>
      </c>
      <c r="O316" s="831">
        <v>1324</v>
      </c>
      <c r="P316" s="827"/>
      <c r="Q316" s="832">
        <v>331</v>
      </c>
    </row>
    <row r="317" spans="1:17" ht="14.45" customHeight="1" x14ac:dyDescent="0.2">
      <c r="A317" s="821" t="s">
        <v>6101</v>
      </c>
      <c r="B317" s="822" t="s">
        <v>6102</v>
      </c>
      <c r="C317" s="822" t="s">
        <v>4734</v>
      </c>
      <c r="D317" s="822" t="s">
        <v>6157</v>
      </c>
      <c r="E317" s="822" t="s">
        <v>6158</v>
      </c>
      <c r="F317" s="831"/>
      <c r="G317" s="831"/>
      <c r="H317" s="831"/>
      <c r="I317" s="831"/>
      <c r="J317" s="831"/>
      <c r="K317" s="831"/>
      <c r="L317" s="831"/>
      <c r="M317" s="831"/>
      <c r="N317" s="831">
        <v>59</v>
      </c>
      <c r="O317" s="831">
        <v>52746</v>
      </c>
      <c r="P317" s="827"/>
      <c r="Q317" s="832">
        <v>894</v>
      </c>
    </row>
    <row r="318" spans="1:17" ht="14.45" customHeight="1" x14ac:dyDescent="0.2">
      <c r="A318" s="821" t="s">
        <v>6101</v>
      </c>
      <c r="B318" s="822" t="s">
        <v>6102</v>
      </c>
      <c r="C318" s="822" t="s">
        <v>4734</v>
      </c>
      <c r="D318" s="822" t="s">
        <v>6159</v>
      </c>
      <c r="E318" s="822" t="s">
        <v>6160</v>
      </c>
      <c r="F318" s="831">
        <v>557</v>
      </c>
      <c r="G318" s="831">
        <v>145377</v>
      </c>
      <c r="H318" s="831">
        <v>1.6916891640290448</v>
      </c>
      <c r="I318" s="831">
        <v>261</v>
      </c>
      <c r="J318" s="831">
        <v>328</v>
      </c>
      <c r="K318" s="831">
        <v>85936</v>
      </c>
      <c r="L318" s="831">
        <v>1</v>
      </c>
      <c r="M318" s="831">
        <v>262</v>
      </c>
      <c r="N318" s="831">
        <v>233</v>
      </c>
      <c r="O318" s="831">
        <v>61512</v>
      </c>
      <c r="P318" s="827">
        <v>0.71578849376280018</v>
      </c>
      <c r="Q318" s="832">
        <v>264</v>
      </c>
    </row>
    <row r="319" spans="1:17" ht="14.45" customHeight="1" x14ac:dyDescent="0.2">
      <c r="A319" s="821" t="s">
        <v>6101</v>
      </c>
      <c r="B319" s="822" t="s">
        <v>6102</v>
      </c>
      <c r="C319" s="822" t="s">
        <v>4734</v>
      </c>
      <c r="D319" s="822" t="s">
        <v>6161</v>
      </c>
      <c r="E319" s="822" t="s">
        <v>6162</v>
      </c>
      <c r="F319" s="831">
        <v>6</v>
      </c>
      <c r="G319" s="831">
        <v>990</v>
      </c>
      <c r="H319" s="831">
        <v>0.35081502480510274</v>
      </c>
      <c r="I319" s="831">
        <v>165</v>
      </c>
      <c r="J319" s="831">
        <v>17</v>
      </c>
      <c r="K319" s="831">
        <v>2822</v>
      </c>
      <c r="L319" s="831">
        <v>1</v>
      </c>
      <c r="M319" s="831">
        <v>166</v>
      </c>
      <c r="N319" s="831">
        <v>10</v>
      </c>
      <c r="O319" s="831">
        <v>1670</v>
      </c>
      <c r="P319" s="827">
        <v>0.59177888022678948</v>
      </c>
      <c r="Q319" s="832">
        <v>167</v>
      </c>
    </row>
    <row r="320" spans="1:17" ht="14.45" customHeight="1" x14ac:dyDescent="0.2">
      <c r="A320" s="821" t="s">
        <v>6101</v>
      </c>
      <c r="B320" s="822" t="s">
        <v>6102</v>
      </c>
      <c r="C320" s="822" t="s">
        <v>4734</v>
      </c>
      <c r="D320" s="822" t="s">
        <v>6163</v>
      </c>
      <c r="E320" s="822" t="s">
        <v>6164</v>
      </c>
      <c r="F320" s="831">
        <v>1</v>
      </c>
      <c r="G320" s="831">
        <v>152</v>
      </c>
      <c r="H320" s="831">
        <v>0.33333333333333331</v>
      </c>
      <c r="I320" s="831">
        <v>152</v>
      </c>
      <c r="J320" s="831">
        <v>3</v>
      </c>
      <c r="K320" s="831">
        <v>456</v>
      </c>
      <c r="L320" s="831">
        <v>1</v>
      </c>
      <c r="M320" s="831">
        <v>152</v>
      </c>
      <c r="N320" s="831">
        <v>6</v>
      </c>
      <c r="O320" s="831">
        <v>918</v>
      </c>
      <c r="P320" s="827">
        <v>2.013157894736842</v>
      </c>
      <c r="Q320" s="832">
        <v>153</v>
      </c>
    </row>
    <row r="321" spans="1:17" ht="14.45" customHeight="1" x14ac:dyDescent="0.2">
      <c r="A321" s="821" t="s">
        <v>6165</v>
      </c>
      <c r="B321" s="822" t="s">
        <v>5910</v>
      </c>
      <c r="C321" s="822" t="s">
        <v>4734</v>
      </c>
      <c r="D321" s="822" t="s">
        <v>6166</v>
      </c>
      <c r="E321" s="822" t="s">
        <v>6167</v>
      </c>
      <c r="F321" s="831">
        <v>2</v>
      </c>
      <c r="G321" s="831">
        <v>2966</v>
      </c>
      <c r="H321" s="831">
        <v>0.99798115746971738</v>
      </c>
      <c r="I321" s="831">
        <v>1483</v>
      </c>
      <c r="J321" s="831">
        <v>2</v>
      </c>
      <c r="K321" s="831">
        <v>2972</v>
      </c>
      <c r="L321" s="831">
        <v>1</v>
      </c>
      <c r="M321" s="831">
        <v>1486</v>
      </c>
      <c r="N321" s="831">
        <v>5</v>
      </c>
      <c r="O321" s="831">
        <v>7440</v>
      </c>
      <c r="P321" s="827">
        <v>2.5033647375504708</v>
      </c>
      <c r="Q321" s="832">
        <v>1488</v>
      </c>
    </row>
    <row r="322" spans="1:17" ht="14.45" customHeight="1" x14ac:dyDescent="0.2">
      <c r="A322" s="821" t="s">
        <v>6165</v>
      </c>
      <c r="B322" s="822" t="s">
        <v>5910</v>
      </c>
      <c r="C322" s="822" t="s">
        <v>4734</v>
      </c>
      <c r="D322" s="822" t="s">
        <v>6168</v>
      </c>
      <c r="E322" s="822" t="s">
        <v>6169</v>
      </c>
      <c r="F322" s="831"/>
      <c r="G322" s="831"/>
      <c r="H322" s="831"/>
      <c r="I322" s="831"/>
      <c r="J322" s="831"/>
      <c r="K322" s="831"/>
      <c r="L322" s="831"/>
      <c r="M322" s="831"/>
      <c r="N322" s="831">
        <v>2</v>
      </c>
      <c r="O322" s="831">
        <v>1698</v>
      </c>
      <c r="P322" s="827"/>
      <c r="Q322" s="832">
        <v>849</v>
      </c>
    </row>
    <row r="323" spans="1:17" ht="14.45" customHeight="1" x14ac:dyDescent="0.2">
      <c r="A323" s="821" t="s">
        <v>6165</v>
      </c>
      <c r="B323" s="822" t="s">
        <v>5910</v>
      </c>
      <c r="C323" s="822" t="s">
        <v>4734</v>
      </c>
      <c r="D323" s="822" t="s">
        <v>6170</v>
      </c>
      <c r="E323" s="822" t="s">
        <v>6171</v>
      </c>
      <c r="F323" s="831">
        <v>1</v>
      </c>
      <c r="G323" s="831">
        <v>814</v>
      </c>
      <c r="H323" s="831"/>
      <c r="I323" s="831">
        <v>814</v>
      </c>
      <c r="J323" s="831"/>
      <c r="K323" s="831"/>
      <c r="L323" s="831"/>
      <c r="M323" s="831"/>
      <c r="N323" s="831">
        <v>1</v>
      </c>
      <c r="O323" s="831">
        <v>808</v>
      </c>
      <c r="P323" s="827"/>
      <c r="Q323" s="832">
        <v>808</v>
      </c>
    </row>
    <row r="324" spans="1:17" ht="14.45" customHeight="1" x14ac:dyDescent="0.2">
      <c r="A324" s="821" t="s">
        <v>6165</v>
      </c>
      <c r="B324" s="822" t="s">
        <v>5910</v>
      </c>
      <c r="C324" s="822" t="s">
        <v>4734</v>
      </c>
      <c r="D324" s="822" t="s">
        <v>6172</v>
      </c>
      <c r="E324" s="822" t="s">
        <v>6173</v>
      </c>
      <c r="F324" s="831">
        <v>1</v>
      </c>
      <c r="G324" s="831">
        <v>814</v>
      </c>
      <c r="H324" s="831"/>
      <c r="I324" s="831">
        <v>814</v>
      </c>
      <c r="J324" s="831"/>
      <c r="K324" s="831"/>
      <c r="L324" s="831"/>
      <c r="M324" s="831"/>
      <c r="N324" s="831">
        <v>1</v>
      </c>
      <c r="O324" s="831">
        <v>808</v>
      </c>
      <c r="P324" s="827"/>
      <c r="Q324" s="832">
        <v>808</v>
      </c>
    </row>
    <row r="325" spans="1:17" ht="14.45" customHeight="1" x14ac:dyDescent="0.2">
      <c r="A325" s="821" t="s">
        <v>6165</v>
      </c>
      <c r="B325" s="822" t="s">
        <v>5910</v>
      </c>
      <c r="C325" s="822" t="s">
        <v>4734</v>
      </c>
      <c r="D325" s="822" t="s">
        <v>5705</v>
      </c>
      <c r="E325" s="822" t="s">
        <v>5706</v>
      </c>
      <c r="F325" s="831">
        <v>1</v>
      </c>
      <c r="G325" s="831">
        <v>168</v>
      </c>
      <c r="H325" s="831"/>
      <c r="I325" s="831">
        <v>168</v>
      </c>
      <c r="J325" s="831"/>
      <c r="K325" s="831"/>
      <c r="L325" s="831"/>
      <c r="M325" s="831"/>
      <c r="N325" s="831">
        <v>1</v>
      </c>
      <c r="O325" s="831">
        <v>168</v>
      </c>
      <c r="P325" s="827"/>
      <c r="Q325" s="832">
        <v>168</v>
      </c>
    </row>
    <row r="326" spans="1:17" ht="14.45" customHeight="1" x14ac:dyDescent="0.2">
      <c r="A326" s="821" t="s">
        <v>6165</v>
      </c>
      <c r="B326" s="822" t="s">
        <v>5910</v>
      </c>
      <c r="C326" s="822" t="s">
        <v>4734</v>
      </c>
      <c r="D326" s="822" t="s">
        <v>6174</v>
      </c>
      <c r="E326" s="822" t="s">
        <v>6175</v>
      </c>
      <c r="F326" s="831">
        <v>2</v>
      </c>
      <c r="G326" s="831">
        <v>348</v>
      </c>
      <c r="H326" s="831"/>
      <c r="I326" s="831">
        <v>174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6165</v>
      </c>
      <c r="B327" s="822" t="s">
        <v>5910</v>
      </c>
      <c r="C327" s="822" t="s">
        <v>4734</v>
      </c>
      <c r="D327" s="822" t="s">
        <v>5713</v>
      </c>
      <c r="E327" s="822" t="s">
        <v>5714</v>
      </c>
      <c r="F327" s="831">
        <v>3</v>
      </c>
      <c r="G327" s="831">
        <v>1056</v>
      </c>
      <c r="H327" s="831"/>
      <c r="I327" s="831">
        <v>352</v>
      </c>
      <c r="J327" s="831"/>
      <c r="K327" s="831"/>
      <c r="L327" s="831"/>
      <c r="M327" s="831"/>
      <c r="N327" s="831">
        <v>1</v>
      </c>
      <c r="O327" s="831">
        <v>354</v>
      </c>
      <c r="P327" s="827"/>
      <c r="Q327" s="832">
        <v>354</v>
      </c>
    </row>
    <row r="328" spans="1:17" ht="14.45" customHeight="1" x14ac:dyDescent="0.2">
      <c r="A328" s="821" t="s">
        <v>6165</v>
      </c>
      <c r="B328" s="822" t="s">
        <v>5910</v>
      </c>
      <c r="C328" s="822" t="s">
        <v>4734</v>
      </c>
      <c r="D328" s="822" t="s">
        <v>6176</v>
      </c>
      <c r="E328" s="822" t="s">
        <v>6177</v>
      </c>
      <c r="F328" s="831">
        <v>1</v>
      </c>
      <c r="G328" s="831">
        <v>190</v>
      </c>
      <c r="H328" s="831"/>
      <c r="I328" s="831">
        <v>190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6165</v>
      </c>
      <c r="B329" s="822" t="s">
        <v>5910</v>
      </c>
      <c r="C329" s="822" t="s">
        <v>4734</v>
      </c>
      <c r="D329" s="822" t="s">
        <v>6178</v>
      </c>
      <c r="E329" s="822" t="s">
        <v>6179</v>
      </c>
      <c r="F329" s="831">
        <v>2</v>
      </c>
      <c r="G329" s="831">
        <v>1100</v>
      </c>
      <c r="H329" s="831"/>
      <c r="I329" s="831">
        <v>550</v>
      </c>
      <c r="J329" s="831"/>
      <c r="K329" s="831"/>
      <c r="L329" s="831"/>
      <c r="M329" s="831"/>
      <c r="N329" s="831">
        <v>2</v>
      </c>
      <c r="O329" s="831">
        <v>1104</v>
      </c>
      <c r="P329" s="827"/>
      <c r="Q329" s="832">
        <v>552</v>
      </c>
    </row>
    <row r="330" spans="1:17" ht="14.45" customHeight="1" x14ac:dyDescent="0.2">
      <c r="A330" s="821" t="s">
        <v>6165</v>
      </c>
      <c r="B330" s="822" t="s">
        <v>5910</v>
      </c>
      <c r="C330" s="822" t="s">
        <v>4734</v>
      </c>
      <c r="D330" s="822" t="s">
        <v>6180</v>
      </c>
      <c r="E330" s="822" t="s">
        <v>6181</v>
      </c>
      <c r="F330" s="831">
        <v>2</v>
      </c>
      <c r="G330" s="831">
        <v>1310</v>
      </c>
      <c r="H330" s="831"/>
      <c r="I330" s="831">
        <v>655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6165</v>
      </c>
      <c r="B331" s="822" t="s">
        <v>5910</v>
      </c>
      <c r="C331" s="822" t="s">
        <v>4734</v>
      </c>
      <c r="D331" s="822" t="s">
        <v>6182</v>
      </c>
      <c r="E331" s="822" t="s">
        <v>6183</v>
      </c>
      <c r="F331" s="831">
        <v>2</v>
      </c>
      <c r="G331" s="831">
        <v>1310</v>
      </c>
      <c r="H331" s="831"/>
      <c r="I331" s="831">
        <v>655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6165</v>
      </c>
      <c r="B332" s="822" t="s">
        <v>5910</v>
      </c>
      <c r="C332" s="822" t="s">
        <v>4734</v>
      </c>
      <c r="D332" s="822" t="s">
        <v>6184</v>
      </c>
      <c r="E332" s="822" t="s">
        <v>6185</v>
      </c>
      <c r="F332" s="831">
        <v>2</v>
      </c>
      <c r="G332" s="831">
        <v>1028</v>
      </c>
      <c r="H332" s="831"/>
      <c r="I332" s="831">
        <v>514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6165</v>
      </c>
      <c r="B333" s="822" t="s">
        <v>5910</v>
      </c>
      <c r="C333" s="822" t="s">
        <v>4734</v>
      </c>
      <c r="D333" s="822" t="s">
        <v>6186</v>
      </c>
      <c r="E333" s="822" t="s">
        <v>6187</v>
      </c>
      <c r="F333" s="831">
        <v>2</v>
      </c>
      <c r="G333" s="831">
        <v>848</v>
      </c>
      <c r="H333" s="831"/>
      <c r="I333" s="831">
        <v>424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6165</v>
      </c>
      <c r="B334" s="822" t="s">
        <v>5910</v>
      </c>
      <c r="C334" s="822" t="s">
        <v>4734</v>
      </c>
      <c r="D334" s="822" t="s">
        <v>6188</v>
      </c>
      <c r="E334" s="822" t="s">
        <v>6189</v>
      </c>
      <c r="F334" s="831">
        <v>2</v>
      </c>
      <c r="G334" s="831">
        <v>700</v>
      </c>
      <c r="H334" s="831"/>
      <c r="I334" s="831">
        <v>350</v>
      </c>
      <c r="J334" s="831"/>
      <c r="K334" s="831"/>
      <c r="L334" s="831"/>
      <c r="M334" s="831"/>
      <c r="N334" s="831">
        <v>3</v>
      </c>
      <c r="O334" s="831">
        <v>1059</v>
      </c>
      <c r="P334" s="827"/>
      <c r="Q334" s="832">
        <v>353</v>
      </c>
    </row>
    <row r="335" spans="1:17" ht="14.45" customHeight="1" x14ac:dyDescent="0.2">
      <c r="A335" s="821" t="s">
        <v>6165</v>
      </c>
      <c r="B335" s="822" t="s">
        <v>5910</v>
      </c>
      <c r="C335" s="822" t="s">
        <v>4734</v>
      </c>
      <c r="D335" s="822" t="s">
        <v>6190</v>
      </c>
      <c r="E335" s="822" t="s">
        <v>6191</v>
      </c>
      <c r="F335" s="831">
        <v>1</v>
      </c>
      <c r="G335" s="831">
        <v>239</v>
      </c>
      <c r="H335" s="831"/>
      <c r="I335" s="831">
        <v>239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6165</v>
      </c>
      <c r="B336" s="822" t="s">
        <v>5910</v>
      </c>
      <c r="C336" s="822" t="s">
        <v>4734</v>
      </c>
      <c r="D336" s="822" t="s">
        <v>6192</v>
      </c>
      <c r="E336" s="822" t="s">
        <v>6193</v>
      </c>
      <c r="F336" s="831">
        <v>2</v>
      </c>
      <c r="G336" s="831">
        <v>222</v>
      </c>
      <c r="H336" s="831"/>
      <c r="I336" s="831">
        <v>111</v>
      </c>
      <c r="J336" s="831"/>
      <c r="K336" s="831"/>
      <c r="L336" s="831"/>
      <c r="M336" s="831"/>
      <c r="N336" s="831">
        <v>1</v>
      </c>
      <c r="O336" s="831">
        <v>112</v>
      </c>
      <c r="P336" s="827"/>
      <c r="Q336" s="832">
        <v>112</v>
      </c>
    </row>
    <row r="337" spans="1:17" ht="14.45" customHeight="1" x14ac:dyDescent="0.2">
      <c r="A337" s="821" t="s">
        <v>6165</v>
      </c>
      <c r="B337" s="822" t="s">
        <v>5910</v>
      </c>
      <c r="C337" s="822" t="s">
        <v>4734</v>
      </c>
      <c r="D337" s="822" t="s">
        <v>6194</v>
      </c>
      <c r="E337" s="822" t="s">
        <v>6195</v>
      </c>
      <c r="F337" s="831">
        <v>4</v>
      </c>
      <c r="G337" s="831">
        <v>1248</v>
      </c>
      <c r="H337" s="831"/>
      <c r="I337" s="831">
        <v>312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6165</v>
      </c>
      <c r="B338" s="822" t="s">
        <v>5910</v>
      </c>
      <c r="C338" s="822" t="s">
        <v>4734</v>
      </c>
      <c r="D338" s="822" t="s">
        <v>6196</v>
      </c>
      <c r="E338" s="822" t="s">
        <v>6197</v>
      </c>
      <c r="F338" s="831">
        <v>1</v>
      </c>
      <c r="G338" s="831">
        <v>295</v>
      </c>
      <c r="H338" s="831"/>
      <c r="I338" s="831">
        <v>295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6165</v>
      </c>
      <c r="B339" s="822" t="s">
        <v>5910</v>
      </c>
      <c r="C339" s="822" t="s">
        <v>4734</v>
      </c>
      <c r="D339" s="822" t="s">
        <v>6198</v>
      </c>
      <c r="E339" s="822" t="s">
        <v>6199</v>
      </c>
      <c r="F339" s="831">
        <v>4</v>
      </c>
      <c r="G339" s="831">
        <v>840</v>
      </c>
      <c r="H339" s="831"/>
      <c r="I339" s="831">
        <v>210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6165</v>
      </c>
      <c r="B340" s="822" t="s">
        <v>5910</v>
      </c>
      <c r="C340" s="822" t="s">
        <v>4734</v>
      </c>
      <c r="D340" s="822" t="s">
        <v>6200</v>
      </c>
      <c r="E340" s="822" t="s">
        <v>6201</v>
      </c>
      <c r="F340" s="831">
        <v>3</v>
      </c>
      <c r="G340" s="831">
        <v>119</v>
      </c>
      <c r="H340" s="831"/>
      <c r="I340" s="831">
        <v>39.666666666666664</v>
      </c>
      <c r="J340" s="831"/>
      <c r="K340" s="831"/>
      <c r="L340" s="831"/>
      <c r="M340" s="831"/>
      <c r="N340" s="831"/>
      <c r="O340" s="831"/>
      <c r="P340" s="827"/>
      <c r="Q340" s="832"/>
    </row>
    <row r="341" spans="1:17" ht="14.45" customHeight="1" x14ac:dyDescent="0.2">
      <c r="A341" s="821" t="s">
        <v>6165</v>
      </c>
      <c r="B341" s="822" t="s">
        <v>5910</v>
      </c>
      <c r="C341" s="822" t="s">
        <v>4734</v>
      </c>
      <c r="D341" s="822" t="s">
        <v>6202</v>
      </c>
      <c r="E341" s="822" t="s">
        <v>6203</v>
      </c>
      <c r="F341" s="831">
        <v>1</v>
      </c>
      <c r="G341" s="831">
        <v>5024</v>
      </c>
      <c r="H341" s="831"/>
      <c r="I341" s="831">
        <v>5024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6165</v>
      </c>
      <c r="B342" s="822" t="s">
        <v>5910</v>
      </c>
      <c r="C342" s="822" t="s">
        <v>4734</v>
      </c>
      <c r="D342" s="822" t="s">
        <v>5805</v>
      </c>
      <c r="E342" s="822" t="s">
        <v>5806</v>
      </c>
      <c r="F342" s="831">
        <v>1</v>
      </c>
      <c r="G342" s="831">
        <v>171</v>
      </c>
      <c r="H342" s="831"/>
      <c r="I342" s="831">
        <v>171</v>
      </c>
      <c r="J342" s="831"/>
      <c r="K342" s="831"/>
      <c r="L342" s="831"/>
      <c r="M342" s="831"/>
      <c r="N342" s="831">
        <v>1</v>
      </c>
      <c r="O342" s="831">
        <v>171</v>
      </c>
      <c r="P342" s="827"/>
      <c r="Q342" s="832">
        <v>171</v>
      </c>
    </row>
    <row r="343" spans="1:17" ht="14.45" customHeight="1" x14ac:dyDescent="0.2">
      <c r="A343" s="821" t="s">
        <v>6165</v>
      </c>
      <c r="B343" s="822" t="s">
        <v>5910</v>
      </c>
      <c r="C343" s="822" t="s">
        <v>4734</v>
      </c>
      <c r="D343" s="822" t="s">
        <v>6204</v>
      </c>
      <c r="E343" s="822" t="s">
        <v>6205</v>
      </c>
      <c r="F343" s="831">
        <v>1</v>
      </c>
      <c r="G343" s="831">
        <v>327</v>
      </c>
      <c r="H343" s="831"/>
      <c r="I343" s="831">
        <v>327</v>
      </c>
      <c r="J343" s="831"/>
      <c r="K343" s="831"/>
      <c r="L343" s="831"/>
      <c r="M343" s="831"/>
      <c r="N343" s="831"/>
      <c r="O343" s="831"/>
      <c r="P343" s="827"/>
      <c r="Q343" s="832"/>
    </row>
    <row r="344" spans="1:17" ht="14.45" customHeight="1" x14ac:dyDescent="0.2">
      <c r="A344" s="821" t="s">
        <v>6165</v>
      </c>
      <c r="B344" s="822" t="s">
        <v>5910</v>
      </c>
      <c r="C344" s="822" t="s">
        <v>4734</v>
      </c>
      <c r="D344" s="822" t="s">
        <v>6206</v>
      </c>
      <c r="E344" s="822" t="s">
        <v>6207</v>
      </c>
      <c r="F344" s="831">
        <v>2</v>
      </c>
      <c r="G344" s="831">
        <v>1382</v>
      </c>
      <c r="H344" s="831"/>
      <c r="I344" s="831">
        <v>691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6165</v>
      </c>
      <c r="B345" s="822" t="s">
        <v>5910</v>
      </c>
      <c r="C345" s="822" t="s">
        <v>4734</v>
      </c>
      <c r="D345" s="822" t="s">
        <v>6208</v>
      </c>
      <c r="E345" s="822" t="s">
        <v>6209</v>
      </c>
      <c r="F345" s="831">
        <v>1</v>
      </c>
      <c r="G345" s="831">
        <v>350</v>
      </c>
      <c r="H345" s="831"/>
      <c r="I345" s="831">
        <v>350</v>
      </c>
      <c r="J345" s="831"/>
      <c r="K345" s="831"/>
      <c r="L345" s="831"/>
      <c r="M345" s="831"/>
      <c r="N345" s="831">
        <v>1</v>
      </c>
      <c r="O345" s="831">
        <v>351</v>
      </c>
      <c r="P345" s="827"/>
      <c r="Q345" s="832">
        <v>351</v>
      </c>
    </row>
    <row r="346" spans="1:17" ht="14.45" customHeight="1" x14ac:dyDescent="0.2">
      <c r="A346" s="821" t="s">
        <v>6165</v>
      </c>
      <c r="B346" s="822" t="s">
        <v>5910</v>
      </c>
      <c r="C346" s="822" t="s">
        <v>4734</v>
      </c>
      <c r="D346" s="822" t="s">
        <v>5828</v>
      </c>
      <c r="E346" s="822" t="s">
        <v>5829</v>
      </c>
      <c r="F346" s="831">
        <v>1</v>
      </c>
      <c r="G346" s="831">
        <v>174</v>
      </c>
      <c r="H346" s="831"/>
      <c r="I346" s="831">
        <v>174</v>
      </c>
      <c r="J346" s="831"/>
      <c r="K346" s="831"/>
      <c r="L346" s="831"/>
      <c r="M346" s="831"/>
      <c r="N346" s="831">
        <v>1</v>
      </c>
      <c r="O346" s="831">
        <v>174</v>
      </c>
      <c r="P346" s="827"/>
      <c r="Q346" s="832">
        <v>174</v>
      </c>
    </row>
    <row r="347" spans="1:17" ht="14.45" customHeight="1" x14ac:dyDescent="0.2">
      <c r="A347" s="821" t="s">
        <v>6165</v>
      </c>
      <c r="B347" s="822" t="s">
        <v>5910</v>
      </c>
      <c r="C347" s="822" t="s">
        <v>4734</v>
      </c>
      <c r="D347" s="822" t="s">
        <v>6210</v>
      </c>
      <c r="E347" s="822" t="s">
        <v>6211</v>
      </c>
      <c r="F347" s="831">
        <v>4</v>
      </c>
      <c r="G347" s="831">
        <v>1604</v>
      </c>
      <c r="H347" s="831"/>
      <c r="I347" s="831">
        <v>401</v>
      </c>
      <c r="J347" s="831"/>
      <c r="K347" s="831"/>
      <c r="L347" s="831"/>
      <c r="M347" s="831"/>
      <c r="N347" s="831">
        <v>24</v>
      </c>
      <c r="O347" s="831">
        <v>9648</v>
      </c>
      <c r="P347" s="827"/>
      <c r="Q347" s="832">
        <v>402</v>
      </c>
    </row>
    <row r="348" spans="1:17" ht="14.45" customHeight="1" x14ac:dyDescent="0.2">
      <c r="A348" s="821" t="s">
        <v>6165</v>
      </c>
      <c r="B348" s="822" t="s">
        <v>5910</v>
      </c>
      <c r="C348" s="822" t="s">
        <v>4734</v>
      </c>
      <c r="D348" s="822" t="s">
        <v>6212</v>
      </c>
      <c r="E348" s="822" t="s">
        <v>6213</v>
      </c>
      <c r="F348" s="831">
        <v>2</v>
      </c>
      <c r="G348" s="831">
        <v>1310</v>
      </c>
      <c r="H348" s="831"/>
      <c r="I348" s="831">
        <v>655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6165</v>
      </c>
      <c r="B349" s="822" t="s">
        <v>5910</v>
      </c>
      <c r="C349" s="822" t="s">
        <v>4734</v>
      </c>
      <c r="D349" s="822" t="s">
        <v>6214</v>
      </c>
      <c r="E349" s="822" t="s">
        <v>6215</v>
      </c>
      <c r="F349" s="831">
        <v>2</v>
      </c>
      <c r="G349" s="831">
        <v>1310</v>
      </c>
      <c r="H349" s="831"/>
      <c r="I349" s="831">
        <v>655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6165</v>
      </c>
      <c r="B350" s="822" t="s">
        <v>5910</v>
      </c>
      <c r="C350" s="822" t="s">
        <v>4734</v>
      </c>
      <c r="D350" s="822" t="s">
        <v>6216</v>
      </c>
      <c r="E350" s="822" t="s">
        <v>6217</v>
      </c>
      <c r="F350" s="831">
        <v>1</v>
      </c>
      <c r="G350" s="831">
        <v>478</v>
      </c>
      <c r="H350" s="831"/>
      <c r="I350" s="831">
        <v>478</v>
      </c>
      <c r="J350" s="831"/>
      <c r="K350" s="831"/>
      <c r="L350" s="831"/>
      <c r="M350" s="831"/>
      <c r="N350" s="831">
        <v>1</v>
      </c>
      <c r="O350" s="831">
        <v>479</v>
      </c>
      <c r="P350" s="827"/>
      <c r="Q350" s="832">
        <v>479</v>
      </c>
    </row>
    <row r="351" spans="1:17" ht="14.45" customHeight="1" x14ac:dyDescent="0.2">
      <c r="A351" s="821" t="s">
        <v>6165</v>
      </c>
      <c r="B351" s="822" t="s">
        <v>5910</v>
      </c>
      <c r="C351" s="822" t="s">
        <v>4734</v>
      </c>
      <c r="D351" s="822" t="s">
        <v>6218</v>
      </c>
      <c r="E351" s="822" t="s">
        <v>6219</v>
      </c>
      <c r="F351" s="831">
        <v>2</v>
      </c>
      <c r="G351" s="831">
        <v>584</v>
      </c>
      <c r="H351" s="831"/>
      <c r="I351" s="831">
        <v>292</v>
      </c>
      <c r="J351" s="831"/>
      <c r="K351" s="831"/>
      <c r="L351" s="831"/>
      <c r="M351" s="831"/>
      <c r="N351" s="831"/>
      <c r="O351" s="831"/>
      <c r="P351" s="827"/>
      <c r="Q351" s="832"/>
    </row>
    <row r="352" spans="1:17" ht="14.45" customHeight="1" x14ac:dyDescent="0.2">
      <c r="A352" s="821" t="s">
        <v>6165</v>
      </c>
      <c r="B352" s="822" t="s">
        <v>5910</v>
      </c>
      <c r="C352" s="822" t="s">
        <v>4734</v>
      </c>
      <c r="D352" s="822" t="s">
        <v>6220</v>
      </c>
      <c r="E352" s="822" t="s">
        <v>6221</v>
      </c>
      <c r="F352" s="831">
        <v>1</v>
      </c>
      <c r="G352" s="831">
        <v>814</v>
      </c>
      <c r="H352" s="831"/>
      <c r="I352" s="831">
        <v>814</v>
      </c>
      <c r="J352" s="831"/>
      <c r="K352" s="831"/>
      <c r="L352" s="831"/>
      <c r="M352" s="831"/>
      <c r="N352" s="831">
        <v>1</v>
      </c>
      <c r="O352" s="831">
        <v>808</v>
      </c>
      <c r="P352" s="827"/>
      <c r="Q352" s="832">
        <v>808</v>
      </c>
    </row>
    <row r="353" spans="1:17" ht="14.45" customHeight="1" x14ac:dyDescent="0.2">
      <c r="A353" s="821" t="s">
        <v>6165</v>
      </c>
      <c r="B353" s="822" t="s">
        <v>5910</v>
      </c>
      <c r="C353" s="822" t="s">
        <v>4734</v>
      </c>
      <c r="D353" s="822" t="s">
        <v>6222</v>
      </c>
      <c r="E353" s="822" t="s">
        <v>6223</v>
      </c>
      <c r="F353" s="831">
        <v>2</v>
      </c>
      <c r="G353" s="831">
        <v>335</v>
      </c>
      <c r="H353" s="831"/>
      <c r="I353" s="831">
        <v>167.5</v>
      </c>
      <c r="J353" s="831"/>
      <c r="K353" s="831"/>
      <c r="L353" s="831"/>
      <c r="M353" s="831"/>
      <c r="N353" s="831"/>
      <c r="O353" s="831"/>
      <c r="P353" s="827"/>
      <c r="Q353" s="832"/>
    </row>
    <row r="354" spans="1:17" ht="14.45" customHeight="1" x14ac:dyDescent="0.2">
      <c r="A354" s="821" t="s">
        <v>6165</v>
      </c>
      <c r="B354" s="822" t="s">
        <v>5910</v>
      </c>
      <c r="C354" s="822" t="s">
        <v>4734</v>
      </c>
      <c r="D354" s="822" t="s">
        <v>6224</v>
      </c>
      <c r="E354" s="822" t="s">
        <v>6225</v>
      </c>
      <c r="F354" s="831">
        <v>1</v>
      </c>
      <c r="G354" s="831">
        <v>574</v>
      </c>
      <c r="H354" s="831"/>
      <c r="I354" s="831">
        <v>574</v>
      </c>
      <c r="J354" s="831"/>
      <c r="K354" s="831"/>
      <c r="L354" s="831"/>
      <c r="M354" s="831"/>
      <c r="N354" s="831">
        <v>4</v>
      </c>
      <c r="O354" s="831">
        <v>2300</v>
      </c>
      <c r="P354" s="827"/>
      <c r="Q354" s="832">
        <v>575</v>
      </c>
    </row>
    <row r="355" spans="1:17" ht="14.45" customHeight="1" x14ac:dyDescent="0.2">
      <c r="A355" s="821" t="s">
        <v>6165</v>
      </c>
      <c r="B355" s="822" t="s">
        <v>5910</v>
      </c>
      <c r="C355" s="822" t="s">
        <v>4734</v>
      </c>
      <c r="D355" s="822" t="s">
        <v>6226</v>
      </c>
      <c r="E355" s="822" t="s">
        <v>6227</v>
      </c>
      <c r="F355" s="831">
        <v>1</v>
      </c>
      <c r="G355" s="831">
        <v>187</v>
      </c>
      <c r="H355" s="831"/>
      <c r="I355" s="831">
        <v>187</v>
      </c>
      <c r="J355" s="831"/>
      <c r="K355" s="831"/>
      <c r="L355" s="831"/>
      <c r="M355" s="831"/>
      <c r="N355" s="831"/>
      <c r="O355" s="831"/>
      <c r="P355" s="827"/>
      <c r="Q355" s="832"/>
    </row>
    <row r="356" spans="1:17" ht="14.45" customHeight="1" x14ac:dyDescent="0.2">
      <c r="A356" s="821" t="s">
        <v>6165</v>
      </c>
      <c r="B356" s="822" t="s">
        <v>5910</v>
      </c>
      <c r="C356" s="822" t="s">
        <v>4734</v>
      </c>
      <c r="D356" s="822" t="s">
        <v>6228</v>
      </c>
      <c r="E356" s="822" t="s">
        <v>6229</v>
      </c>
      <c r="F356" s="831">
        <v>2</v>
      </c>
      <c r="G356" s="831">
        <v>2800</v>
      </c>
      <c r="H356" s="831"/>
      <c r="I356" s="831">
        <v>1400</v>
      </c>
      <c r="J356" s="831"/>
      <c r="K356" s="831"/>
      <c r="L356" s="831"/>
      <c r="M356" s="831"/>
      <c r="N356" s="831"/>
      <c r="O356" s="831"/>
      <c r="P356" s="827"/>
      <c r="Q356" s="832"/>
    </row>
    <row r="357" spans="1:17" ht="14.45" customHeight="1" x14ac:dyDescent="0.2">
      <c r="A357" s="821" t="s">
        <v>6165</v>
      </c>
      <c r="B357" s="822" t="s">
        <v>5910</v>
      </c>
      <c r="C357" s="822" t="s">
        <v>4734</v>
      </c>
      <c r="D357" s="822" t="s">
        <v>6230</v>
      </c>
      <c r="E357" s="822" t="s">
        <v>6231</v>
      </c>
      <c r="F357" s="831">
        <v>1</v>
      </c>
      <c r="G357" s="831">
        <v>814</v>
      </c>
      <c r="H357" s="831"/>
      <c r="I357" s="831">
        <v>814</v>
      </c>
      <c r="J357" s="831"/>
      <c r="K357" s="831"/>
      <c r="L357" s="831"/>
      <c r="M357" s="831"/>
      <c r="N357" s="831">
        <v>1</v>
      </c>
      <c r="O357" s="831">
        <v>808</v>
      </c>
      <c r="P357" s="827"/>
      <c r="Q357" s="832">
        <v>808</v>
      </c>
    </row>
    <row r="358" spans="1:17" ht="14.45" customHeight="1" x14ac:dyDescent="0.2">
      <c r="A358" s="821" t="s">
        <v>6165</v>
      </c>
      <c r="B358" s="822" t="s">
        <v>5910</v>
      </c>
      <c r="C358" s="822" t="s">
        <v>4734</v>
      </c>
      <c r="D358" s="822" t="s">
        <v>6232</v>
      </c>
      <c r="E358" s="822" t="s">
        <v>6233</v>
      </c>
      <c r="F358" s="831"/>
      <c r="G358" s="831"/>
      <c r="H358" s="831"/>
      <c r="I358" s="831"/>
      <c r="J358" s="831"/>
      <c r="K358" s="831"/>
      <c r="L358" s="831"/>
      <c r="M358" s="831"/>
      <c r="N358" s="831">
        <v>2</v>
      </c>
      <c r="O358" s="831">
        <v>8228</v>
      </c>
      <c r="P358" s="827"/>
      <c r="Q358" s="832">
        <v>4114</v>
      </c>
    </row>
    <row r="359" spans="1:17" ht="14.45" customHeight="1" x14ac:dyDescent="0.2">
      <c r="A359" s="821" t="s">
        <v>6234</v>
      </c>
      <c r="B359" s="822" t="s">
        <v>6102</v>
      </c>
      <c r="C359" s="822" t="s">
        <v>4734</v>
      </c>
      <c r="D359" s="822" t="s">
        <v>6103</v>
      </c>
      <c r="E359" s="822" t="s">
        <v>6104</v>
      </c>
      <c r="F359" s="831"/>
      <c r="G359" s="831"/>
      <c r="H359" s="831"/>
      <c r="I359" s="831"/>
      <c r="J359" s="831"/>
      <c r="K359" s="831"/>
      <c r="L359" s="831"/>
      <c r="M359" s="831"/>
      <c r="N359" s="831">
        <v>36</v>
      </c>
      <c r="O359" s="831">
        <v>6336</v>
      </c>
      <c r="P359" s="827"/>
      <c r="Q359" s="832">
        <v>176</v>
      </c>
    </row>
    <row r="360" spans="1:17" ht="14.45" customHeight="1" x14ac:dyDescent="0.2">
      <c r="A360" s="821" t="s">
        <v>6234</v>
      </c>
      <c r="B360" s="822" t="s">
        <v>6102</v>
      </c>
      <c r="C360" s="822" t="s">
        <v>4734</v>
      </c>
      <c r="D360" s="822" t="s">
        <v>6105</v>
      </c>
      <c r="E360" s="822" t="s">
        <v>6106</v>
      </c>
      <c r="F360" s="831"/>
      <c r="G360" s="831"/>
      <c r="H360" s="831"/>
      <c r="I360" s="831"/>
      <c r="J360" s="831"/>
      <c r="K360" s="831"/>
      <c r="L360" s="831"/>
      <c r="M360" s="831"/>
      <c r="N360" s="831">
        <v>22</v>
      </c>
      <c r="O360" s="831">
        <v>23650</v>
      </c>
      <c r="P360" s="827"/>
      <c r="Q360" s="832">
        <v>1075</v>
      </c>
    </row>
    <row r="361" spans="1:17" ht="14.45" customHeight="1" x14ac:dyDescent="0.2">
      <c r="A361" s="821" t="s">
        <v>6234</v>
      </c>
      <c r="B361" s="822" t="s">
        <v>6102</v>
      </c>
      <c r="C361" s="822" t="s">
        <v>4734</v>
      </c>
      <c r="D361" s="822" t="s">
        <v>6107</v>
      </c>
      <c r="E361" s="822" t="s">
        <v>6108</v>
      </c>
      <c r="F361" s="831"/>
      <c r="G361" s="831"/>
      <c r="H361" s="831"/>
      <c r="I361" s="831"/>
      <c r="J361" s="831"/>
      <c r="K361" s="831"/>
      <c r="L361" s="831"/>
      <c r="M361" s="831"/>
      <c r="N361" s="831">
        <v>13</v>
      </c>
      <c r="O361" s="831">
        <v>611</v>
      </c>
      <c r="P361" s="827"/>
      <c r="Q361" s="832">
        <v>47</v>
      </c>
    </row>
    <row r="362" spans="1:17" ht="14.45" customHeight="1" x14ac:dyDescent="0.2">
      <c r="A362" s="821" t="s">
        <v>6234</v>
      </c>
      <c r="B362" s="822" t="s">
        <v>6102</v>
      </c>
      <c r="C362" s="822" t="s">
        <v>4734</v>
      </c>
      <c r="D362" s="822" t="s">
        <v>6109</v>
      </c>
      <c r="E362" s="822" t="s">
        <v>6110</v>
      </c>
      <c r="F362" s="831"/>
      <c r="G362" s="831"/>
      <c r="H362" s="831"/>
      <c r="I362" s="831"/>
      <c r="J362" s="831"/>
      <c r="K362" s="831"/>
      <c r="L362" s="831"/>
      <c r="M362" s="831"/>
      <c r="N362" s="831">
        <v>2</v>
      </c>
      <c r="O362" s="831">
        <v>696</v>
      </c>
      <c r="P362" s="827"/>
      <c r="Q362" s="832">
        <v>348</v>
      </c>
    </row>
    <row r="363" spans="1:17" ht="14.45" customHeight="1" x14ac:dyDescent="0.2">
      <c r="A363" s="821" t="s">
        <v>6234</v>
      </c>
      <c r="B363" s="822" t="s">
        <v>6102</v>
      </c>
      <c r="C363" s="822" t="s">
        <v>4734</v>
      </c>
      <c r="D363" s="822" t="s">
        <v>6113</v>
      </c>
      <c r="E363" s="822" t="s">
        <v>6114</v>
      </c>
      <c r="F363" s="831"/>
      <c r="G363" s="831"/>
      <c r="H363" s="831"/>
      <c r="I363" s="831"/>
      <c r="J363" s="831"/>
      <c r="K363" s="831"/>
      <c r="L363" s="831"/>
      <c r="M363" s="831"/>
      <c r="N363" s="831">
        <v>10</v>
      </c>
      <c r="O363" s="831">
        <v>3780</v>
      </c>
      <c r="P363" s="827"/>
      <c r="Q363" s="832">
        <v>378</v>
      </c>
    </row>
    <row r="364" spans="1:17" ht="14.45" customHeight="1" x14ac:dyDescent="0.2">
      <c r="A364" s="821" t="s">
        <v>6234</v>
      </c>
      <c r="B364" s="822" t="s">
        <v>6102</v>
      </c>
      <c r="C364" s="822" t="s">
        <v>4734</v>
      </c>
      <c r="D364" s="822" t="s">
        <v>6117</v>
      </c>
      <c r="E364" s="822" t="s">
        <v>6118</v>
      </c>
      <c r="F364" s="831"/>
      <c r="G364" s="831"/>
      <c r="H364" s="831"/>
      <c r="I364" s="831"/>
      <c r="J364" s="831"/>
      <c r="K364" s="831"/>
      <c r="L364" s="831"/>
      <c r="M364" s="831"/>
      <c r="N364" s="831">
        <v>4</v>
      </c>
      <c r="O364" s="831">
        <v>2100</v>
      </c>
      <c r="P364" s="827"/>
      <c r="Q364" s="832">
        <v>525</v>
      </c>
    </row>
    <row r="365" spans="1:17" ht="14.45" customHeight="1" x14ac:dyDescent="0.2">
      <c r="A365" s="821" t="s">
        <v>6234</v>
      </c>
      <c r="B365" s="822" t="s">
        <v>6102</v>
      </c>
      <c r="C365" s="822" t="s">
        <v>4734</v>
      </c>
      <c r="D365" s="822" t="s">
        <v>6119</v>
      </c>
      <c r="E365" s="822" t="s">
        <v>6120</v>
      </c>
      <c r="F365" s="831"/>
      <c r="G365" s="831"/>
      <c r="H365" s="831"/>
      <c r="I365" s="831"/>
      <c r="J365" s="831"/>
      <c r="K365" s="831"/>
      <c r="L365" s="831"/>
      <c r="M365" s="831"/>
      <c r="N365" s="831">
        <v>1</v>
      </c>
      <c r="O365" s="831">
        <v>58</v>
      </c>
      <c r="P365" s="827"/>
      <c r="Q365" s="832">
        <v>58</v>
      </c>
    </row>
    <row r="366" spans="1:17" ht="14.45" customHeight="1" x14ac:dyDescent="0.2">
      <c r="A366" s="821" t="s">
        <v>6234</v>
      </c>
      <c r="B366" s="822" t="s">
        <v>6102</v>
      </c>
      <c r="C366" s="822" t="s">
        <v>4734</v>
      </c>
      <c r="D366" s="822" t="s">
        <v>6133</v>
      </c>
      <c r="E366" s="822" t="s">
        <v>6134</v>
      </c>
      <c r="F366" s="831"/>
      <c r="G366" s="831"/>
      <c r="H366" s="831"/>
      <c r="I366" s="831"/>
      <c r="J366" s="831"/>
      <c r="K366" s="831"/>
      <c r="L366" s="831"/>
      <c r="M366" s="831"/>
      <c r="N366" s="831">
        <v>31</v>
      </c>
      <c r="O366" s="831">
        <v>4309</v>
      </c>
      <c r="P366" s="827"/>
      <c r="Q366" s="832">
        <v>139</v>
      </c>
    </row>
    <row r="367" spans="1:17" ht="14.45" customHeight="1" x14ac:dyDescent="0.2">
      <c r="A367" s="821" t="s">
        <v>6234</v>
      </c>
      <c r="B367" s="822" t="s">
        <v>6102</v>
      </c>
      <c r="C367" s="822" t="s">
        <v>4734</v>
      </c>
      <c r="D367" s="822" t="s">
        <v>6135</v>
      </c>
      <c r="E367" s="822" t="s">
        <v>6136</v>
      </c>
      <c r="F367" s="831"/>
      <c r="G367" s="831"/>
      <c r="H367" s="831"/>
      <c r="I367" s="831"/>
      <c r="J367" s="831"/>
      <c r="K367" s="831"/>
      <c r="L367" s="831"/>
      <c r="M367" s="831"/>
      <c r="N367" s="831">
        <v>13</v>
      </c>
      <c r="O367" s="831">
        <v>1209</v>
      </c>
      <c r="P367" s="827"/>
      <c r="Q367" s="832">
        <v>93</v>
      </c>
    </row>
    <row r="368" spans="1:17" ht="14.45" customHeight="1" x14ac:dyDescent="0.2">
      <c r="A368" s="821" t="s">
        <v>6234</v>
      </c>
      <c r="B368" s="822" t="s">
        <v>6102</v>
      </c>
      <c r="C368" s="822" t="s">
        <v>4734</v>
      </c>
      <c r="D368" s="822" t="s">
        <v>6139</v>
      </c>
      <c r="E368" s="822" t="s">
        <v>6140</v>
      </c>
      <c r="F368" s="831"/>
      <c r="G368" s="831"/>
      <c r="H368" s="831"/>
      <c r="I368" s="831"/>
      <c r="J368" s="831"/>
      <c r="K368" s="831"/>
      <c r="L368" s="831"/>
      <c r="M368" s="831"/>
      <c r="N368" s="831">
        <v>6</v>
      </c>
      <c r="O368" s="831">
        <v>402</v>
      </c>
      <c r="P368" s="827"/>
      <c r="Q368" s="832">
        <v>67</v>
      </c>
    </row>
    <row r="369" spans="1:17" ht="14.45" customHeight="1" x14ac:dyDescent="0.2">
      <c r="A369" s="821" t="s">
        <v>6234</v>
      </c>
      <c r="B369" s="822" t="s">
        <v>6102</v>
      </c>
      <c r="C369" s="822" t="s">
        <v>4734</v>
      </c>
      <c r="D369" s="822" t="s">
        <v>6141</v>
      </c>
      <c r="E369" s="822" t="s">
        <v>6142</v>
      </c>
      <c r="F369" s="831"/>
      <c r="G369" s="831"/>
      <c r="H369" s="831"/>
      <c r="I369" s="831"/>
      <c r="J369" s="831"/>
      <c r="K369" s="831"/>
      <c r="L369" s="831"/>
      <c r="M369" s="831"/>
      <c r="N369" s="831">
        <v>9</v>
      </c>
      <c r="O369" s="831">
        <v>2961</v>
      </c>
      <c r="P369" s="827"/>
      <c r="Q369" s="832">
        <v>329</v>
      </c>
    </row>
    <row r="370" spans="1:17" ht="14.45" customHeight="1" x14ac:dyDescent="0.2">
      <c r="A370" s="821" t="s">
        <v>6234</v>
      </c>
      <c r="B370" s="822" t="s">
        <v>6102</v>
      </c>
      <c r="C370" s="822" t="s">
        <v>4734</v>
      </c>
      <c r="D370" s="822" t="s">
        <v>6143</v>
      </c>
      <c r="E370" s="822" t="s">
        <v>6144</v>
      </c>
      <c r="F370" s="831"/>
      <c r="G370" s="831"/>
      <c r="H370" s="831"/>
      <c r="I370" s="831"/>
      <c r="J370" s="831"/>
      <c r="K370" s="831"/>
      <c r="L370" s="831"/>
      <c r="M370" s="831"/>
      <c r="N370" s="831">
        <v>1</v>
      </c>
      <c r="O370" s="831">
        <v>52</v>
      </c>
      <c r="P370" s="827"/>
      <c r="Q370" s="832">
        <v>52</v>
      </c>
    </row>
    <row r="371" spans="1:17" ht="14.45" customHeight="1" x14ac:dyDescent="0.2">
      <c r="A371" s="821" t="s">
        <v>6234</v>
      </c>
      <c r="B371" s="822" t="s">
        <v>6102</v>
      </c>
      <c r="C371" s="822" t="s">
        <v>4734</v>
      </c>
      <c r="D371" s="822" t="s">
        <v>6147</v>
      </c>
      <c r="E371" s="822" t="s">
        <v>6148</v>
      </c>
      <c r="F371" s="831"/>
      <c r="G371" s="831"/>
      <c r="H371" s="831"/>
      <c r="I371" s="831"/>
      <c r="J371" s="831"/>
      <c r="K371" s="831"/>
      <c r="L371" s="831"/>
      <c r="M371" s="831"/>
      <c r="N371" s="831">
        <v>1</v>
      </c>
      <c r="O371" s="831">
        <v>764</v>
      </c>
      <c r="P371" s="827"/>
      <c r="Q371" s="832">
        <v>764</v>
      </c>
    </row>
    <row r="372" spans="1:17" ht="14.45" customHeight="1" x14ac:dyDescent="0.2">
      <c r="A372" s="821" t="s">
        <v>6234</v>
      </c>
      <c r="B372" s="822" t="s">
        <v>6102</v>
      </c>
      <c r="C372" s="822" t="s">
        <v>4734</v>
      </c>
      <c r="D372" s="822" t="s">
        <v>6149</v>
      </c>
      <c r="E372" s="822" t="s">
        <v>6150</v>
      </c>
      <c r="F372" s="831"/>
      <c r="G372" s="831"/>
      <c r="H372" s="831"/>
      <c r="I372" s="831"/>
      <c r="J372" s="831"/>
      <c r="K372" s="831"/>
      <c r="L372" s="831"/>
      <c r="M372" s="831"/>
      <c r="N372" s="831">
        <v>5</v>
      </c>
      <c r="O372" s="831">
        <v>3085</v>
      </c>
      <c r="P372" s="827"/>
      <c r="Q372" s="832">
        <v>617</v>
      </c>
    </row>
    <row r="373" spans="1:17" ht="14.45" customHeight="1" x14ac:dyDescent="0.2">
      <c r="A373" s="821" t="s">
        <v>6234</v>
      </c>
      <c r="B373" s="822" t="s">
        <v>6102</v>
      </c>
      <c r="C373" s="822" t="s">
        <v>4734</v>
      </c>
      <c r="D373" s="822" t="s">
        <v>6153</v>
      </c>
      <c r="E373" s="822" t="s">
        <v>6154</v>
      </c>
      <c r="F373" s="831"/>
      <c r="G373" s="831"/>
      <c r="H373" s="831"/>
      <c r="I373" s="831"/>
      <c r="J373" s="831"/>
      <c r="K373" s="831"/>
      <c r="L373" s="831"/>
      <c r="M373" s="831"/>
      <c r="N373" s="831">
        <v>5</v>
      </c>
      <c r="O373" s="831">
        <v>7490</v>
      </c>
      <c r="P373" s="827"/>
      <c r="Q373" s="832">
        <v>1498</v>
      </c>
    </row>
    <row r="374" spans="1:17" ht="14.45" customHeight="1" x14ac:dyDescent="0.2">
      <c r="A374" s="821" t="s">
        <v>6234</v>
      </c>
      <c r="B374" s="822" t="s">
        <v>6102</v>
      </c>
      <c r="C374" s="822" t="s">
        <v>4734</v>
      </c>
      <c r="D374" s="822" t="s">
        <v>6155</v>
      </c>
      <c r="E374" s="822" t="s">
        <v>6156</v>
      </c>
      <c r="F374" s="831"/>
      <c r="G374" s="831"/>
      <c r="H374" s="831"/>
      <c r="I374" s="831"/>
      <c r="J374" s="831"/>
      <c r="K374" s="831"/>
      <c r="L374" s="831"/>
      <c r="M374" s="831"/>
      <c r="N374" s="831">
        <v>3</v>
      </c>
      <c r="O374" s="831">
        <v>993</v>
      </c>
      <c r="P374" s="827"/>
      <c r="Q374" s="832">
        <v>331</v>
      </c>
    </row>
    <row r="375" spans="1:17" ht="14.45" customHeight="1" x14ac:dyDescent="0.2">
      <c r="A375" s="821" t="s">
        <v>6234</v>
      </c>
      <c r="B375" s="822" t="s">
        <v>6102</v>
      </c>
      <c r="C375" s="822" t="s">
        <v>4734</v>
      </c>
      <c r="D375" s="822" t="s">
        <v>6157</v>
      </c>
      <c r="E375" s="822" t="s">
        <v>6158</v>
      </c>
      <c r="F375" s="831"/>
      <c r="G375" s="831"/>
      <c r="H375" s="831"/>
      <c r="I375" s="831"/>
      <c r="J375" s="831"/>
      <c r="K375" s="831"/>
      <c r="L375" s="831"/>
      <c r="M375" s="831"/>
      <c r="N375" s="831">
        <v>22</v>
      </c>
      <c r="O375" s="831">
        <v>19668</v>
      </c>
      <c r="P375" s="827"/>
      <c r="Q375" s="832">
        <v>894</v>
      </c>
    </row>
    <row r="376" spans="1:17" ht="14.45" customHeight="1" x14ac:dyDescent="0.2">
      <c r="A376" s="821" t="s">
        <v>6234</v>
      </c>
      <c r="B376" s="822" t="s">
        <v>6102</v>
      </c>
      <c r="C376" s="822" t="s">
        <v>4734</v>
      </c>
      <c r="D376" s="822" t="s">
        <v>6159</v>
      </c>
      <c r="E376" s="822" t="s">
        <v>6160</v>
      </c>
      <c r="F376" s="831"/>
      <c r="G376" s="831"/>
      <c r="H376" s="831"/>
      <c r="I376" s="831"/>
      <c r="J376" s="831"/>
      <c r="K376" s="831"/>
      <c r="L376" s="831"/>
      <c r="M376" s="831"/>
      <c r="N376" s="831">
        <v>22</v>
      </c>
      <c r="O376" s="831">
        <v>5808</v>
      </c>
      <c r="P376" s="827"/>
      <c r="Q376" s="832">
        <v>264</v>
      </c>
    </row>
    <row r="377" spans="1:17" ht="14.45" customHeight="1" thickBot="1" x14ac:dyDescent="0.25">
      <c r="A377" s="813" t="s">
        <v>6234</v>
      </c>
      <c r="B377" s="814" t="s">
        <v>6102</v>
      </c>
      <c r="C377" s="814" t="s">
        <v>4734</v>
      </c>
      <c r="D377" s="814" t="s">
        <v>6163</v>
      </c>
      <c r="E377" s="814" t="s">
        <v>6164</v>
      </c>
      <c r="F377" s="833"/>
      <c r="G377" s="833"/>
      <c r="H377" s="833"/>
      <c r="I377" s="833"/>
      <c r="J377" s="833"/>
      <c r="K377" s="833"/>
      <c r="L377" s="833"/>
      <c r="M377" s="833"/>
      <c r="N377" s="833">
        <v>1</v>
      </c>
      <c r="O377" s="833">
        <v>153</v>
      </c>
      <c r="P377" s="819"/>
      <c r="Q377" s="834">
        <v>153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18DDE11A-09C6-46CC-A669-E073408148FA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12170</v>
      </c>
      <c r="D3" s="193">
        <f>SUBTOTAL(9,D6:D1048576)</f>
        <v>13188</v>
      </c>
      <c r="E3" s="193">
        <f>SUBTOTAL(9,E6:E1048576)</f>
        <v>11843</v>
      </c>
      <c r="F3" s="194">
        <f>IF(OR(E3=0,D3=0),"",E3/D3)</f>
        <v>0.89801334546557476</v>
      </c>
      <c r="G3" s="388">
        <f>SUBTOTAL(9,G6:G1048576)</f>
        <v>9158.2137000000002</v>
      </c>
      <c r="H3" s="389">
        <f>SUBTOTAL(9,H6:H1048576)</f>
        <v>6222.6053999999995</v>
      </c>
      <c r="I3" s="389">
        <f>SUBTOTAL(9,I6:I1048576)</f>
        <v>5493.2436599999983</v>
      </c>
      <c r="J3" s="194">
        <f>IF(OR(I3=0,H3=0),"",I3/H3)</f>
        <v>0.88278836707209474</v>
      </c>
      <c r="K3" s="388">
        <f>SUBTOTAL(9,K6:K1048576)</f>
        <v>913.49800000000005</v>
      </c>
      <c r="L3" s="389">
        <f>SUBTOTAL(9,L6:L1048576)</f>
        <v>912.26099999999997</v>
      </c>
      <c r="M3" s="389">
        <f>SUBTOTAL(9,M6:M1048576)</f>
        <v>814.34199999999998</v>
      </c>
      <c r="N3" s="195">
        <f>IF(OR(M3=0,E3=0),"",M3*1000/E3)</f>
        <v>68.761462467280253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9">
        <v>2018</v>
      </c>
      <c r="D5" s="979">
        <v>2019</v>
      </c>
      <c r="E5" s="979">
        <v>2020</v>
      </c>
      <c r="F5" s="980" t="s">
        <v>2</v>
      </c>
      <c r="G5" s="987">
        <v>2018</v>
      </c>
      <c r="H5" s="979">
        <v>2019</v>
      </c>
      <c r="I5" s="979">
        <v>2020</v>
      </c>
      <c r="J5" s="980" t="s">
        <v>2</v>
      </c>
      <c r="K5" s="987">
        <v>2018</v>
      </c>
      <c r="L5" s="979">
        <v>2019</v>
      </c>
      <c r="M5" s="979">
        <v>2020</v>
      </c>
      <c r="N5" s="988" t="s">
        <v>92</v>
      </c>
    </row>
    <row r="6" spans="1:14" ht="14.45" customHeight="1" x14ac:dyDescent="0.2">
      <c r="A6" s="975" t="s">
        <v>4942</v>
      </c>
      <c r="B6" s="977" t="s">
        <v>6236</v>
      </c>
      <c r="C6" s="981">
        <v>9308</v>
      </c>
      <c r="D6" s="982">
        <v>6389</v>
      </c>
      <c r="E6" s="982">
        <v>5505</v>
      </c>
      <c r="F6" s="985"/>
      <c r="G6" s="981">
        <v>9158.2137000000002</v>
      </c>
      <c r="H6" s="982">
        <v>6222.6053999999995</v>
      </c>
      <c r="I6" s="982">
        <v>5493.2436599999983</v>
      </c>
      <c r="J6" s="985"/>
      <c r="K6" s="981">
        <v>744.64</v>
      </c>
      <c r="L6" s="982">
        <v>511.12</v>
      </c>
      <c r="M6" s="982">
        <v>440.4</v>
      </c>
      <c r="N6" s="989">
        <v>80</v>
      </c>
    </row>
    <row r="7" spans="1:14" ht="14.45" customHeight="1" thickBot="1" x14ac:dyDescent="0.25">
      <c r="A7" s="976" t="s">
        <v>4998</v>
      </c>
      <c r="B7" s="978" t="s">
        <v>6236</v>
      </c>
      <c r="C7" s="983">
        <v>2862</v>
      </c>
      <c r="D7" s="984">
        <v>6799</v>
      </c>
      <c r="E7" s="984">
        <v>6338</v>
      </c>
      <c r="F7" s="986"/>
      <c r="G7" s="983">
        <v>0</v>
      </c>
      <c r="H7" s="984">
        <v>0</v>
      </c>
      <c r="I7" s="984">
        <v>0</v>
      </c>
      <c r="J7" s="986"/>
      <c r="K7" s="983">
        <v>168.858</v>
      </c>
      <c r="L7" s="984">
        <v>401.14100000000002</v>
      </c>
      <c r="M7" s="984">
        <v>373.94200000000001</v>
      </c>
      <c r="N7" s="990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16991C2-9A41-405E-9D56-A53E43852D5C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2020-10-20T11:26:11Z</dcterms:modified>
</cp:coreProperties>
</file>